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91.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64.xml" ContentType="application/vnd.openxmlformats-officedocument.spreadsheetml.revisionLog+xml"/>
  <Override PartName="/xl/revisions/revisionLog85.xml" ContentType="application/vnd.openxmlformats-officedocument.spreadsheetml.revisionLog+xml"/>
  <Override PartName="/xl/revisions/revisionLog23.xml" ContentType="application/vnd.openxmlformats-officedocument.spreadsheetml.revisionLog+xml"/>
  <Override PartName="/xl/revisions/revisionLog18.xml" ContentType="application/vnd.openxmlformats-officedocument.spreadsheetml.revisionLog+xml"/>
  <Override PartName="/xl/revisions/revisionLog7.xml" ContentType="application/vnd.openxmlformats-officedocument.spreadsheetml.revisionLog+xml"/>
  <Override PartName="/xl/revisions/revisionLog33.xml" ContentType="application/vnd.openxmlformats-officedocument.spreadsheetml.revisionLog+xml"/>
  <Override PartName="/xl/revisions/revisionLog12.xml" ContentType="application/vnd.openxmlformats-officedocument.spreadsheetml.revisionLog+xml"/>
  <Override PartName="/xl/revisions/revisionLog38.xml" ContentType="application/vnd.openxmlformats-officedocument.spreadsheetml.revisionLog+xml"/>
  <Override PartName="/xl/revisions/revisionLog59.xml" ContentType="application/vnd.openxmlformats-officedocument.spreadsheetml.revisionLog+xml"/>
  <Override PartName="/xl/revisions/revisionLog80.xml" ContentType="application/vnd.openxmlformats-officedocument.spreadsheetml.revisionLog+xml"/>
  <Override PartName="/xl/revisions/revisionLog54.xml" ContentType="application/vnd.openxmlformats-officedocument.spreadsheetml.revisionLog+xml"/>
  <Override PartName="/xl/revisions/revisionLog75.xml" ContentType="application/vnd.openxmlformats-officedocument.spreadsheetml.revisionLog+xml"/>
  <Override PartName="/xl/revisions/revisionLog29.xml" ContentType="application/vnd.openxmlformats-officedocument.spreadsheetml.revisionLog+xml"/>
  <Override PartName="/xl/revisions/revisionLog5.xml" ContentType="application/vnd.openxmlformats-officedocument.spreadsheetml.revisionLog+xml"/>
  <Override PartName="/xl/revisions/revisionLog49.xml" ContentType="application/vnd.openxmlformats-officedocument.spreadsheetml.revisionLog+xml"/>
  <Override PartName="/xl/revisions/revisionLog70.xml" ContentType="application/vnd.openxmlformats-officedocument.spreadsheetml.revisionLog+xml"/>
  <Override PartName="/xl/revisions/revisionLog44.xml" ContentType="application/vnd.openxmlformats-officedocument.spreadsheetml.revisionLog+xml"/>
  <Override PartName="/xl/revisions/revisionLog65.xml" ContentType="application/vnd.openxmlformats-officedocument.spreadsheetml.revisionLog+xml"/>
  <Override PartName="/xl/revisions/revisionLog86.xml" ContentType="application/vnd.openxmlformats-officedocument.spreadsheetml.revisionLog+xml"/>
  <Override PartName="/xl/revisions/revisionLog16.xml" ContentType="application/vnd.openxmlformats-officedocument.spreadsheetml.revisionLog+xml"/>
  <Override PartName="/xl/revisions/revisionLog31.xml" ContentType="application/vnd.openxmlformats-officedocument.spreadsheetml.revisionLog+xml"/>
  <Override PartName="/xl/revisions/revisionLog24.xml" ContentType="application/vnd.openxmlformats-officedocument.spreadsheetml.revisionLog+xml"/>
  <Override PartName="/xl/revisions/revisionLog19.xml" ContentType="application/vnd.openxmlformats-officedocument.spreadsheetml.revisionLog+xml"/>
  <Override PartName="/xl/revisions/revisionLog3.xml" ContentType="application/vnd.openxmlformats-officedocument.spreadsheetml.revisionLog+xml"/>
  <Override PartName="/xl/revisions/revisionLog8.xml" ContentType="application/vnd.openxmlformats-officedocument.spreadsheetml.revisionLog+xml"/>
  <Override PartName="/xl/revisions/revisionLog34.xml" ContentType="application/vnd.openxmlformats-officedocument.spreadsheetml.revisionLog+xml"/>
  <Override PartName="/xl/revisions/revisionLog39.xml" ContentType="application/vnd.openxmlformats-officedocument.spreadsheetml.revisionLog+xml"/>
  <Override PartName="/xl/revisions/revisionLog52.xml" ContentType="application/vnd.openxmlformats-officedocument.spreadsheetml.revisionLog+xml"/>
  <Override PartName="/xl/revisions/revisionLog60.xml" ContentType="application/vnd.openxmlformats-officedocument.spreadsheetml.revisionLog+xml"/>
  <Override PartName="/xl/revisions/revisionLog13.xml" ContentType="application/vnd.openxmlformats-officedocument.spreadsheetml.revisionLog+xml"/>
  <Override PartName="/xl/revisions/revisionLog47.xml" ContentType="application/vnd.openxmlformats-officedocument.spreadsheetml.revisionLog+xml"/>
  <Override PartName="/xl/revisions/revisionLog55.xml" ContentType="application/vnd.openxmlformats-officedocument.spreadsheetml.revisionLog+xml"/>
  <Override PartName="/xl/revisions/revisionLog63.xml" ContentType="application/vnd.openxmlformats-officedocument.spreadsheetml.revisionLog+xml"/>
  <Override PartName="/xl/revisions/revisionLog68.xml" ContentType="application/vnd.openxmlformats-officedocument.spreadsheetml.revisionLog+xml"/>
  <Override PartName="/xl/revisions/revisionLog76.xml" ContentType="application/vnd.openxmlformats-officedocument.spreadsheetml.revisionLog+xml"/>
  <Override PartName="/xl/revisions/revisionLog81.xml" ContentType="application/vnd.openxmlformats-officedocument.spreadsheetml.revisionLog+xml"/>
  <Override PartName="/xl/revisions/revisionLog84.xml" ContentType="application/vnd.openxmlformats-officedocument.spreadsheetml.revisionLog+xml"/>
  <Override PartName="/xl/revisions/revisionLog89.xml" ContentType="application/vnd.openxmlformats-officedocument.spreadsheetml.revisionLog+xml"/>
  <Override PartName="/xl/revisions/revisionLog27.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2.xml" ContentType="application/vnd.openxmlformats-officedocument.spreadsheetml.revisionLog+xml"/>
  <Override PartName="/xl/revisions/revisionLog1.xml" ContentType="application/vnd.openxmlformats-officedocument.spreadsheetml.revisionLog+xml"/>
  <Override PartName="/xl/revisions/revisionLog42.xml" ContentType="application/vnd.openxmlformats-officedocument.spreadsheetml.revisionLog+xml"/>
  <Override PartName="/xl/revisions/revisionLog50.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45.xml" ContentType="application/vnd.openxmlformats-officedocument.spreadsheetml.revisionLog+xml"/>
  <Override PartName="/xl/revisions/revisionLog53.xml" ContentType="application/vnd.openxmlformats-officedocument.spreadsheetml.revisionLog+xml"/>
  <Override PartName="/xl/revisions/revisionLog58.xml" ContentType="application/vnd.openxmlformats-officedocument.spreadsheetml.revisionLog+xml"/>
  <Override PartName="/xl/revisions/revisionLog66.xml" ContentType="application/vnd.openxmlformats-officedocument.spreadsheetml.revisionLog+xml"/>
  <Override PartName="/xl/revisions/revisionLog71.xml" ContentType="application/vnd.openxmlformats-officedocument.spreadsheetml.revisionLog+xml"/>
  <Override PartName="/xl/revisions/revisionLog74.xml" ContentType="application/vnd.openxmlformats-officedocument.spreadsheetml.revisionLog+xml"/>
  <Override PartName="/xl/revisions/revisionLog79.xml" ContentType="application/vnd.openxmlformats-officedocument.spreadsheetml.revisionLog+xml"/>
  <Override PartName="/xl/revisions/revisionLog87.xml" ContentType="application/vnd.openxmlformats-officedocument.spreadsheetml.revisionLog+xml"/>
  <Override PartName="/xl/revisions/revisionLog25.xml" ContentType="application/vnd.openxmlformats-officedocument.spreadsheetml.revisionLog+xml"/>
  <Override PartName="/xl/revisions/revisionLog35.xml" ContentType="application/vnd.openxmlformats-officedocument.spreadsheetml.revisionLog+xml"/>
  <Override PartName="/xl/revisions/revisionLog17.xml" ContentType="application/vnd.openxmlformats-officedocument.spreadsheetml.revisionLog+xml"/>
  <Override PartName="/xl/revisions/revisionLog4.xml" ContentType="application/vnd.openxmlformats-officedocument.spreadsheetml.revisionLog+xml"/>
  <Override PartName="/xl/revisions/revisionLog20.xml" ContentType="application/vnd.openxmlformats-officedocument.spreadsheetml.revisionLog+xml"/>
  <Override PartName="/xl/revisions/revisionLog28.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40.xml" ContentType="application/vnd.openxmlformats-officedocument.spreadsheetml.revisionLog+xml"/>
  <Override PartName="/xl/revisions/revisionLog43.xml" ContentType="application/vnd.openxmlformats-officedocument.spreadsheetml.revisionLog+xml"/>
  <Override PartName="/xl/revisions/revisionLog48.xml" ContentType="application/vnd.openxmlformats-officedocument.spreadsheetml.revisionLog+xml"/>
  <Override PartName="/xl/revisions/revisionLog56.xml" ContentType="application/vnd.openxmlformats-officedocument.spreadsheetml.revisionLog+xml"/>
  <Override PartName="/xl/revisions/revisionLog61.xml" ContentType="application/vnd.openxmlformats-officedocument.spreadsheetml.revisionLog+xml"/>
  <Override PartName="/xl/revisions/revisionLog69.xml" ContentType="application/vnd.openxmlformats-officedocument.spreadsheetml.revisionLog+xml"/>
  <Override PartName="/xl/revisions/revisionLog77.xml" ContentType="application/vnd.openxmlformats-officedocument.spreadsheetml.revisionLog+xml"/>
  <Override PartName="/xl/revisions/revisionLog82.xml" ContentType="application/vnd.openxmlformats-officedocument.spreadsheetml.revisionLog+xml"/>
  <Override PartName="/xl/revisions/revisionLog90.xml" ContentType="application/vnd.openxmlformats-officedocument.spreadsheetml.revisionLog+xml"/>
  <Override PartName="/xl/revisions/revisionLog30.xml" ContentType="application/vnd.openxmlformats-officedocument.spreadsheetml.revisionLog+xml"/>
  <Override PartName="/xl/revisions/revisionLog2.xml" ContentType="application/vnd.openxmlformats-officedocument.spreadsheetml.revisionLog+xml"/>
  <Override PartName="/xl/revisions/revisionLog46.xml" ContentType="application/vnd.openxmlformats-officedocument.spreadsheetml.revisionLog+xml"/>
  <Override PartName="/xl/revisions/revisionLog51.xml" ContentType="application/vnd.openxmlformats-officedocument.spreadsheetml.revisionLog+xml"/>
  <Override PartName="/xl/revisions/revisionLog67.xml" ContentType="application/vnd.openxmlformats-officedocument.spreadsheetml.revisionLog+xml"/>
  <Override PartName="/xl/revisions/revisionLog72.xml" ContentType="application/vnd.openxmlformats-officedocument.spreadsheetml.revisionLog+xml"/>
  <Override PartName="/xl/revisions/revisionLog83.xml" ContentType="application/vnd.openxmlformats-officedocument.spreadsheetml.revisionLog+xml"/>
  <Override PartName="/xl/revisions/revisionLog88.xml" ContentType="application/vnd.openxmlformats-officedocument.spreadsheetml.revisionLog+xml"/>
  <Override PartName="/xl/revisions/revisionLog26.xml" ContentType="application/vnd.openxmlformats-officedocument.spreadsheetml.revisionLog+xml"/>
  <Override PartName="/xl/revisions/revisionLog36.xml" ContentType="application/vnd.openxmlformats-officedocument.spreadsheetml.revisionLog+xml"/>
  <Override PartName="/xl/revisions/revisionLog21.xml" ContentType="application/vnd.openxmlformats-officedocument.spreadsheetml.revisionLog+xml"/>
  <Override PartName="/xl/revisions/revisionLog10.xml" ContentType="application/vnd.openxmlformats-officedocument.spreadsheetml.revisionLog+xml"/>
  <Override PartName="/xl/revisions/revisionLog15.xml" ContentType="application/vnd.openxmlformats-officedocument.spreadsheetml.revisionLog+xml"/>
  <Override PartName="/xl/revisions/revisionLog41.xml" ContentType="application/vnd.openxmlformats-officedocument.spreadsheetml.revisionLog+xml"/>
  <Override PartName="/xl/revisions/revisionLog62.xml" ContentType="application/vnd.openxmlformats-officedocument.spreadsheetml.revisionLog+xml"/>
  <Override PartName="/xl/revisions/revisionLog57.xml" ContentType="application/vnd.openxmlformats-officedocument.spreadsheetml.revisionLog+xml"/>
  <Override PartName="/xl/revisions/revisionLog73.xml" ContentType="application/vnd.openxmlformats-officedocument.spreadsheetml.revisionLog+xml"/>
  <Override PartName="/xl/revisions/revisionLog78.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agarzonr\Documents\SECRETARIA GENERAL\PAA INICIAL 2017\PAA PARA PUBLICAR LINK TRANSPARENCIA\2\"/>
    </mc:Choice>
  </mc:AlternateContent>
  <bookViews>
    <workbookView xWindow="9060" yWindow="2565" windowWidth="12780" windowHeight="11175"/>
  </bookViews>
  <sheets>
    <sheet name="SECRETARIA GENERAL" sheetId="1" r:id="rId1"/>
    <sheet name="DESPACHO GOBERNADOR" sheetId="2" state="hidden" r:id="rId2"/>
    <sheet name="Hoja1" sheetId="3" state="hidden" r:id="rId3"/>
  </sheets>
  <definedNames>
    <definedName name="_xlnm._FilterDatabase" localSheetId="0" hidden="1">'SECRETARIA GENERAL'!$A$26:$BO$252</definedName>
    <definedName name="Z_13FF24F8_71E1_49D2_8BC1_404690D0F831_.wvu.Cols" localSheetId="1" hidden="1">'DESPACHO GOBERNADOR'!$F:$F,'DESPACHO GOBERNADOR'!$T:$T</definedName>
    <definedName name="Z_13FF24F8_71E1_49D2_8BC1_404690D0F831_.wvu.FilterData" localSheetId="0" hidden="1">'SECRETARIA GENERAL'!$A$26:$BO$252</definedName>
    <definedName name="Z_6930C789_7716_4116_B14F_861FA9CC0951_.wvu.Cols" localSheetId="1" hidden="1">'DESPACHO GOBERNADOR'!$F:$F,'DESPACHO GOBERNADOR'!$T:$T</definedName>
    <definedName name="Z_96434F38_BEDB_48AB_AE7D_9A1309205BBA_.wvu.Cols" localSheetId="1" hidden="1">'DESPACHO GOBERNADOR'!$F:$F,'DESPACHO GOBERNADOR'!$T:$T</definedName>
    <definedName name="Z_96434F38_BEDB_48AB_AE7D_9A1309205BBA_.wvu.FilterData" localSheetId="0" hidden="1">'SECRETARIA GENERAL'!$A$26:$BO$252</definedName>
    <definedName name="Z_A11EFB71_1E77_46CC_A353_A7B09B653F91_.wvu.Cols" localSheetId="1" hidden="1">'DESPACHO GOBERNADOR'!$F:$F,'DESPACHO GOBERNADOR'!$T:$T</definedName>
    <definedName name="Z_A11EFB71_1E77_46CC_A353_A7B09B653F91_.wvu.FilterData" localSheetId="0" hidden="1">'SECRETARIA GENERAL'!$A$26:$BO$252</definedName>
    <definedName name="Z_CBAF93EF_A2F4_284A_A33C_27CC9B958E98_.wvu.Cols" localSheetId="1" hidden="1">'DESPACHO GOBERNADOR'!$F:$F,'DESPACHO GOBERNADOR'!$T:$T</definedName>
    <definedName name="Z_CBAF93EF_A2F4_284A_A33C_27CC9B958E98_.wvu.FilterData" localSheetId="0" hidden="1">'SECRETARIA GENERAL'!$A$25:$AP$252</definedName>
    <definedName name="Z_CF6AC2AF_B593_4390_914D_8DFB9816719C_.wvu.Cols" localSheetId="1" hidden="1">'DESPACHO GOBERNADOR'!$F:$F,'DESPACHO GOBERNADOR'!$T:$T</definedName>
    <definedName name="Z_CF6AC2AF_B593_4390_914D_8DFB9816719C_.wvu.FilterData" localSheetId="0" hidden="1">'SECRETARIA GENERAL'!$A$26:$BO$252</definedName>
  </definedNames>
  <calcPr calcId="152511"/>
  <customWorkbookViews>
    <customWorkbookView name="Alexander Garzon Romero - Vista personalizada" guid="{A11EFB71-1E77-46CC-A353-A7B09B653F91}" mergeInterval="0" personalView="1" maximized="1" xWindow="-8" yWindow="-8" windowWidth="1382" windowHeight="744" activeSheetId="1"/>
    <customWorkbookView name="Sandra Eliana Rodriguez Garcia - Vista personalizada" guid="{CF6AC2AF-B593-4390-914D-8DFB9816719C}" mergeInterval="0" personalView="1" maximized="1" xWindow="-8" yWindow="-8" windowWidth="1296" windowHeight="744" activeSheetId="1"/>
    <customWorkbookView name="Zaida Danitza Ortega Vaca - Vista personalizada" guid="{6930C789-7716-4116-B14F-861FA9CC0951}" mergeInterval="0" personalView="1" maximized="1" xWindow="-8" yWindow="-8" windowWidth="1696" windowHeight="1026" activeSheetId="1" showComments="commIndAndComment"/>
    <customWorkbookView name="KIKE GARAY - Personal View" guid="{CBAF93EF-A2F4-284A-A33C-27CC9B958E98}" mergeInterval="0" personalView="1" yWindow="54" windowWidth="1280" windowHeight="720" activeSheetId="1"/>
    <customWorkbookView name="Donny Santana Rodriguez - Vista personalizada" guid="{96434F38-BEDB-48AB-AE7D-9A1309205BBA}" mergeInterval="0" personalView="1" maximized="1" xWindow="-8" yWindow="-8" windowWidth="1936" windowHeight="1056" activeSheetId="1"/>
    <customWorkbookView name="Sandy Julliette Ochoa Riaño - Vista personalizada" guid="{13FF24F8-71E1-49D2-8BC1-404690D0F831}" mergeInterval="0" personalView="1" maximized="1" windowWidth="1436" windowHeight="655" activeSheetId="1"/>
  </customWorkbookViews>
</workbook>
</file>

<file path=xl/calcChain.xml><?xml version="1.0" encoding="utf-8"?>
<calcChain xmlns="http://schemas.openxmlformats.org/spreadsheetml/2006/main">
  <c r="X241" i="1" l="1"/>
  <c r="D12" i="3"/>
  <c r="X82" i="1" l="1"/>
  <c r="AN284" i="1" l="1"/>
  <c r="Q216" i="1" l="1"/>
  <c r="R215" i="1"/>
  <c r="Q215" i="1"/>
  <c r="R214" i="1"/>
  <c r="Q214" i="1"/>
  <c r="Q209" i="1" l="1"/>
  <c r="Q192" i="1" l="1"/>
  <c r="R191" i="1"/>
  <c r="R190" i="1"/>
  <c r="R189" i="1"/>
  <c r="Q189" i="1"/>
  <c r="Q187" i="1"/>
  <c r="AO314" i="1" l="1"/>
  <c r="R183" i="1"/>
  <c r="Q183" i="1"/>
  <c r="R170" i="1" l="1"/>
  <c r="Q170" i="1"/>
  <c r="R168" i="1"/>
  <c r="Q168" i="1"/>
  <c r="R145" i="1" l="1"/>
  <c r="AD298" i="1" l="1"/>
  <c r="AN126" i="1"/>
  <c r="AN125" i="1"/>
  <c r="AN123" i="1"/>
  <c r="AQ133" i="1" l="1"/>
  <c r="AP131" i="1"/>
  <c r="AP132" i="1" s="1"/>
  <c r="AK111" i="1"/>
  <c r="AN111" i="1" s="1"/>
  <c r="AL109" i="1"/>
  <c r="AN109" i="1" s="1"/>
  <c r="AO92" i="1"/>
  <c r="AN89" i="1"/>
  <c r="AN88" i="1"/>
  <c r="AN82" i="1"/>
  <c r="AL83" i="1"/>
  <c r="AN83" i="1" s="1"/>
  <c r="AN71" i="1"/>
  <c r="AK65" i="1"/>
  <c r="AN65" i="1" s="1"/>
  <c r="AK64" i="1"/>
  <c r="AN64" i="1" s="1"/>
  <c r="AN43" i="1"/>
  <c r="AN128" i="1" l="1"/>
  <c r="R125" i="1" l="1"/>
  <c r="Q125" i="1"/>
  <c r="AN120" i="1" l="1"/>
  <c r="R119" i="1" l="1"/>
  <c r="Q119" i="1"/>
  <c r="AN118" i="1"/>
  <c r="Q118" i="1"/>
  <c r="AN117" i="1"/>
  <c r="AO103" i="1" l="1"/>
  <c r="AN324" i="1" l="1"/>
  <c r="AP104" i="1" l="1"/>
  <c r="AP105" i="1" s="1"/>
  <c r="AQ105" i="1" s="1"/>
  <c r="Q112" i="1" l="1"/>
  <c r="AO288" i="1" l="1"/>
  <c r="AP288" i="1" s="1"/>
  <c r="AF279" i="1" l="1"/>
  <c r="AO259" i="1" l="1"/>
  <c r="AP259" i="1" s="1"/>
  <c r="AO254" i="1" l="1"/>
  <c r="AO253" i="1" l="1"/>
  <c r="AP253" i="1" s="1"/>
  <c r="AN278" i="1" l="1"/>
  <c r="AO278" i="1" s="1"/>
  <c r="AP278" i="1" s="1"/>
  <c r="AT106" i="1" l="1"/>
  <c r="AU106" i="1" s="1"/>
  <c r="AN102" i="1" l="1"/>
  <c r="AN95" i="1"/>
  <c r="AN73" i="1"/>
  <c r="AN277" i="1" l="1"/>
  <c r="AO277" i="1" s="1"/>
  <c r="AP277" i="1" s="1"/>
  <c r="AO93" i="1" l="1"/>
  <c r="AO97" i="1"/>
  <c r="AO96" i="1"/>
  <c r="AO95" i="1"/>
  <c r="AO91" i="1"/>
  <c r="AO305" i="1" l="1"/>
  <c r="AO297" i="1" l="1"/>
  <c r="AP297" i="1" s="1"/>
  <c r="B20" i="1" l="1"/>
  <c r="B19" i="1"/>
  <c r="AD85" i="1" l="1"/>
  <c r="AO86" i="1"/>
  <c r="AO271" i="1"/>
  <c r="AO270" i="1"/>
  <c r="AO240" i="1"/>
  <c r="AO102" i="1"/>
  <c r="AO77" i="1"/>
  <c r="AP77" i="1" s="1"/>
  <c r="AO75" i="1"/>
  <c r="AP75" i="1" s="1"/>
  <c r="AO298" i="1"/>
  <c r="AP298" i="1" s="1"/>
  <c r="AO101" i="1"/>
  <c r="AO99" i="1"/>
  <c r="AO98" i="1"/>
  <c r="AO33" i="1"/>
  <c r="AO82" i="1"/>
  <c r="AO83" i="1"/>
  <c r="AP83" i="1" s="1"/>
  <c r="AO81" i="1"/>
  <c r="AP81" i="1" s="1"/>
  <c r="AO80" i="1"/>
  <c r="AP80" i="1" s="1"/>
  <c r="AO90" i="1"/>
  <c r="AP90" i="1" s="1"/>
  <c r="AG89" i="1"/>
  <c r="AO89" i="1" s="1"/>
  <c r="AG88" i="1"/>
  <c r="AO88" i="1" s="1"/>
  <c r="AG87" i="1"/>
  <c r="AO87" i="1" s="1"/>
  <c r="AO50" i="1"/>
  <c r="AP50" i="1" s="1"/>
  <c r="AO54" i="1"/>
  <c r="AP54" i="1" s="1"/>
  <c r="AO274" i="1"/>
  <c r="AO291" i="1"/>
  <c r="AO78" i="1"/>
  <c r="AP78" i="1" s="1"/>
  <c r="AO76" i="1"/>
  <c r="AP76" i="1" s="1"/>
  <c r="AO73" i="1"/>
  <c r="AP73" i="1" s="1"/>
  <c r="AO74" i="1"/>
  <c r="AP74" i="1" s="1"/>
  <c r="AO316" i="1"/>
  <c r="AO315" i="1"/>
  <c r="AO317" i="1"/>
  <c r="AO320" i="1"/>
  <c r="AO319" i="1"/>
  <c r="AO318" i="1"/>
  <c r="AO308" i="1"/>
  <c r="AP308" i="1" s="1"/>
  <c r="AO275" i="1"/>
  <c r="AP275" i="1" s="1"/>
  <c r="AP287" i="1"/>
  <c r="AO28" i="1"/>
  <c r="AP28" i="1" s="1"/>
  <c r="AO60" i="1"/>
  <c r="AP60" i="1" s="1"/>
  <c r="AO72" i="1"/>
  <c r="AP72" i="1" s="1"/>
  <c r="AO71" i="1"/>
  <c r="AP71" i="1" s="1"/>
  <c r="AO70" i="1"/>
  <c r="AP70" i="1" s="1"/>
  <c r="AO62" i="1"/>
  <c r="AP62" i="1" s="1"/>
  <c r="AO69" i="1"/>
  <c r="AP69" i="1" s="1"/>
  <c r="AO68" i="1"/>
  <c r="AP68" i="1" s="1"/>
  <c r="AO67" i="1"/>
  <c r="AP67" i="1" s="1"/>
  <c r="AO65" i="1"/>
  <c r="AP65" i="1" s="1"/>
  <c r="AO64" i="1"/>
  <c r="AP64" i="1" s="1"/>
  <c r="AO63" i="1"/>
  <c r="AP63" i="1" s="1"/>
  <c r="AO61" i="1"/>
  <c r="AP61" i="1" s="1"/>
  <c r="AO59" i="1"/>
  <c r="AP59" i="1" s="1"/>
  <c r="AO58" i="1"/>
  <c r="AP58" i="1" s="1"/>
  <c r="AO57" i="1"/>
  <c r="AP57" i="1" s="1"/>
  <c r="AO56" i="1"/>
  <c r="AP56" i="1" s="1"/>
  <c r="AO55" i="1"/>
  <c r="AP55" i="1" s="1"/>
  <c r="AO53" i="1"/>
  <c r="AP53" i="1" s="1"/>
  <c r="AO40" i="1"/>
  <c r="AP40" i="1" s="1"/>
  <c r="AO307" i="1"/>
  <c r="AO306" i="1"/>
  <c r="AP306" i="1" s="1"/>
  <c r="AO235" i="1"/>
  <c r="AP235" i="1" s="1"/>
  <c r="BA274" i="1"/>
  <c r="BC274" i="1" s="1"/>
  <c r="B20" i="2"/>
  <c r="B19" i="2"/>
  <c r="AO251" i="1"/>
  <c r="AO250" i="1"/>
  <c r="AP250" i="1" s="1"/>
  <c r="AO249" i="1"/>
  <c r="AP249" i="1" s="1"/>
  <c r="AO248" i="1"/>
  <c r="AP248" i="1" s="1"/>
  <c r="AO245" i="1"/>
  <c r="AP245" i="1" s="1"/>
  <c r="AO244" i="1"/>
  <c r="AP244" i="1" s="1"/>
  <c r="AO237" i="1"/>
  <c r="AP237" i="1" s="1"/>
  <c r="AO234" i="1"/>
  <c r="AP234" i="1" s="1"/>
  <c r="AO52" i="1"/>
  <c r="AP52" i="1" s="1"/>
  <c r="AO51" i="1"/>
  <c r="AP51" i="1" s="1"/>
  <c r="AO49" i="1"/>
  <c r="AP49" i="1" s="1"/>
  <c r="AO48" i="1"/>
  <c r="AP48" i="1" s="1"/>
  <c r="AO47" i="1"/>
  <c r="AP47" i="1" s="1"/>
  <c r="AO46" i="1"/>
  <c r="AP46" i="1" s="1"/>
  <c r="AO45" i="1"/>
  <c r="AP45" i="1" s="1"/>
  <c r="AO44" i="1"/>
  <c r="AP44" i="1" s="1"/>
  <c r="AO43" i="1"/>
  <c r="AP43" i="1" s="1"/>
  <c r="AO42" i="1"/>
  <c r="AP42" i="1" s="1"/>
  <c r="AO41" i="1"/>
  <c r="AP41" i="1" s="1"/>
  <c r="AO39" i="1"/>
  <c r="AP39" i="1" s="1"/>
  <c r="AO38" i="1"/>
  <c r="AP38" i="1" s="1"/>
  <c r="AO37" i="1"/>
  <c r="AP37" i="1" s="1"/>
  <c r="AO36" i="1"/>
  <c r="AP36" i="1" s="1"/>
  <c r="AO35" i="1"/>
  <c r="AP35" i="1" s="1"/>
  <c r="AO34" i="1"/>
  <c r="AP34" i="1" s="1"/>
  <c r="AO32" i="1"/>
  <c r="AP32" i="1" s="1"/>
  <c r="AO31" i="1"/>
  <c r="AP31" i="1" s="1"/>
  <c r="AO30" i="1"/>
  <c r="AP30" i="1" s="1"/>
  <c r="AO29" i="1"/>
  <c r="AP29" i="1" s="1"/>
  <c r="AO27" i="1"/>
  <c r="AO66" i="1"/>
  <c r="AP66" i="1" s="1"/>
  <c r="AP27" i="1" l="1"/>
  <c r="AP264" i="1"/>
  <c r="AP307" i="1"/>
  <c r="AO84" i="1"/>
  <c r="AO85" i="1"/>
</calcChain>
</file>

<file path=xl/sharedStrings.xml><?xml version="1.0" encoding="utf-8"?>
<sst xmlns="http://schemas.openxmlformats.org/spreadsheetml/2006/main" count="5261" uniqueCount="1192">
  <si>
    <t>Calle 26 No.51 - 53 Torre Cental, Piso 8</t>
    <phoneticPr fontId="15" type="noConversion"/>
  </si>
  <si>
    <t>RECURSOS ORDINARIOS</t>
  </si>
  <si>
    <t>CONTRATAR EL PROGRAMA DE DESINFECCION 
AMBIENTAL PARA LA CONSERVACION DE  LOS DOCUMENTOS QUE REPOSAN EN EL ARCHIVO GENERAL Y BIBLIOTECA</t>
  </si>
  <si>
    <t>1.2.2.4</t>
  </si>
  <si>
    <t>GR:1:2-04-04</t>
  </si>
  <si>
    <t>Contratar el estudio para el desarrollo de avaluos comerciales de lo bienes inmuebles del Departamento de Cundinamarca.</t>
  </si>
  <si>
    <t>MINIMA CUANTIA</t>
  </si>
  <si>
    <t>A.15.3</t>
  </si>
  <si>
    <t>PRODUCTO</t>
  </si>
  <si>
    <t>Impresión</t>
  </si>
  <si>
    <t>8 meses</t>
  </si>
  <si>
    <t>GR:1:2-02-15</t>
  </si>
  <si>
    <t xml:space="preserve"> CONTRATAR EL SUMINISTRO DE  COMBUSTIBLE   PARA LOS VEHÍCULOS DEL NIVEL CENTRAL DE LA ADMON. DEPARTAMENTAL</t>
  </si>
  <si>
    <t>GR:1:2-02-17</t>
  </si>
  <si>
    <t>Servicios de envío, recogida o entrega de correo</t>
  </si>
  <si>
    <t>SERVICIO  DE MENSAJERIA EXPRESA PARA ATENDER LOS REQUERIMIENTOS DE IMPOSICION Y TRAMITE DE LA CORRESPONDENCIA ENVIADA POR LAS DEPENDENCIAS DEL SECTOR CENTRAL DE LA GOBERNACION DE CUNDINAMARCA</t>
  </si>
  <si>
    <t>KP</t>
  </si>
  <si>
    <t>GR:1:2-02-30</t>
  </si>
  <si>
    <t>Desinfección</t>
  </si>
  <si>
    <t>GR:1:2-02-09</t>
  </si>
  <si>
    <t>1.2.2.5</t>
  </si>
  <si>
    <t>Servicio de alquiler o leasing de fotocopiadoras</t>
  </si>
  <si>
    <t>Alquiler y arrendamiento de propiedades o
edificaciones</t>
  </si>
  <si>
    <t>interadministrativo</t>
  </si>
  <si>
    <t>GR:1:2-02-12</t>
  </si>
  <si>
    <t>1.2.2.2</t>
  </si>
  <si>
    <t>Periódicos</t>
  </si>
  <si>
    <t>Publicaciones impresas</t>
  </si>
  <si>
    <t>GR:1:2-02-01</t>
  </si>
  <si>
    <t>1.2.2.11</t>
  </si>
  <si>
    <t>Servicio de inspección, mantenimiento o
reparación de extinguidores de fuego</t>
  </si>
  <si>
    <t>LICITACION PUBLICA</t>
  </si>
  <si>
    <t>12 meses</t>
  </si>
  <si>
    <t>GR:1:2-02-04</t>
  </si>
  <si>
    <t>1.2.2.19</t>
  </si>
  <si>
    <t>GR:1:2-01-02</t>
  </si>
  <si>
    <t>1.2.1.2</t>
  </si>
  <si>
    <t>Equipo y suministros para elaboración de café</t>
  </si>
  <si>
    <t>Suministro de Insumos de Oficina - Papelería para el normal funcionamiento de las dependencias del Nivel Central</t>
  </si>
  <si>
    <t xml:space="preserve"> 1 mes</t>
  </si>
  <si>
    <t xml:space="preserve">NO </t>
  </si>
  <si>
    <t>Papelería comercial membreteada/ Impresión de papelería o formularios
comerciales</t>
  </si>
  <si>
    <t>14111828  8212507</t>
  </si>
  <si>
    <t>1 mes</t>
  </si>
  <si>
    <t>Servicios de compra de vestuario</t>
  </si>
  <si>
    <t>GR:1:2-01-01</t>
  </si>
  <si>
    <t>1.2.1.1</t>
  </si>
  <si>
    <t>2 meses</t>
  </si>
  <si>
    <t>1 MES</t>
  </si>
  <si>
    <t>Extintores</t>
  </si>
  <si>
    <t>Minima</t>
  </si>
  <si>
    <t>No</t>
  </si>
  <si>
    <t>4 meses</t>
  </si>
  <si>
    <t>Correctores de ortografía</t>
  </si>
  <si>
    <t>11 MESES</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</si>
  <si>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</si>
  <si>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</si>
  <si>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</si>
  <si>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</si>
  <si>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</si>
  <si>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</si>
  <si>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</si>
  <si>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</si>
  <si>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</si>
  <si>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CDP</t>
  </si>
  <si>
    <t>RPC</t>
  </si>
  <si>
    <t>VALOR TOTAL CONTRATADO</t>
  </si>
  <si>
    <t>No DE CONTRATO</t>
  </si>
  <si>
    <t>CONTRATISTA</t>
  </si>
  <si>
    <t>DEPENDENCIA</t>
  </si>
  <si>
    <t>OBSERVACION</t>
  </si>
  <si>
    <t>ENERO</t>
  </si>
  <si>
    <t>FEBRERO</t>
  </si>
  <si>
    <t>MARZO</t>
  </si>
  <si>
    <t>ABRIL</t>
  </si>
  <si>
    <t>MAYO</t>
  </si>
  <si>
    <t>JUNIO</t>
  </si>
  <si>
    <t>JULIO</t>
  </si>
  <si>
    <t>AGOSTO</t>
  </si>
  <si>
    <t>SEPTIEMBRE</t>
  </si>
  <si>
    <t>OCTUBRE</t>
  </si>
  <si>
    <t>NOVIEMBRE</t>
  </si>
  <si>
    <t>DICIEMBRE</t>
  </si>
  <si>
    <t>GENERAL</t>
  </si>
  <si>
    <t>GR:1:1-03-03</t>
  </si>
  <si>
    <t>1.1.3.4</t>
  </si>
  <si>
    <t>999999</t>
  </si>
  <si>
    <t>1-0100</t>
  </si>
  <si>
    <t>Servicios de apoyo gerencial</t>
  </si>
  <si>
    <t>enero</t>
  </si>
  <si>
    <t>11 meses</t>
  </si>
  <si>
    <t>DIRECTA</t>
  </si>
  <si>
    <t>RECURSOS CORRIENTES</t>
  </si>
  <si>
    <t>NO</t>
  </si>
  <si>
    <t>N/A</t>
  </si>
  <si>
    <t>PROCESO DE GESTIÓN DE RECURSOS FÍSICOS</t>
  </si>
  <si>
    <t>Codigo A-GRF-FR-015</t>
  </si>
  <si>
    <t>Version: 03</t>
  </si>
  <si>
    <t>FORMATO CONTROL PLAN ANUAL DE ADQUISICIONES</t>
  </si>
  <si>
    <t>Fecha de Aprobacion: 06/01/2015</t>
  </si>
  <si>
    <t>PLAN ANUAL DE ADQUISICIONES</t>
  </si>
  <si>
    <t>A. INFORMACIÓN GENERAL DE LA ENTIDAD</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</si>
  <si>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</si>
  <si>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Nombre</t>
  </si>
  <si>
    <t>Dirección</t>
  </si>
  <si>
    <t>Teléfono</t>
  </si>
  <si>
    <t>Página web</t>
  </si>
  <si>
    <t>Misión y visión</t>
  </si>
  <si>
    <t>Perspectiva estratégica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</si>
  <si>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</si>
  <si>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Información de contacto</t>
  </si>
  <si>
    <t>Valor total del PAA</t>
  </si>
  <si>
    <t>Límite de contratación menor cuantía</t>
  </si>
  <si>
    <t>Límite de contratación mínima cuantía</t>
  </si>
  <si>
    <t>Fecha de última actualización del PAA</t>
  </si>
  <si>
    <t>NOTA: 
*La columna  códigos UNSPSC, debe ser diligenciada en formato numérico, si se desea nombrar  uno o más códigos,  estos deben ser separados por un espacio,  no acepta la separación  por comas,  guiones o similares.
* La columna Fecha estimada de inicio de proceso de selección, se debe colocar el mes únicamente.
* La columna Duración estimada del contrato deben ser números enteros Ej: 11 meses no 11,5 meses</t>
  </si>
  <si>
    <t>B. ADQUISICIONES PLANEADAS</t>
  </si>
  <si>
    <t xml:space="preserve">PROYECCION     PAC     </t>
  </si>
  <si>
    <t>SECRETARIA</t>
  </si>
  <si>
    <t>POSPRE</t>
  </si>
  <si>
    <t>AREA FUNCIONAL</t>
  </si>
  <si>
    <t>PROGRAMA PRESUPUESTARIO</t>
  </si>
  <si>
    <t>FONDO</t>
  </si>
  <si>
    <t>FUT</t>
  </si>
  <si>
    <t>CODIGO META</t>
  </si>
  <si>
    <t xml:space="preserve">TIPO META   </t>
  </si>
  <si>
    <t>SPC</t>
  </si>
  <si>
    <t>PROYECTO</t>
  </si>
  <si>
    <t>NOMBRE CODIGO UNSPSC</t>
  </si>
  <si>
    <t>Códigos UNSPSC</t>
  </si>
  <si>
    <t>Descripción</t>
  </si>
  <si>
    <t>CDP SOLICITADOS</t>
  </si>
  <si>
    <t>PRIVADA</t>
  </si>
  <si>
    <t>GR:1:2-02-18</t>
  </si>
  <si>
    <t>SE REQUIERE CONTRATAR EL SUMINISTRO DE DESAYUNOS, ALMUERZOS Y COMIDAS DE TRABAJO PARA ATENDER LOS DIFERENTES EVENTOS PROTOCOLARIOS DEL DESPACHO DEL SEÑOR  GOBERNADOR</t>
  </si>
  <si>
    <t>COMPRA DE BONOS PREIMPRESOS O CUPONES REEMBOLSABLES INTERCAMBIABLES POR ABARROTES</t>
  </si>
  <si>
    <t>10226000-10310000-10320000-10326000-10342100-10362020</t>
  </si>
  <si>
    <t>SE REQUIERE CONTRATAR EL SUMINISTRO DE ARREGLOS FLORALES CON EL FIN DE EMBELLECER LOS ACTOS PROTOCOLARIOS DEL DESPACHO DEL GOBERNADOR</t>
  </si>
  <si>
    <t>Menor Cuantia</t>
  </si>
  <si>
    <t>A.17.2</t>
  </si>
  <si>
    <t>Satisfacer las necesidades de las demas entidades del sector central.</t>
  </si>
  <si>
    <t xml:space="preserve"> SECRETARIA GENERAL</t>
  </si>
  <si>
    <t>Descripcion</t>
  </si>
  <si>
    <r>
      <rPr>
        <b/>
        <sz val="10"/>
        <color theme="1"/>
        <rFont val="Calibri"/>
        <family val="2"/>
        <scheme val="minor"/>
      </rPr>
      <t xml:space="preserve">Misión: </t>
    </r>
    <r>
      <rPr>
        <sz val="10"/>
        <color theme="1"/>
        <rFont val="Calibri"/>
        <family val="2"/>
        <scheme val="minor"/>
      </rPr>
      <t xml:space="preserve">Planear, conservar, racionalizar y brindar oportunamente los recursos físicos, materiales y tecnológicos; prestar los servicios administrativos requeridos; asi como organizar y coordinar la atencion al ciudadano, del sector central del Departamento, buscando a través de cada una de sus dependencias la gestión ética, la transparencia, el mejoramiento continuo y la correcta prestación de los servicios, con los mejores niveles de calidad humana, mediante la aplicación de las técnicas modernas de la adminstración.                                                                                                              </t>
    </r>
    <r>
      <rPr>
        <sz val="10"/>
        <color theme="1"/>
        <rFont val="Calibri"/>
        <family val="2"/>
        <scheme val="minor"/>
      </rPr>
      <t xml:space="preserve">  </t>
    </r>
    <r>
      <rPr>
        <b/>
        <sz val="10"/>
        <color theme="1"/>
        <rFont val="Calibri"/>
        <family val="2"/>
        <scheme val="minor"/>
      </rPr>
      <t xml:space="preserve"> </t>
    </r>
  </si>
  <si>
    <t>10 MESES</t>
  </si>
  <si>
    <t>AREA FUNCIONAL - FUT</t>
  </si>
  <si>
    <t>http://www.cundinamarca.gov.co/wps/portal/Secretariageneral</t>
  </si>
  <si>
    <t>9 MESES</t>
  </si>
  <si>
    <t>6 meses</t>
  </si>
  <si>
    <t>Secretaria Privada</t>
  </si>
  <si>
    <t>Calle 26 No. 51 - 53 Torre Central Piso 9</t>
  </si>
  <si>
    <t>http://www.cundinamarca.gov.co/wps/myportal/Home/SecretariasEntidades.gc/assecretariasdespachogob_contenidos/csecretariaprivada#Z7_CGAH47L0004820IDBHD79M00E2</t>
  </si>
  <si>
    <t>Prestar el apoyo técnico y administrativo inmediato al Gobernador con el propósito de contribuir a la efectiva conducción de los asuntos departamentales a él atribuidos por la Constitución y las Leyes.</t>
  </si>
  <si>
    <t>7491278 -7491286</t>
  </si>
  <si>
    <t>Servicios de banquetes y catering</t>
  </si>
  <si>
    <t>Bonos emitidos por el sector privado</t>
  </si>
  <si>
    <t>Especies individuales o variedades de flores vivas - Bouquets cortados frescos de especies o
variedades de flores altas - Bouquets cortados frescos de especies o
variedades de flores bajas - Especies individuales o variedades de flores
cortadas frescas - Bouquet cortado fresco de flores tropicales -  Orquídea phalaenopsis cortada fresca
floresensis</t>
  </si>
  <si>
    <t>COMPRA BONOS PARA SUMINISTRO DE COMBUSTIBLE</t>
  </si>
  <si>
    <t>Estuches o bolsas o accesorios de primeros
auxilios para servicios médicos de emergencia - Kits de primeros auxilios para servicios
médicos de emergencia</t>
  </si>
  <si>
    <t>Mínima Cuantia</t>
  </si>
  <si>
    <t>PRESTACION DEL SERVICIO DE ASEO CON EL SUMINISTRO DE INSUMOS, y de CAFETERIA  SIN INSUMOS Y OTROS SERVICIOS COMPLEMENTARIOS  PARA LOS BIENES INMUEBLES DE PROPIEDAD DEL DEPARTAMENTO DE CUNDINAMARCA</t>
  </si>
  <si>
    <t>Secretaria General - Dirección Administrativa</t>
  </si>
  <si>
    <t>Mínima</t>
  </si>
  <si>
    <t>Secretaria General - Dirección de Servicios Administrativos</t>
  </si>
  <si>
    <t>LICITACIÓN PÚBLICA</t>
  </si>
  <si>
    <t>Secretaría General  - Dirección de Gestión Documental</t>
  </si>
  <si>
    <t xml:space="preserve">MINIMA CUANTÍA </t>
  </si>
  <si>
    <t xml:space="preserve">MÍNIMA CUANTÍA </t>
  </si>
  <si>
    <t xml:space="preserve">11 MES </t>
  </si>
  <si>
    <t>Cableado preformado troncal</t>
  </si>
  <si>
    <t>Secretaria de TIC / Jorge Andres Tovar Forero</t>
  </si>
  <si>
    <t>Secretatia General - Dirección de Bienes e Inventarios / Nestor Alonso Guerrero Nemen</t>
  </si>
  <si>
    <t>Secretaria General / Sandra Eliana Rodriguez García</t>
  </si>
  <si>
    <t>febrero</t>
  </si>
  <si>
    <t>María Elizabeth Valero Rico</t>
  </si>
  <si>
    <t>SANDRA ELIANA RODRIGUEZ GARCÍA sandra.rodriguez@cundinamarca.gov.co</t>
  </si>
  <si>
    <t>Secretaria de Prensa / Jorge Alberto Camacho Lizarazo</t>
  </si>
  <si>
    <t>Secretaria Privada / María Elizabeth Valero Rico</t>
  </si>
  <si>
    <t>Secretaria de la Función Pública / Yolima Mora</t>
  </si>
  <si>
    <t>Febrero</t>
  </si>
  <si>
    <t>Enero</t>
  </si>
  <si>
    <t>Marzo</t>
  </si>
  <si>
    <t>Junio</t>
  </si>
  <si>
    <t>Mayo</t>
  </si>
  <si>
    <t>Julio</t>
  </si>
  <si>
    <t xml:space="preserve">Contratar el arrendamiento de fotocopiadoras incluido el mantenimiento preventivo y correctivo con suministro de insumos, repuestos y toner; junto con la prestación del servicio de copias heliográficas, fotoplanos, laminación, encuadernación (anillado plastico doble o banda plástica), multicopiado offset sencillo y dúplex, impresión plotter, retablos platificados, duplicación digital y demás servicios relacionados con el ramo para las dependencias del nivel central del Departamento de Cundinamarca. </t>
  </si>
  <si>
    <t>PRESTACIÓN DE SERVICIOS  DE APOYO A LA GESTIÓN EN ASPECTOS ASISTENCIAL Y OPERATIVO A LA GERENCIA PROVINCIAL EN LO RELACIONADO CON EL SEGUIMIENTO DE LAS ACTIVIDADES ADELANTADAS POR LA DEPENDENCIA.</t>
  </si>
  <si>
    <t>Hasta agotar recurso</t>
  </si>
  <si>
    <t>PRESTACIÓN DE SERVICIOS DE APOYO A LA GESTIÓN PARA LA REALIZACIÓN DE ACTIVIDADES INHERENTES A LA OFICINA DE PROTOCOLO</t>
  </si>
  <si>
    <t>PRESTACIÓN DE SERVICIOS DE APOYO A LA GESTIÓN A LA DIRECCIÓN DE SERVICIOS ADMINISTRATIVOS DE LA SECRETARIA GENERAL EN LAS ACTIVIDADES RELACIONADAS CON LA ADMINISTRACIÓN DEL PARQUE AUTOMOTOR</t>
  </si>
  <si>
    <t>PRESTACION DE SERVICIOS PROFESIONALES PARA EL FORTALECIMIENTO  DE LOS PROCEDIMIENTOS FINANCIEROS Y PRESUPUESTALES QUE SE ADELANTAN EN LA DIRECCION DE SERVICIOS ADMINISTRATIVOS DE LA SECRETARIA GENERAL.</t>
  </si>
  <si>
    <t>Contratar la compra de insumos para computadoras e impresoras  como toner y tintas y otros elementos necesariospara el normal  funcionamiento de las dependencias del nivel central de la Gobernación de Cundunamarca.</t>
  </si>
  <si>
    <t>5 MESES</t>
  </si>
  <si>
    <t xml:space="preserve">PRESTACIÓN DE SERVICIOS DE APOYO A LA GESTIÓN A LA DIRECCIÓN DE ATENCIÓN AL CIUDADANO EN LA REALIZACIÓN DE ACTIVIDADES DE DIGITACIÓN DE INFORMACIÓN Y ATENCIÓN AL USUARIO </t>
  </si>
  <si>
    <t>CONTRATAR LA SUSCRIPCIÓN DELOS DIARIOS (4 EJEMPLARES) DEL PERIÓDICO EL TIEMPO Y PORTAFOLIO DURANTE UN AÑO</t>
  </si>
  <si>
    <t xml:space="preserve">BIBIANA GYSELA PEÑA BUENO </t>
  </si>
  <si>
    <t>GR:4:4-06-01-558</t>
  </si>
  <si>
    <t>IMPLEMENTACIÓN DEL CENTRO INTEGRADO DE ATENCIÓN AL CIUDADANO DEL DEPARTAMENTO DE CUNDINAMARCA</t>
  </si>
  <si>
    <t>GR:4:4-06-01-560</t>
  </si>
  <si>
    <t>0-0100</t>
  </si>
  <si>
    <t>MEJORAMIENTO Y ADQUISICIÓN DE  BIENES INMUEBLES PARA EL DESARROLLO INTEGRAL DE LA COMUNIDAD DEL DEPARTAMENTO DE CUNDINAMARCA</t>
  </si>
  <si>
    <t>GR:4:4-06-02-577</t>
  </si>
  <si>
    <t>FORTALECIMIENTO DE LA GESTIÓN DOCUMENTAL EN EL DEPARTAMENTO DE CUNDINAMARCA</t>
  </si>
  <si>
    <t>Servicios de asistencia telefónica - Servicios de conferencia telefónica - Servicio de respuesta de voz interactiva</t>
  </si>
  <si>
    <t>Software de manejo de documentos</t>
  </si>
  <si>
    <t>MENOR CUANTIA</t>
  </si>
  <si>
    <t>ACUERDO MARCO</t>
  </si>
  <si>
    <t>Sistemas de atención automatizada - Sistema de almacenamiento virtual</t>
  </si>
  <si>
    <t>PRESTAR EL SERVICIO DE SOPORTE TÉCNICO ESPECIALIZADO DE MANTENIMIENTO PREVENTIVO Y CORRECTIVO PARA LA INFRAESTRUCTURA DE TELEFONÍA IP DE LA GOBERNACIÓN DE CUNDINAMARCA</t>
  </si>
  <si>
    <t>Octubre</t>
  </si>
  <si>
    <t>CONTRATAR LA CREACIÓN DE UNA PLATAFORMA VIRTUAL INSTITUCIONAL -SISTEMA INTEGRADO DE INFORMACIÓN  - QUE PERMITA LA PUBLICACIÓN Y GESTIÓN DE TRÁMITES Y SERVICIOS EN LÍNEA PARA LAS ENTIDADES DEL NIVEL CENTRAL DE LA GOBERNACIÓN DE CUNDINAMARCA</t>
  </si>
  <si>
    <t>Teatro</t>
  </si>
  <si>
    <t xml:space="preserve">PRESTACIÓN DE SERVICIOS PROFESIONALES PARA APOYAR A LA SECRETARIA GENERAL EN LA SUPERVISIÓN Y PERMANENETE REVISIÓN DE LOS PROYECTOS INSTITUCIONALES  ESPECIALMENTE EN LOS ASPECTOS TÉCNICOS DE MANTENIMIENTO, ADECUACIÓN Y/O CONSTRUCCIÓN DE LOS CONTRATOS O CONVENIOS QUE SE SUSCRIBAN EN EL DESARROLLO DE SUS FUNCIONES. </t>
  </si>
  <si>
    <t>CONTRATAR EL ARRENDAMIENTO DE BIENES INMUEBLES, LOCALES Y OFICINAS DONDE FUNCIONA LA SEDE ADMINISTRATIVA DE LA GOBERNACIÓN DE CUNDINAMARCA</t>
  </si>
  <si>
    <t>INTERADMINISTRATIVO</t>
  </si>
  <si>
    <t>GR:4:4-01-01-475</t>
  </si>
  <si>
    <t xml:space="preserve">Producto </t>
  </si>
  <si>
    <t xml:space="preserve"> Implementación de la estrategia del “Nuevo Liderazgo” en el Departamento de Cundinamarca</t>
  </si>
  <si>
    <t xml:space="preserve">Secretaria Privada / Elizabeth Valero </t>
  </si>
  <si>
    <t>GR:4:4-01-01-476</t>
  </si>
  <si>
    <t xml:space="preserve"> 1-0100</t>
  </si>
  <si>
    <t>Implementación de la estrategia “Gobernador en Casa” en el Departamento de Cundinamarca</t>
  </si>
  <si>
    <t xml:space="preserve">Implementación del centro operacional unificado de mando para el Departamento de Cundinamarca.  </t>
  </si>
  <si>
    <t>GR:4:4-07-01-586</t>
  </si>
  <si>
    <t>80141607 - 80141902</t>
  </si>
  <si>
    <t>Gestión de eventos - Reuniones y eventos</t>
  </si>
  <si>
    <t xml:space="preserve">Implementar un centro operacional unificado de mando con atención personalizada al cundinamarqués  - Centro operacional implementado. </t>
  </si>
  <si>
    <t xml:space="preserve">Generar e implementar un programa de presencia activa y cercana del Gobernador y la Gobernación en los territorios durante el cuatrienio.  - Comunidad conocedora y empoderada de los servicios del Departamento y su Desarrollo. </t>
  </si>
  <si>
    <t xml:space="preserve">Crear e implementar una plataforma del nuevo liderazgo en el Departamento, durante el periodo del gobierno. - Funcionarios Públicos del Departamento y municipios empoderados con estrategias del nuevo liderazgo </t>
  </si>
  <si>
    <t>Capacitación administrativa</t>
  </si>
  <si>
    <t>43230000 - 43231500 - 56000000 - 43211500</t>
  </si>
  <si>
    <t>Software - Software funcional específico de la empresa - Muebles, Mobiliario y Decoración - Computadores</t>
  </si>
  <si>
    <t>GR4:4-06-02-576</t>
  </si>
  <si>
    <t xml:space="preserve">CONTRATAR LA INTERVENTORIA TÉCNICA, ADMINISTRATIVA , FINANCIERA Y JURIDICA DEL CONTRATO RESULTANTE DEL PROCESO DE SELECCIÓN ABREVIADA  MINIMA CUANTÍA SAMC 025  DE 2016 CUYO OBJETO CONSISTE EN LA CREACIÓN DE UNA PLATAFORMA VIRTUAL INSTITUCIONAL  - SISTEMA INTEGRADO DE INFORMACIÓN - QUE PERMITA LA PUBLICACIÓN Y GESTIÓN DE TRÁMITES Y SERVICIOS EN LÍNEA PARA LAS ENTIDADES DEL NIVEL CENTRAL DE LA GOBERNACIÓN DE CUNDINAMARCA. </t>
  </si>
  <si>
    <t xml:space="preserve">Servicios de organización o administración de
ferias </t>
  </si>
  <si>
    <t>MENOR CUANTÍA</t>
  </si>
  <si>
    <t>SELECCIÓN ABREVIADA DE MENOR CUANTÍA</t>
  </si>
  <si>
    <t>UNIVERSIDAD PÚBLICA</t>
  </si>
  <si>
    <t>CONVENIO MARCO EMPRESA INMOBILIARIA Y DE SERVICIOS LOGISTICOS DE CUNDINAMARCA</t>
  </si>
  <si>
    <t>Secretaria General / Dirección de Gestión Documental  / John Francisco Cuervo</t>
  </si>
  <si>
    <t xml:space="preserve">ACUERDO MARCO </t>
  </si>
  <si>
    <t>MINIMA CUANTÍA</t>
  </si>
  <si>
    <t xml:space="preserve">CONTRATAR EL SERVICIO DE CONTACT CENTER PARA LA GOBERNACIÓN DE CUNDINAMARCA CON EL FIN DE ATENDER LOS REQUERIMIENTOS DE LA CIUDADANIA EN GENERAL </t>
  </si>
  <si>
    <t xml:space="preserve">Vehículos especializados o de recreo - Unidades móviles o transportables o unidad de
camión para tomografía computarizada ct o cat
para uso médico </t>
  </si>
  <si>
    <t xml:space="preserve">ADQUISICIÓN DE UNIDAD MOVÍL </t>
  </si>
  <si>
    <t>COMPRA A TRAVÉS DE TIENDA VIRTUAL</t>
  </si>
  <si>
    <t>2 MESES</t>
  </si>
  <si>
    <t>CONVENIO INTERADMINISTRATIVO CON UNIVERSIDAD PÚBLICA</t>
  </si>
  <si>
    <t>Software de manejo de relaciones con el cliente crm</t>
  </si>
  <si>
    <t>6 MESES</t>
  </si>
  <si>
    <t>Secretaria General / Dirección de Gestión Documental / John Francisco Cuervo</t>
  </si>
  <si>
    <t>Secretaria General / Dirección de Servicios Administrativos / Jose Gabriel Medina Bravo</t>
  </si>
  <si>
    <t>GR:4:4-06-02-574</t>
  </si>
  <si>
    <t>ACTUALIZACIÓN DE INVENTARIOS DE LOS BIENES MUEBLES DEL DEPARTAMENTO DE CUNDINAMARCA</t>
  </si>
  <si>
    <t>ACTUALIZACIÓN DEL SISTEMA DE COMUNICACIONES PARA LOS SERVIDORES ALOJADOS EN EL DATA CENTER DE LA GOBERNACIÓN DE CUNDINAMARCA</t>
  </si>
  <si>
    <t>SELECCIÓN ABREVIADA</t>
  </si>
  <si>
    <t>Secretaria General / Dirección de Bienes e Inventarios / Nestor Guerrero Neme</t>
  </si>
  <si>
    <t>Suministrar y operar el servicio de plataforma tecnológica en lo referente a la herramienta de subasta inversa electrónica para la Gobernación de Cundinamarca, así como la prestación del soporte tecnológico, metodológico y jurídico exclusivamente para los eventos de subasta electrónica</t>
  </si>
  <si>
    <t xml:space="preserve">CONTRATAR LA IMPLEMENTACIÓN Y ADOPCIÓN DEL PROGRAMA DE GESTIÓN DOCUMENTAL </t>
  </si>
  <si>
    <t>CONTRATAR LA FORMULACIÓN Y ELABORACIÓN DEL MODELO DE REQUISITOS PARA LA GESTIÓN DE DOCUMENTOS ELECTRÓNICOS DEL SECTOR CENTRAL DE LA GOBERNACIÓN DE CUNDINAMARCA</t>
  </si>
  <si>
    <t>CONTRATAR LA EVALUACIÓN TÉCNICA Y ASESORIA PROFESIONAL DE LOS DISTINTOS INSTRUMENTOS ARCHIVISTICOS PRESENTADOS POR LAS ENTIDADES QUE HACEN PARTE DE LA JURISDICCIÓN DEL CONSEJO DEPARTAMENTAL DE ARCHIVOS DE CUNDINAMARCA</t>
  </si>
  <si>
    <t xml:space="preserve">ENERO </t>
  </si>
  <si>
    <t>PRESTAR SERVICIOS PROFESIONALES PARA APOYAR EL SEGUIMIENTO A LOS INDICADORES DE LOS PROCESOS QUE LIDERE LA DIRECCIÓN DE ATENCIÓN AL CIUDADANO</t>
  </si>
  <si>
    <t xml:space="preserve">CONTRATAR LA ASESORÍA TÉCNICA  Y PROFESIONAL PARA EL LEVANTAMIENTO FÍSICO DE LOS INVENTARIOS DE LOS BIENES MUEBLES DEL SECTOR CENTRAL DE LA GOBERNACIÓN DE CUNDINAMARCA </t>
  </si>
  <si>
    <t xml:space="preserve">PRESTAR SERVICIOS DE APOYO A LA GESTIÓN A LA DIRECCIÓN DE ATENCIÓN AL CIUDADANO EN LA EJECUCIÓN DE LAS ACTIVIDADES RELACIONADAS CON LA DESCONCENTRACIÓN DE LA OFERTA INSTITUCIONAL DEL DEPARTAMENTO </t>
  </si>
  <si>
    <t xml:space="preserve">PRESTAR SERVICIOS DE APOYO A LA GESTIÓN A LA SECRETARIA GENERAL - DIRECCIÓN DE ATENCIÓN AL CIUDADANO EN LA EJECUCIÓN DE LAS ACTIVIDADES RELACIONADAS CON LA DESCONCENTRACIÓN DE LA OFERTA INSTITUCIONAL DEL DEPARTAMENTO </t>
  </si>
  <si>
    <t>PRESTAR SERVICIOS PROFESIONALES DE ORDEN LEGAL EN LO RELATIVO A LAS ACTIVIDADES PRESUPUESTALES Y FINANCIERAS DE LA SECRETARIA GENERAL</t>
  </si>
  <si>
    <t>PRESTAR LOS SERVICIOS PROFESIONALES A LA SECRETARIA DE PRENSA Y COMUNICACIONES, EN LA REALIZACIÓN Y SEGUIMIENTO EFECTIVO DE LA INFORMACIÓN PUBLICADA POR LOS MEDIOS MASIVOS DE COMUNICACIÓN, ASÍ COMO EN EL REPORTE DIARIO DE LAS NOTICIAS EMITIDAS SOBRE EL DEPARTAMENTO DE CUNDINAMARCA</t>
  </si>
  <si>
    <t>PRESTAR SERVICIOS DE APOYO A LA GESTIÓN A LA OFICINA ASESORA JURÍDICA DE LA SECRETARIA GENERAL EN EL DESARROLLO DE LAS ACTIVIDADES INHERENTES A LA CONSOLIDACIÓN DE LOS INFORMES PRESENTADOS A LOS ENTES DE CONTROL Y REQUERIDOS POR LAS DIFERENTES ENTIDADES, ASÍ COMO EN LA VERIFICACIÓN DE LA DOCUMENTACIÓN PRE Y CONTRACTUAL DE LOS PROCESOS ADELANTADOS EN ESTA SECRETARIA</t>
  </si>
  <si>
    <t>PRESTACIÓN DE SERVICIOS DE APOYO A LA GESTIÓN PARA LA ORGANIZACIÓN DEL ARCHIVO DE GESTIÓN Y FONDO DOCUMENTAL  DE LA DIRECCIÓN DE BIENES E INVENTARIOS DE LA SECRETARIA GENERAL</t>
  </si>
  <si>
    <t xml:space="preserve">PRESTACIÓN DE SERVICIOS PROFESIONALES DE ORDEN JURÍDICO PARA ASESORAR A LA DIRECCIÓN DE BIENES E INVENTARIOS DE LA SECRETARIA GENERAL EN MATERIA INMOBILIARIA Y DE CONTRATACIÓN ESTATAL </t>
  </si>
  <si>
    <t>PRESTACIÓN DE SERVICIOS DE APOYO A LA GESTIÓN EN LA DIRECCIÓN DE BIENES E INVENTARIOS  EN LA REALIZACIÓN DE LEVANTAMIENTOS DE INFORMACIÓN DE RECURSOS FÍSICOS  EN EL SECTOR CENTRAL DEL DEPARTAMENTO</t>
  </si>
  <si>
    <t>PRESTAR LOS SERVICIOS DE APOYO A LA GESTIÓN A LA SECRETARIA GENERAL EN LA REVISIÓN, PLANEACIÓN, ADMINISTRACIÓN Y MEJORA CONTINUA DE LOS PROCESOS A SU CARGO</t>
  </si>
  <si>
    <t>PRESTAR SERVICIOS DE APOYO A LA DIRECCIÓN DE BIENES E INVENTARIOS EN TODOS LOS TRÁMITES NECESARIOS PARA REALIZAR LA ACTUALIZACIÓN DE AREAS Y LINDEROS Y/O ACTUALIZACIONES CATASTRALES QUE SEAN REQUERIDAS EN LOS PREDIOS PROPIEDAD DEL DEPARTAMENTO, ASÍ MISMO A SOLICITUD DEL SUPERVISOR APOYAR LAS DEMÁS ACTIVIDADES DE ACTUALIZACIÓN, DEPURACIÓN Y LEGALIZACIÓN DE LOS BIENES INMUEBLES DEL DEPARTAMENTO Y DEMÁS ACCIONES AFINES Y COMPLEMENTARIAS.</t>
  </si>
  <si>
    <t>Subasta</t>
  </si>
  <si>
    <t>CONTRATAR LA PRESTACIÓN DE SERVIICOS PROFESIONALES Y DE APOYO A LA GESTIÓN ADMINISTRATIVA A LA SECRETARIA DE PRENSA Y COMUNICACIONES EN EL SEGUIMIENTO Y CONSOLIDACIÓN DE LAS ACTIVIDADES QUE SE DESARROLLEN EN LA EJECUCIÍN DEL PLAN DE COMUNICACIONES DE LA GOBERNACIÓN DE CUNDINAMARCA</t>
  </si>
  <si>
    <t>Acuerdo Marco de Precios</t>
  </si>
  <si>
    <t>PRESTAR SERVICIOS PROFESIONALES PARA APOYAR A LA SECRETARIA DE PRENSA Y COMUNICACIONES EN LA EJECUCIÓN DE ACTIVIDADES INHERENTES A LA CREACIÓN Y MATERIALIZACIÓN DE CAMPAÑAS INSTITUCIONALES RELACIONADAS CON EL FORTALECIMIENTO DE LA IMAGEN "UNIDOS PODEMOS MAS" EN CUMPLIMIENTO DEL PLAN DE COMUNICACIONES  DE LA GOBERNACIÓN DE CUNDINAMARCA</t>
  </si>
  <si>
    <t>Adquirir insumos de cafeteria para las diferentes dependencias del Nivel Central del Departamento de Cundinamarca</t>
  </si>
  <si>
    <t>PRESTACION DE SERVICIOS PROFESIONALES A LA SECRETARIA DE PRENSA Y COMUNICACIONES PARA APOYAR EL FORTALECIMIENTO A LAS ESTRATEGIAS DE COMUNICACIÓN INTERNA DEL DEPARTAMENTO DE CUNDINAMARCA.</t>
  </si>
  <si>
    <t>PRESTAR LOS SERVICIOS PROFESIONALES A LA DIRECCIÓN DE ATENCIÓN AL CIUDADANO - REALIZANDO EL SEGUIMIENTO A LAS  PETICIONES, QUEJAS, RECLAMOS, SUGERENCIAS Y DENUNCIAS RECIBIDAS DENTRO DE LA ESTRETEGIA DE DESCONCENTRACIÓN DEL SERVICIO ADELANTADA POR LA SECRETARIA GENERAL</t>
  </si>
  <si>
    <t xml:space="preserve">PRESTAR LOS SERVICIOS PROFESIONALES PARA APOYAR A LA DIRECCIÓN DE ATENCIÓN AL CIUDADANO EN LA ADMINISTRACIÓN DE PETICIONES, QUEJAS,  RECLAMOS, SUGERENCIAS Y DENUNCIAS  - PQRSD - QUE ALLEGAN LOS CIUDADANOS A TRAVÉS DE LAS DIFERENTES REDES SOCIALES </t>
  </si>
  <si>
    <t>PRESTAR SERVICIOS DE APOYO A LA GESTIÓN A LA DIRECCIÓN DE ATENCIÓN AL CIUDADANO EN LA PROMOCIÓN Y USO DEL (LOS) CANAL (ES) VIRTUAL (ES) DE CARA AL CIUDADANO</t>
  </si>
  <si>
    <t>PRESTACION DE SERVICIOS DE APOYO A LA GESTIÓN A LA DIRECCIÓN DE SERVICIOS ADMINISTRATIVOS, ASÍ COMO AL DESPACHO DE LA SECRETARIA GENERAL EN LA EJECUCIÓN DE LAS ACTIVIDADES DE ARCHIVO QUE SE ENCUENTREN REGULADAS EN LA NORMATIVIDAD VIGENTE EXPEDIDA POR EL ARCHIVO GENERAL DE LA NACIÓN ASÍ COMO EN LOS LINEAMIENTOS EMITIDOS POR LA GOBERNACIÓN DE CUNDINAMARCA</t>
  </si>
  <si>
    <t>PRESTAR LOS SERVICIOS PROFESIONALES DE ASESORIA JURÍDICA EN MATERIA DE CONTRATACIÓN ESTATAL ASÍ COMO EN EL APOYO DE TODOS LOS TRÁMITES NECESARIOS EN LAS DIFERENTES ETAPAS DE LOS PROCESOS DE SELECCIÓN DE CONTRATISTAS QUE ADELANTE LA SECRETARIA GENERAL DEL DEPARTAMENTO DE CUNDINAMARCA.</t>
  </si>
  <si>
    <t>CONTRATAR EL SERVICIO DE PUBLICACIÓN DE LOS AVISOS Y DEMÁS DOCUMENTOS REQUERIDOS POR EL NIVEL CENTRAL DE LA GOBERNACIÓN DE CUNDINAMARCA, EN UN DIARIO DE AMPLIA CIRCULACIÓN A NIVEL NACIONAL</t>
  </si>
  <si>
    <t>PRESTAR EL SERVICIO DE MANTENIMIENTO PREVENTIVO Y CORRECTIVO QUE INCLUYE LA MANO DE OBRA Y EL SUMINISTRO DE MATERIALES, INSUMOS, REPUESTOS NUEVOS Y ORIGINALES PARA EL PARQUE AUTOMOTOR DE PROPIEDAD O AL SERVICIO DEL SECTOR CENTRAL DEL DEPARTAMENTO DE CUNDINAMARCA  DE CONFORMIDAD CON LAS ESPECIFICACIONES Y CARACTERÍSTICAS TÉCNICAS SEÑALADAS</t>
  </si>
  <si>
    <t>CONTRATAR EL SERVICIO DE MANTENIMIENTO Y RECARGA DE LOS EXTINTORES PROPIEDAD DEL DEPARTAMENTO DE CUNDINAMARCA</t>
  </si>
  <si>
    <t>CONTRATAR LA DOTACIÓN DE VESTUARIO AL FUNCIONARIO DE LA GOBERNACIÓN DE CUNDINAMARCA QUE OSTENTA DICHO DERECHO A TRAVÉS DE LA CONVENCIÓN COLECTIVA</t>
  </si>
  <si>
    <t>ADQUIRIR EXTINTORES PARA LOS BIENES INMUEBLES DEL DEPARTAMENTO DE CUNDINAMARCA UBICADOS EN BOGOTA D.C. ASÍ COMO EN LOS DIFERENTES MUNICIPIOS QUE LO CONFORMAN</t>
  </si>
  <si>
    <t>ADQUISICIÓN DE VEHÍCULOS PARA EL PARQUE AUTOMOTOR DE LA GOBERNACIÓN DE CUNDINAMARCA</t>
  </si>
  <si>
    <t xml:space="preserve">ADQUISICIÓN DE CONDECORACIONES PARA LOS DIFERENTES ACTOS PROTOCOLARIOS QUE ADELANTE EL DESPACHO DE LA GOBERNACIÓN DE CUNDINAMARCA
</t>
  </si>
  <si>
    <t xml:space="preserve">ADQUISICIÓN DE PAPELERÍA MEMBRETEADA PARA EL DESPACHO DEL GOBERNADOR DE CUNDINAMARCA.
</t>
  </si>
  <si>
    <t>PRESTACIÓN DE SERVICIOS DE APOYO A LA GESIÓN A LA DIRECCIÓN DE GESTIÓN DOCUMENTAL EN LA EJECUCIÓN DE LAS ACTIVIDADES REQUERIDAS QUE GARANTICEN EL SERVICIO DE ARCHIVO Y BIBLIOTECA EN LA ADMINISTRACIÓN CENTRAL DEL DEPARTAMENTO</t>
  </si>
  <si>
    <t>PRESTACIÓN DE SERVICIOS PROFESIONALES PARA BRINDAR SOPORTE JURÍDICO A LA DIRECCIÓN DE GESTIÓN DOCUMENTAL EN LA ESTRUCTURACION DE LOS DOCUMENTOS PRECONTRACTUALES ASÍ COMO EN CONCEPTUALIZACIÓN Y ELABORACIÓN DE LOS ACTOS ADMINISTRATIVOS QUE LA MISMA PROFIERA.</t>
  </si>
  <si>
    <t>PRESTAR SERVICIOS DE APOYO A LA GESTIÓN A LA SECRETARIA GENERAL  EN LA EJECUCIÓN DE ACTIVIDADES INHERENTES AL MANEJO DE LOS ARCHIVOS DE GESTIÓN Y CENTRAL A SU CARGO, DE CONFORMIDAD CON LA NORMATIVIDAD ARCHIVISTICA VIGENTE.</t>
  </si>
  <si>
    <t>PRESTAR SERVICIOS DE APOYO A LA GESTIÓN A LA DIRECCIÓN DE ATENCIÓN AL CIUDADANO EN EL DESARROLLO DE LAS ACTIVIDADES RELACIONADAS CON LA PUESTA EN MARCHA DE LOS PUNTOS DE ORIENTACIÓN E INFORMACIÓN DE LA GOBERNACIÓN DE LA "POING"EN LAS DIFERENTES PROVINCIAS DEL DEPARTAMENTO</t>
  </si>
  <si>
    <t xml:space="preserve">PRESTAR SERVICIOS DE APOYO A LA GESTIÓN A LA DIRECCIÓN DE ATENCIÓN AL CIUDADANO EN EL DESARROLLO DE LAS ACTIVIDADES RELACIONADAS CON LA PUESTA EN MARCHA DE LOS PUNTOS DE ORIENTACIÓN E INFORMACIÓN DE LA GOBERNACIÓN DE LA "POING"-SEDE ADMINISTRATIVA - </t>
  </si>
  <si>
    <t>PRESTAR SERVICIOS PROFESIONALES A LA SECRETARIA GENERAL EN LA IMPLEMENTACION DE NUEVAS POLITICAS DE DIVULGACION Y COMUNICACIONES, PARA FORTALECER LA IMAGEN INSTITUCIONAL</t>
  </si>
  <si>
    <t xml:space="preserve">PRESTACIÓN DE SERVICIOS PROFESIONALES DE ORDEN JURÍDICO PARA APOYAR LA ESTRUCTURACIÓN DE LOS DIFERENTES PROCESOS DE CONTRATACIÓN QUE SE ADELANTEN EN LA SECRETARIA DE MINAS, ENERGÍA Y GAS ASÍ COMO EN LA ELABORACIÓN DE CONCEPTOS Y RESPUESTA A SOLICITUDES QUE REQUIEREN DE CONTENIDO JURÍDICO </t>
  </si>
  <si>
    <t>PRESTACIÓN DE SERVICIOS PROFESIONALES A LA GERENCIA PROVINCIAL, EN LA ELABORACIÓN DE PROYECTOS, PLANEACIÓN DE ACTIVIDADES Y SOCIALIZACIONES ASI COMO EN EL ACOMPAÑAMIENTO A LOS COMPROMISOS CON LA ALTA DIRECCIÓN</t>
  </si>
  <si>
    <t>PRESTAR LOS SERVICIOS PROFESIONALES PARA APOYAR LA ELABORACIÍON, DESARROLLO, EJECUCIÓN Y DIVULGACIÓN DE LAS ESTRATEGÍAS DE COMUNICACIÓN QUE REALICE LA SECRETARIA DE PRENSA Y COMUNICACIONES DEL DEPARTAMENTO DE CUNDINAMARCA.</t>
  </si>
  <si>
    <t xml:space="preserve">PRESTAR SERVICIOS DE APOYO A LA GESTIÓN A LA GERENCIA PROVINCIAL EN LO RELACIONADO CON EL SEGUIMIENTO DE LAS ACTIVIDADES OPERATIVAS ADELANTADAS POR LA DEPENDENCIA </t>
  </si>
  <si>
    <t xml:space="preserve">PRESTACIÓN DE SERVICIOS PROFESIONALES PARA APOYAR A LA OFICINA DE CONTROL INTERNO DE LA GOBERNACIÓN DE CUNDINAMARCA EN LAS DIFERENTES ACTIVIDADES Y ASUNTOS INSTITUCIONALES QUE SEAN DE SU COMPETENCIA, DESARROLLADOS DENTRO DEL MARCO DE LA NORMATIVIDAD VIGENTE </t>
  </si>
  <si>
    <t>PRESTAR SERVICIOS PROFESIONALES PARA APOYAR JURIDICAMENTE A LA OFICINA DE CONTROL INTERNO DE LA GOBERNACIÓN DE CUNDINAMARCA EN LAS DIFERENTES ACTIVIDADES Y ASUNTOS INSTITUCIONALES QUE SEAN DE SU COMPETENCIA, DESARROLLADOS DENTRO DEL MARCO DE LA NORMATIVIDAD LEGAL VIGENTE</t>
  </si>
  <si>
    <t>PRESTAR SERVICIOS PROFESIONALES PARA APOYAR JURIDICAMENTE A LA OFICINA DE CONTROL INTERNO DISCIPLINARIO DEL DEPARTAMENTO DE CUNDINAMARCA EN LA SUSTANCIACIÓN Y PROYECCIÓN DE PROVIDENCIAS DENTRO DE LOS PROCESOS DISCIPLINARIOS QUE SE ADELANTEN EN LA GOBERNACIÓN DE CUNDINAMARCA</t>
  </si>
  <si>
    <t>COMPRA DE EQUIPOS DE COMPUTO, AUDIOVISUALES, TECNOLÓGICOS  Y DE COMUNICACIÓN PARA LA GOBERNACIÓN DE CUNDINAMARCA</t>
  </si>
  <si>
    <t>SUBASTA</t>
  </si>
  <si>
    <t>CONTRATAR EL SUMINISTRO DE ELEMENTOS Y MATERIALES PARA DOTACIÓN DE BOTIQUINES DE PRIMEROS AUXILIOS DE LA SEDE ADMINISTRATIVA DE LA GOBERNACIÓN DE CUNDINAMARCA Y SUS SEDES ALTERNAS</t>
  </si>
  <si>
    <t>PRESTACIÓN DE SERVICIOS PROFESIONALES DE ORDEN JURÍDICO PARA APOYAR AL DESPACHO DEL SECRETARIO DE INTEGRACIÓN REGIONAL EN LOS ASUNTOS DE SU COMPETENCIA</t>
  </si>
  <si>
    <t xml:space="preserve">PRESTAR SERVICIOS PROFESIONALES PARA BRINDAR ASESORIA LEGAL A LA DIRECCIÓN DE PERSONAS JURÍDICAS, ASÍ COMO A LAS DISTINTAS DEPENDENCIAS, ORGANISMOS Y ENTIDADES DE LA ADMINISTRACIÓN DEPARTAMENTAL </t>
  </si>
  <si>
    <t>SG 001 - 2017</t>
  </si>
  <si>
    <t>EMPRESA INMOBILIARIA Y DE SERVICIOS LOGISTICOS DE CUNDINAMARCA</t>
  </si>
  <si>
    <t xml:space="preserve">PRESTAR SERVICIOS PROFESIONALES PARA APOYAR A LA DIRECCIÓN DE GESTIÓN DOCUMENTAL DE LA SECRETARIA GENERAL, EN LA FORMULACIÓN, SEGUIMIENTO Y CONTROL DE PROCESOS DE CALIDAD, TRANSPARENCIA GOBIERNO EN LÍNEA - GEL - Y ANTICORRUPCIÓN, DE CONFORMIDAD A LA NORMATIVIDAD ARCHIVÍSTICA VIGENTE </t>
  </si>
  <si>
    <t xml:space="preserve">PRESTAR Y SERVICIOS DE APOYO A LA SECRETARIA GENERAL EN LA EJECUCIÓN DE ACTIVIDADES RELACIONADAS CON LOS PROCESOS ARCHIVISTICOS, EN LOS ARCHIVOS DE GESTIÓN UBICADOS EN EL SECTOR CENTRAL DE LA GOBERNACIÓN DE CONFORMIDAD CON LA NORMATIVIDAD ARCHIVISTICA VIGENTE. </t>
  </si>
  <si>
    <t>PRESTACIÓN DE SERVICIOS PROFESIONALES EN PRESENTACIÓN DE EVENTOS INSTITUCIONALES, CREACIÓN DE CONTENIDOS SONOROS Y ACOMPAÑMIENTO A LA GESTIÓN DE LA SECRETAIRA DE PRENSA Y COMUNICACIONES</t>
  </si>
  <si>
    <t>PRESTACIÓN DE SERVICIOS PROFESIONALES A LA DIRECCIÓN DE GESTIÓN DOCUMENTAL DE LA SECRETARIA GENERAL , EN  EL SEGUIMIENTO DE LA INFORMACIÓN REQUERIDA POR LOS ENTES QUE EJERCEN LA VIGILANCIA Y EL CONTROL DE LA FUNCIÓN ARCHIVÍSTICA PARA EL DEPARTAMENTO DE CUNDINAMARCA</t>
  </si>
  <si>
    <t>REALIZAR EL DISEÑO. DIAGRAMACIÓN, DIGITACIÓN Y CORRECCIÓN DE LA GACETA DEPARTAMENTAL</t>
  </si>
  <si>
    <t>SG 002 - 2017</t>
  </si>
  <si>
    <t>ADRIANA MILENA CHARARI OLMOS</t>
  </si>
  <si>
    <t>SG 003 - 2017</t>
  </si>
  <si>
    <t>ZAIDA DANITZA ORTEGA VACA</t>
  </si>
  <si>
    <t>SG 004 - 2017</t>
  </si>
  <si>
    <t>ANDRES FELIPE PINEDA PULGARIN</t>
  </si>
  <si>
    <t>SG 005 - 2017</t>
  </si>
  <si>
    <t>BLANCA ALICIA CORTES HERNANDEZ</t>
  </si>
  <si>
    <t>SG 006 - 2017</t>
  </si>
  <si>
    <t>ANDRES FELIPE URAZAN GONZALEZ</t>
  </si>
  <si>
    <t>SG 007 - 2017</t>
  </si>
  <si>
    <t>ELSA NURY QUIJANO NAVAS</t>
  </si>
  <si>
    <t>SG 008 - 2017</t>
  </si>
  <si>
    <t>CASA EDITORIAL ELECTOR LTDA</t>
  </si>
  <si>
    <t>SG 009 - 2017</t>
  </si>
  <si>
    <t>ART BOARD DISEÑO Y PUBLICIDAD S.A.</t>
  </si>
  <si>
    <t xml:space="preserve">PRESTAR LOS SERVICIOS PROFESIONALES PARA APOYAR A LA SECRETARIA GENERAL - DIRECCIÓN DE ATENCIÓN AL CIUDADANO - EN EL DESARROLLO DE LA MEDICIÓN Y GENERACIÓN DE ESTRATEGIAS PARA LA SATISFACCIÓN DEL CIUDADANO </t>
  </si>
  <si>
    <t>PRESTAR LOS SERVICIOS PROFESIONALES Y DE APOYO A LA GESTIÓN PARA ACOMPAÑAR A LA SECRETARIA DE PRENSA Y COMUNICACIONES EN LOS PROCESOS INTERNOS RELACIONADOS CON EL SISTEMA DE GESTIÓN DE CALIDAD Y DEMÁS ACTIVIDADES INHERENTES A LA GESTIÓN ADMINISTRATIVA</t>
  </si>
  <si>
    <t>SG 011 - 2017</t>
  </si>
  <si>
    <t>SIGLO DATA S.A.S</t>
  </si>
  <si>
    <t>SG 010 - 2017</t>
  </si>
  <si>
    <t xml:space="preserve">ANA CECILIA GARCÍA PULIDO </t>
  </si>
  <si>
    <t>SG 012 - 2017</t>
  </si>
  <si>
    <t xml:space="preserve">NESTOR IVAN VELANDIA GARZÓN </t>
  </si>
  <si>
    <t>Administradores temporales de bases de datos
o de sistemas de tecnologías de la información</t>
  </si>
  <si>
    <t>4 MESES</t>
  </si>
  <si>
    <t>PRESTAR SERVICIOS PROFESIONALES PARA APOYAR EL SEGUIMIENTO A LOS INDICADORES DE LOS RPOCESOS QUE LIDEREN LA DIRECCIÓN DE ATENCIÓN AL CIUDADANO</t>
  </si>
  <si>
    <t>Servicios de archivo de datos</t>
  </si>
  <si>
    <t xml:space="preserve">Administración de propiedades </t>
  </si>
  <si>
    <t>82141504 / 82141505</t>
  </si>
  <si>
    <t>Servicios de diseño de gráficos o gráficas / Servicios de diseño por computador</t>
  </si>
  <si>
    <t>Desarrollo de políticas u objetivos empresariales</t>
  </si>
  <si>
    <t>PRESTACIÓN DE SERVICIOS DE APOYO A AL GESTIÓN EN LA REALIZACIÓN DE ACTIVIDADES INHERENTES A LA EDICIÓN DEL MATERIAL AUDIOVISUAL PRODUCIDO POR LA SECRETARIA DE PRENSA Y COMUNICACIONES DEL DEPARTAMENTO DE CUNDINAMARCA</t>
  </si>
  <si>
    <t>JULIO ANDRES GARCÍA</t>
  </si>
  <si>
    <t>JORGE ENRIQUE TRIANA VARGAS</t>
  </si>
  <si>
    <t>82111801 / 80161507</t>
  </si>
  <si>
    <t>Servicios de edición / Servicios audiovisuales</t>
  </si>
  <si>
    <t>Gestión de eventos</t>
  </si>
  <si>
    <t>Servicios de oficina</t>
  </si>
  <si>
    <t>Vehículos de pasajeros</t>
  </si>
  <si>
    <t>Placas / Medallas</t>
  </si>
  <si>
    <t xml:space="preserve">Suministros para aseos / Servicios de limpieza de edificios
</t>
  </si>
  <si>
    <t> 78181500</t>
  </si>
  <si>
    <t>Servicios de mantenimiento y reparación de vehículos</t>
  </si>
  <si>
    <t>Suministros para impresora, fax y fotocopiadora / Suministros de escritorio</t>
  </si>
  <si>
    <t> Mantenimiento y soporte de software</t>
  </si>
  <si>
    <t> Servicios de mantenimiento y reparación de infraestructura</t>
  </si>
  <si>
    <t> 15101500</t>
  </si>
  <si>
    <t>Petróleo y Destilados</t>
  </si>
  <si>
    <t xml:space="preserve"> Servicios de avalúo de inmuebles/ Servicios de sistemas de información/Agrimensura / Cartografía
geográfica (sig)</t>
  </si>
  <si>
    <t> Ingenierí­a de software o hardware</t>
  </si>
  <si>
    <t>72103300 81101500</t>
  </si>
  <si>
    <t>Servicios de Edificación, Construcción de instalación y mantenimiento -Ingeniería civil y arquitectura</t>
  </si>
  <si>
    <t>83111505 83111506 83111510</t>
  </si>
  <si>
    <t>25101900 42201502</t>
  </si>
  <si>
    <t xml:space="preserve">43221501 43212201 </t>
  </si>
  <si>
    <t>80131802 81101512 81151604  81151600</t>
  </si>
  <si>
    <t xml:space="preserve">44103100 44121600 </t>
  </si>
  <si>
    <t>42171917 42172001</t>
  </si>
  <si>
    <t>49101704 49101701</t>
  </si>
  <si>
    <t>14111500 44121600 44122000</t>
  </si>
  <si>
    <t xml:space="preserve"> Papel de imprenta y papel de escribir /Suministros de escritorio/Carpetas de archivo, carpetas y separadores</t>
  </si>
  <si>
    <t xml:space="preserve">43211500 45121500 52161500 </t>
  </si>
  <si>
    <t xml:space="preserve"> Computadores /Cámaras / Equipos audiovisuales</t>
  </si>
  <si>
    <t xml:space="preserve">47131700 76111501 </t>
  </si>
  <si>
    <t>SG 016 - 2017</t>
  </si>
  <si>
    <t>SG 025 - 2017</t>
  </si>
  <si>
    <t>LUIS EDUARDO GUTIERREZ ANGARITA</t>
  </si>
  <si>
    <t>SG 026 - 2017</t>
  </si>
  <si>
    <t>PRESTACIÓN DE SERVICIOS PROFESIONALES PARA APOYAR A LA SECRETARIA DE PRENSA Y COMUNICACIONES EN EL DESARROLLO DE LAS ACTIVIDADES FINANCIERAS Y CONTABLES QUE LA MISMA REQUIERA</t>
  </si>
  <si>
    <t>SG 027 - 2017</t>
  </si>
  <si>
    <t>MARIA CAMILA ARISTIZABAL SORZA</t>
  </si>
  <si>
    <t xml:space="preserve">MANTENIMIENTO Y/O ADECUACIÓN DEL PISO 2 DE LA TORRE DE SALUD EN LA SEDE ADMINISTRATIVA DE LA GOBERNACIÓN DE CUNDINAMARCA, CALLE 26 No. 51 - 53 EN BOGOTA D.C. PARA EL FUNCIONAMIENTO DEL CENTRO INTEGRADO DE ATENCIÓN AL CIUDADANO </t>
  </si>
  <si>
    <t>CONVENIO INTERADMINISTRATIVO MARCO</t>
  </si>
  <si>
    <t>CONVENIO INTERADMINISTRATIVO CON LA EMPRESA INMOBILIARIA Y DE SERVICIOS LOGISTICOS DE CUNDINAMARCA</t>
  </si>
  <si>
    <t>7 MESES</t>
  </si>
  <si>
    <t>PRESTAR SERVICIOS PROFESIONALES PARA BRINDAR ASESORIA A LA SECRETARIA DE AGRICULTURA Y DESARROLLO RURAL EN EL FORTALECIMIENTO DE PROYECTOS DE INFRAESTRUCTURA PRODUCTIVA, TRANSFORMACIÓN, DISTRIBUCIÓN Y COMERCIALIZACIÓN EN EL DEPARTAMENTO DE CUNDINAMARCA.</t>
  </si>
  <si>
    <t>JASON SEMA TAPIAS</t>
  </si>
  <si>
    <t>MARITZA CAÑAS</t>
  </si>
  <si>
    <t>MARTHA NERY PARDO</t>
  </si>
  <si>
    <t>SG-017-2017</t>
  </si>
  <si>
    <t>SG-043-2017</t>
  </si>
  <si>
    <t>SG-036-2017</t>
  </si>
  <si>
    <t xml:space="preserve">MARIO FERNANDO CASADIEGO </t>
  </si>
  <si>
    <t>SG-030-2017</t>
  </si>
  <si>
    <t xml:space="preserve">JAMES FERNEY HASTAMORIR </t>
  </si>
  <si>
    <t xml:space="preserve">DIEGO ARMANDO TORRES </t>
  </si>
  <si>
    <t xml:space="preserve">MARIA RUTH BELTRAN </t>
  </si>
  <si>
    <t>SG-023-2017</t>
  </si>
  <si>
    <t xml:space="preserve">ARNOLD TORRES FRANCO </t>
  </si>
  <si>
    <t>SG-021-2017</t>
  </si>
  <si>
    <t xml:space="preserve">ANGELA PATRICIA MORALES ZAMBRANO </t>
  </si>
  <si>
    <t>SG-020-2017</t>
  </si>
  <si>
    <t xml:space="preserve">HENRY DAVID ORTIZ GARRIDO </t>
  </si>
  <si>
    <t>SG-029-2017</t>
  </si>
  <si>
    <t xml:space="preserve">OSCAR ORLANDO RAMOS </t>
  </si>
  <si>
    <t xml:space="preserve">LUIS HERNANDO VELANDIA </t>
  </si>
  <si>
    <t>SG-047-2017</t>
  </si>
  <si>
    <t>SG-048-2017</t>
  </si>
  <si>
    <t>SG-015-2017</t>
  </si>
  <si>
    <t>SG-042-2017</t>
  </si>
  <si>
    <t>SG-039-2017</t>
  </si>
  <si>
    <t xml:space="preserve">SANDRA JIMENEZ GIL </t>
  </si>
  <si>
    <t xml:space="preserve">RICARDO MORENO CASTRO </t>
  </si>
  <si>
    <t>SG-032-2017</t>
  </si>
  <si>
    <t xml:space="preserve">OMAR DANIEL ORTIZ ORTIZ </t>
  </si>
  <si>
    <t>SG-038-2017</t>
  </si>
  <si>
    <t>SG-040-2017</t>
  </si>
  <si>
    <t xml:space="preserve">WILLIAM ALONSO VALENCIA RODRIGUEZ  </t>
  </si>
  <si>
    <t xml:space="preserve">JOSE SERVANDO MARTINEZ </t>
  </si>
  <si>
    <t>SG-044-2017</t>
  </si>
  <si>
    <t>SG-022-2017</t>
  </si>
  <si>
    <t xml:space="preserve">CARLOS FERNANDO TOCANCIPA </t>
  </si>
  <si>
    <t>SG-028-2017</t>
  </si>
  <si>
    <t>SG-031-2017</t>
  </si>
  <si>
    <t>ELIANA ALLERYM GONZALEZ CONTRERAS</t>
  </si>
  <si>
    <t>MARTHA YESSENIA GARCIA MEJIA</t>
  </si>
  <si>
    <t>SG-034-2017</t>
  </si>
  <si>
    <t>SG-033-2017</t>
  </si>
  <si>
    <t xml:space="preserve">SAUL EDGARDO GONZALEZ </t>
  </si>
  <si>
    <t xml:space="preserve">OMAR FRANCISCO TORRES </t>
  </si>
  <si>
    <t>SG-019-2017</t>
  </si>
  <si>
    <t xml:space="preserve">GERMAN JULA </t>
  </si>
  <si>
    <t>SG-014-2017</t>
  </si>
  <si>
    <t>ANA LIZETH MARTINEZ VILLALBA</t>
  </si>
  <si>
    <t xml:space="preserve">OMAR DAVID GONZALEZ </t>
  </si>
  <si>
    <t xml:space="preserve">YESICA ANDREA VARGAS </t>
  </si>
  <si>
    <t>SG-018-2017</t>
  </si>
  <si>
    <t xml:space="preserve">ASESORAR AL DESPACHO DEL GOBERNADOR DE CUNDINAMARCA EN LA DEFINICIÓN Y COORDINACIÓN DE COMUNICACIONES ESTRATÉGICAS, IMAGEN PÚBLICA CORPORATIVA, MANEJO DE CRISIS, GOBERNANZA ESTRATÉGICA Y GESTIÓN PÚBLICA PARA EL FORTALECIMIENTO DE LA GESTIÓN INSTITUCIONAL. </t>
  </si>
  <si>
    <t xml:space="preserve">PRESTAR SERVICIOS PROFESIONALES PARA APOYAR A LA OFICINA DE CONTROL INTERNO DE LA GOBERNACIÓN DE CUNDINAMARCA EN EL DESARROLLO DE LAS ACTIVIDADES INHERENTES A LOS ROLES ASIGNADOS A DICHA DEPENDENCIA DE CONFORMIDAD CON LA NORMATIVIDAD VIGENTE </t>
  </si>
  <si>
    <t>PRESTAR SERVICIOS PROFESIONALES PARA APOYAR A LA OFICINA ASESORA JURIDICA EN EL DESARROLLO DE LAS ACTIVIDADES INHERENTES A LOS PROCESOS DE CONTRATACIÓN Y EN LAS ETAPAS PRECONTRACTUAL, CONTRACTUAL Y POSTCONTRACTUAL QUE ADELANTE EL DEPARTAMENTO DE CUNDINAMARCA  - SECRETARIA GENERAL - EN CUALQUIERA DE LAS MODALIDADES  PREVISTAS EN LA NORMATIVA VIGENTE</t>
  </si>
  <si>
    <t>PRESTAR SERVICIOS PROFESIONALES PARA APOYAR A LA SECRETARIA DE AGRICULTURA EN EL MANEJO DEL SUSTEMA DEPARTAMENTAL DE PLANIFICACIÓN AGROPECUARIA, ASÍ COMO LA CONSTRUCCIÓN DE HERRAMIENTAS DE PLANIFICACIÓN EN EL DEPARTAMENTO DE CUNDINAMARCA</t>
  </si>
  <si>
    <t>PRESTAR SERVICIOS DE APOYO A LA GESTIÓN EN EL DESARROLLO DE LAS ACTIVIDADES OPERATIVAS A CARGO DE LA OFICINA ASESORA JURIDICA</t>
  </si>
  <si>
    <t>PRESTAR SERVICIOS DE APOYO A LA GESTIÓN A LA DIRECCIÓN DE ATENCIÓN AL CIUDADANO EN EL DESARROLLO DE LAS ACTIVIDADES RELACIONADAS CON LA PUESTA EN MARCHA DE LOS PUNTOS DE ATENCION E INFORMACIÓN DE LA GOBERNACION POING SEDE ADMINISTRATIVA.</t>
  </si>
  <si>
    <t>SG 060 - 2017</t>
  </si>
  <si>
    <t>ADRIANA PATRICIA AREVALO</t>
  </si>
  <si>
    <t>SG 059 - 2017</t>
  </si>
  <si>
    <t>JOSE ANTONIO TOVAR ROMERO</t>
  </si>
  <si>
    <t>PRESTAR SERVICIOS DE APOYO A LA GESTION A LA DIRECCION DE ATENCION AL CIUDADANO EN EL DESARROLLO DE LAS ACTIVIDADES RELACIONADAS CON LA OPERACIÓN DEL CENTRO INTEGRADO DE ATENCION AL CIUDADANO - CIAC - ASI COMO DE LOS PUNTOS DE ORIENTACION  E INFORMACION - POING - UBICADOS EN LA SEDE ADMINISTRATIVA DE LA GOBERNACION DE CUNDINAMARCA</t>
  </si>
  <si>
    <t>SG 058 - 2017</t>
  </si>
  <si>
    <t>JEAN PAUL BARRETO GUEVARA</t>
  </si>
  <si>
    <t xml:space="preserve">MARIA VICTORIA REINOSO RINCON </t>
  </si>
  <si>
    <t>SG 053 - 2017</t>
  </si>
  <si>
    <t>MARTHA PATRICIA SOLANO PATIÑO</t>
  </si>
  <si>
    <t>SG 045 - 2017</t>
  </si>
  <si>
    <t>DORIS CELEITA  RIVEROS</t>
  </si>
  <si>
    <t>SG 052 - 2017</t>
  </si>
  <si>
    <t>SG 050 - 2017</t>
  </si>
  <si>
    <t>SG 054 - 2017</t>
  </si>
  <si>
    <t>JULIANA ROA SAENZ</t>
  </si>
  <si>
    <t>SG 057 - 2017</t>
  </si>
  <si>
    <t>CLARA LUCIA SIATOBA BARBOSA</t>
  </si>
  <si>
    <t>SG 051 - 2017</t>
  </si>
  <si>
    <t>PRESTAR SERVICIOS PROFESIONALES PARA ASESORAR A LA SECRETARIA DE AMBIENTE Y A LA SECRETARIA GENERAL EN LA IMPLEMENTACION DE ESTRATEGIAS  DE CUSTODIA  DE TIERRAS, PARA EL MANEJO DE PROTECCION Y CONSERVACION DE LOS PREDIOS  DE INTERES HIDRICO PROPIEDAD DEL DEPARTAMENTO, ADQUIRIDO BAJO EL MARCO DEL CUMPLIMIENTO  DEL ARTICULO 111 DE LA LEY 99 DE 1993</t>
  </si>
  <si>
    <t>SG 037 - 2017</t>
  </si>
  <si>
    <t>SG 061 - 2017</t>
  </si>
  <si>
    <t>GERSYS PEÑA CONTRERAS</t>
  </si>
  <si>
    <t>SG 046 - 2017</t>
  </si>
  <si>
    <t>PRESTAR SERVICIOS DE APOYO A LA GESTION EN EL DESARROLLO DE LAS ACTIVIDADES OPERATIVAS Y ASISTENCIALES A CARGO DEL DESPACHO DEL GOBERNADOR DE CUNDINAMARCA</t>
  </si>
  <si>
    <t>SG 041 - 2017</t>
  </si>
  <si>
    <t>FRANCISCO COBALEDA TINOCO</t>
  </si>
  <si>
    <t>SG 056 - 2017</t>
  </si>
  <si>
    <t xml:space="preserve">PODER Y PODER </t>
  </si>
  <si>
    <t>REVISAR Y ACTUALIZAR EL DIAGNOSTICO INTEGRAL DE ACTIVOS DE INFORMACIÓN DEL SECTOR CENTRAL DE LA GOBERNACIÓN DE CUNDINAMARCA</t>
  </si>
  <si>
    <t>DISENAR  Y ELABORAR EL PROGRAMA DE GESTIÓN DE DOCUMENTOS ELECTRÓNICOS DEL SECTOR CENTRAL DE LA GOBERNACIÓN DE CUNDINAMARCA</t>
  </si>
  <si>
    <t xml:space="preserve">PRESTAR SERVICIOS DE APOYO A LA GESTIÓN EN EL DESARROLLO DE LAS ACTIVIDADES OPERATIVAS A CARGO DE LA DIRECCIÓN DE ATENCIÓN AL CIUDADANO </t>
  </si>
  <si>
    <t>PRESTAR SERVICIOS PROFESIONALES PARA ASESORAR A LA SECRETARIA GENERAL EN LA GESTIÓN, IMPLEMENTACIÓN Y REVISIÓN DE LOS PROYECTOS INSTITUCIONALES Y ESTRATEGICOS EN EL MARCO DEL PLAN DE DESARROLLO "UNIDOS PODEMOS MAS"</t>
  </si>
  <si>
    <t>EL ARRENDADOR ENTREGARA EN CALIDAD DE ARRENDAMIENTO AL ARRENDATARIO, EL INMUEBLE LOCALIZADO EN Av. CALLE 24 No. 51 - 40 Y CARRERA 52 No. 24 - 30 OFICINA 904 CON USO EXCLUSIVO EL GARAJE No. S4 - 095 DE LA CIUDADA DE BOGOTA, PARA EL FUNCIONAMIENTO DE LAS SECRETARIAS DE DESPACHO DE LA GOBERNACIÓN DE CUNDINAMARCA</t>
  </si>
  <si>
    <t>9,5 MESES</t>
  </si>
  <si>
    <t>SG 074 - 2017</t>
  </si>
  <si>
    <t>PEDRO HELI REYES ROMERO</t>
  </si>
  <si>
    <t>HEIDY CATERINE VARGAS AVILA</t>
  </si>
  <si>
    <t>SG 075 - 2017</t>
  </si>
  <si>
    <t>MAEZO</t>
  </si>
  <si>
    <t>EL ARRENDADOR ENTREGARA EN CALIDAD DE ARRENDAMIENTO AL ARRENDATARIO, EL INMUEBLE LOCALIZADO EN Av. CALLE 24 No. 51 - 40 Y CARRERA 51 No. 22C - 23 OFICINA 415 CONJUNTO DE USO COMERCIAL CAPITAL TOWERS P.H. CON USO EXCLUSIVO DE DOS GARAJES No. S4 - 116 Y S4- 117 DE LA CIUDADA DE BOGOTA, PARA EL FUNCIONAMIENTO DE LAS SECRETARIAS DE DESPACHO DE LA GOBERNACIÓN DE CUNDINAMARCA</t>
  </si>
  <si>
    <t>SG 068 - 2017</t>
  </si>
  <si>
    <t>WALDINA TORRES MARTINEZ</t>
  </si>
  <si>
    <t>SG 067 - 2017</t>
  </si>
  <si>
    <t>YENNY YOJANA GUAPACHA VASQUEZ</t>
  </si>
  <si>
    <t>SG 069 - 2017</t>
  </si>
  <si>
    <t>DENNYS ALEXANDRA RUEDA ISAZA</t>
  </si>
  <si>
    <t>SG 083 - 2017</t>
  </si>
  <si>
    <t>CAMILO IVAN RINCON</t>
  </si>
  <si>
    <t>SG 078 - 2017</t>
  </si>
  <si>
    <t>IMPRENTA NACIONAL DE COLOMBIA</t>
  </si>
  <si>
    <t>SG 070 - 2017</t>
  </si>
  <si>
    <t>SUMIMAS S.A.S</t>
  </si>
  <si>
    <t>DIANA PAOLA ROJAS</t>
  </si>
  <si>
    <t>SG 077 - 2017</t>
  </si>
  <si>
    <t>SG 76 - 2017</t>
  </si>
  <si>
    <t>JOHANNA GONZALEZ GONZALEZ</t>
  </si>
  <si>
    <t>SG 072 - 2017</t>
  </si>
  <si>
    <t>YODY MAGNOLIA GARCÍA</t>
  </si>
  <si>
    <t>SG 071 - 2017</t>
  </si>
  <si>
    <t>CENTRO INTEGRAL DE MANTENIMIENTO AUTOCAR S.A.</t>
  </si>
  <si>
    <t>PRESTAR SERVICIOS DE APOYO A LA GESTION A LA DIRECCION DE ATENCION AL CIUDADANO EN EL DESARROLLO DE LAS ACTIVIDADES RELACIONADAS CON LA OPERACIÓN DEL CENTRO INTEGRADO DE ATENCION AL CIUDADANO  ASI COMO DE LOS PUNTOS DE ORIENTACION  E INFORMACION - POING-UBICADOS EN LA SEDE ADMINISTRATIVA  DE LA GOBERNACION  DE CUNDINAMARCA</t>
  </si>
  <si>
    <t>SG 064 - 2017</t>
  </si>
  <si>
    <t>ANGIE SUSANA PERDIGON MONTAÑO</t>
  </si>
  <si>
    <t>SG 063 - 2017</t>
  </si>
  <si>
    <t>SERVICIOS POSTALES NACIONALES S.A.</t>
  </si>
  <si>
    <t>SG 062 - 2017</t>
  </si>
  <si>
    <t>SG 079 - 2017</t>
  </si>
  <si>
    <t>DIEGO ARMANDO ORTEGA SEGURA</t>
  </si>
  <si>
    <t>SG 082 - 2017</t>
  </si>
  <si>
    <t xml:space="preserve">FABIOLA JACOME RINCON </t>
  </si>
  <si>
    <t>SG 084 - 2017</t>
  </si>
  <si>
    <t>DIANA FANEYRA ROBLES LOMBANA</t>
  </si>
  <si>
    <t>SG 081 - 2017</t>
  </si>
  <si>
    <t>JOHAN MAURICIO TORRES VARGAS</t>
  </si>
  <si>
    <t>HAROLD ESCOBAR  LOZANO</t>
  </si>
  <si>
    <t>ERNESTO GONZALEZ CASTRO</t>
  </si>
  <si>
    <t>GRUPO EDA AUTOGAS S.A.S</t>
  </si>
  <si>
    <t>7 meses</t>
  </si>
  <si>
    <t>MANTENIMIENTO DE LOS EQUIPOS DE SONIDO DE LA GOBERNACIÓN DE CUNDINAMARCA</t>
  </si>
  <si>
    <t>Servicio de instalación de equipos de sonido</t>
  </si>
  <si>
    <t>PRESTAR SERVICIOS PROFESIONALES PARA APOYAR A LA SECRETARIA DE AGRICULTURA EN LA ESTRATEGIA DE COMERCIALIZACIÓN ENTRE ENTIDADES DEL DEPARTAMENTO, DISTRITO, GREMIOS, ASOCIACIONES Y PRODUCTORES AGROPECUARIOS</t>
  </si>
  <si>
    <t>SI</t>
  </si>
  <si>
    <t>ADICIÓN No. 1 SG 071 - 2017 PRESTAR EL SERVICIO DE MANTENIMIENTO PREVENTIVO Y CORRECTIVO QUE INCLUYE LA MANO DE OBRA Y EL SUMINISTRO DE MATERIALES, INSUMOS, REPUESTOS NUEVOS Y ORIGINALES PARA EL PARQUE AUTOMOTOR DE PROPIEDAD O AL SERVICIO DEL SECTOR CENTRAL DEL DEPARTAMENTO DE CUNDINAMARCA  DE CONFORMIDAD CON LAS ESPECIFICACIONES Y CARACTERÍSTICAS TÉCNICAS SEÑALADAS</t>
  </si>
  <si>
    <t>7 meses y 15 días</t>
  </si>
  <si>
    <t>AD1 071 - 2017</t>
  </si>
  <si>
    <t>ADQUISICIÓN DE EQUIPOS DE SONIDO PARA LA GOBERNACIÓN DE CUNDINAMARCA</t>
  </si>
  <si>
    <t>Atriles, sistemas de sonido y accesorios</t>
  </si>
  <si>
    <t>PRESTACIÓN DE SERVICIOS DE APOYO A LA GESTIÓN A LA DIRECCIÓN DE GESTIÓN DOCUMENTAL EN EL DESARROLLO DE LAS ACTIVIDADES INHERENTES AL ARCHIVO DE LOS DOCUMENTOS GENERADOS PARA EL CONSEJO DEPARTAMENTAL DE ARCHIVO</t>
  </si>
  <si>
    <t>SG 091 - 2017</t>
  </si>
  <si>
    <t xml:space="preserve">RICARDO DANILO FERNANDEZ MOLANO </t>
  </si>
  <si>
    <t>SG 090 - 2017</t>
  </si>
  <si>
    <t>LUIS GIOVANNY JIMENEZ MORA</t>
  </si>
  <si>
    <t>SG 080 - 2017</t>
  </si>
  <si>
    <t>ROSA GERALDINE CIFUENTES CASTRO</t>
  </si>
  <si>
    <t>PRESTAR SERVICIOS PROFESIONALES PARA APOYAR A LA ALTA CONSEJERIA DE LA FELICIDAD EN LA IMPLEMENTACIÓN DE PROYECTOS SOCIALES PARA IMPLEMENTAR Y PROMOVER LA POLÍTICA DE LA FELICIDAD Y BIENESTAR EN EL DEPARTAMENTO DE CUNDINAMARCA</t>
  </si>
  <si>
    <t>REALIZAR LA ACTUALIZACIÓN Y ELABORACIÓN DE LAS TABLAS DE RETENCIÓN DOCUMENTAL (TRD) Y DE LAS TABLES DE VALORACIÓN DOCUMENTAL (TVD) DEL SECTOR CENTRAL DE LA GOBERNACIÓN DE CUNDINAMARCA</t>
  </si>
  <si>
    <t>Abril</t>
  </si>
  <si>
    <t>Avisos informativos de bienes inmuebles que no tienen una actividad económica definida y son propiedad del Departamento de Cundinamarca</t>
  </si>
  <si>
    <t>Servicio de instalación y mantenimiento de</t>
  </si>
  <si>
    <t>avisos</t>
  </si>
  <si>
    <t>Interadministrativo</t>
  </si>
  <si>
    <t>Secretaria General / Dirección de Atención al Ciudadano / Luis Fernando Sierra</t>
  </si>
  <si>
    <t>PRESTACIÓN DE SERVICIOS PROFESIONALES PARA APOYAR A LA OFICINA ASESORA JURÍDICA EN EL DESARROLLO DE LAS ACTIVIDADES INHERENTES A LOS PROCESOS DE CONTRATACIÓN QUIE ADELANTA LA SECRETARIA GENERAL, SU EJECUCIÓN Y LIQUIDACIÓN.</t>
  </si>
  <si>
    <t xml:space="preserve">PRESTACIÓN DE SERVICIOS PROFESIONALES PARA APOYAR A LA OFICINA ASESORA JURIDICA EN EL DESARROLLO DE LAS ACTIVIDADES INHERENTES A LOS PROCESOS DE CONTRATACIÓN QUE ADELANTA AL SECRETARIA GENERAL SU EJECUCIÓN Y LIQUIDACIÓN </t>
  </si>
  <si>
    <t>3 meses</t>
  </si>
  <si>
    <t>EL ARRENDADOR ENTREGARA EN CALIDAD DE ARRENDAMIENTO AL ARRENDATARIO, EL INMUEBLE LOCALIZADO EN Av. CALLE 24 No. 51 - 40 OFICINA 410 CONJUNTO DE USO COMERCIAL CAPITAL TOWERS P.H.  PARA EL FUNCIONAMIENTO DE LAS SECRETARIAS DE DESPACHO DE LA GOBERNACIÓN DE CUNDINAMARCA</t>
  </si>
  <si>
    <t>7,5 MESES</t>
  </si>
  <si>
    <t>EL ARRENDADOR ENTREGARA EN CALIDAD DE ARRENDAMIENTO AL ARRENDATARIO, EL INMUEBLE LOCALIZADO EN Av. CALLE 24 No. 51 - 40 OFICINA 301 CONJUNTO DE USO COMERCIAL CAPITAL TOWERS P.H.  PARA EL FUNCIONAMIENTO DE LAS SECRETARIAS DE DESPACHO DE LA GOBERNACIÓN DE CUNDINAMARCA</t>
  </si>
  <si>
    <t>PRESTAR ASESORIA PROFESIONAL A LA DIRECCIÓN DE BIENES E INVENTARIOS EN LOS TEMAS INHERENTES A LA GESTIÓN JURÍDICA DE LOS BIENES MUEBLES E INMUEBLES DEL DEPARTAMENTO DE CUNDINAMARCA O POR LOS CUALES SEA LEGALMENTE RESPONSABLES</t>
  </si>
  <si>
    <t xml:space="preserve">CAPACITAR A LOS FUNCIONARIOS DESIGANDOS POR LA SECRETARIA GENERAL DE LA GOBERNACION DE CUNDINAMARCA EN EL DIPLOMADO DE ATENCION AL CIUDADANO MEDIANTE ACTIVIDADES DE APRENDIZAJE Y CARRERAS DE OBSERVACION QUE PERMITAN LA IMPLEMENTACION DE LAS BUENAS PRACTICAS DEL SERIVICO EN LA ENTIDAD </t>
  </si>
  <si>
    <t xml:space="preserve">LA EMPRESA INMOBILIARIA Y DE SERVICIOS LOGISTICOS DE CUNDINAMARCA SE COMPROMETE CON EL DEPARTAMENTO DE CUNDINAMARCA- SECRETARIA GENERAL A PRESTAR SERVICIOS DE APOYO LOGISTICOS CON EL FIN DE PROMOVER LA DESCONCENTRACIÓN DE LA OFERTA INSTITUCIONAL A TRAVÉS DE LA REALIZACION DE DOS FERIAS DEPARTAMENTALES EN DOS CEBECERAS PROVINCIALES DEL DEPARTAMENTO DE CUNIDNAMARCA. </t>
  </si>
  <si>
    <t xml:space="preserve">4 MESES </t>
  </si>
  <si>
    <t xml:space="preserve">JUNIO </t>
  </si>
  <si>
    <t xml:space="preserve">7 MESES </t>
  </si>
  <si>
    <t>PRESTACION DE SERVICIOS PROFESIONALES PARA APOYAR A LA SECRETARIA GENERAL EN LA SUPERVISION DE LOS CONTRATOS O CONVENIOS QUE SE SUSCRIBAN EN EL DESARROLLO DE SUS FUNCIONES.</t>
  </si>
  <si>
    <t xml:space="preserve">7 meses  </t>
  </si>
  <si>
    <t xml:space="preserve">PRESTAR SERVICIO DE MANTENIMIENTO PREVENTIVO (CAMBIO DE ACEITE, CAMBIO DE FILTROS, SUMINISTRO DE BATERIAS, ENGRASE GENERAL) DEL BOTE UBICADO EN LA LAGUNA DE FUQUENE </t>
  </si>
  <si>
    <t xml:space="preserve">1 MES </t>
  </si>
  <si>
    <t>Adquisición de un Dummy con la imagen institucional de SARA como herramienta didáctica y comunicativa que facilite a la Gobernación de Cundinamarca divulgar y posicionar el servicio al ciudadano.</t>
  </si>
  <si>
    <t xml:space="preserve">ADQUISICION DE EQUIPOS Y TECNOLOGIA PARA SATISFACER LAS NECESIDADES DE LA SECRETRARIA GENERAL DE LA GOBERNACION DE CUNDINAMARCA </t>
  </si>
  <si>
    <t>CONTRATAR LA ELABORACION DE UN DIAGNOSTICO QUE PERMITA IDENTIFICAR DE LOS SERVICIOS QUE PRESTA LA GOBERNACION EN LOS MUNICIPIOS DE SAN FRANCISCO DE SALES Y TBIRITA DEL DEPRATAMENTO DE CUNDINAMARCA.</t>
  </si>
  <si>
    <t xml:space="preserve">PRESTAR LOS SERVICIOS PROFESIONALES PARA BRINDAR ASESORIA JURIDICA A LA SECRETARIA JURIDICA DEL DEPARTAMENTO DE CUNDINAMARCA. </t>
  </si>
  <si>
    <t xml:space="preserve">PRESTAR SERVICIOS DE APOYO A LA GESTIÓN A LA DIRECCIÓN DE GESTIÓN DOCUMENTAL EN DESARROLLO DE LAS ACTIVIDADES INHERENTES AL PROCESO DE CORRESPONDENCIA DE LA GOBERNACIÓN DE CUNDINAMARCA </t>
  </si>
  <si>
    <t xml:space="preserve">PRESTAR SERVICIOS PROFESIONALES PARA AOPOYAR A LA OFICINA DE CONTROL INTERNO DE LA GOBERNACIÓN DE CUNDINAMARCA EN LAS DIFERENTES ACTIVIDADES Y ASUNTOS INSTITUCIONALES QUE SEAN DE SU COMPETENCIA, DESARROLLADOS DENTRO DEL MARCO DE LA NORMATIVIDAD LEGAL VIGENTE </t>
  </si>
  <si>
    <t xml:space="preserve">PRESTAR SERVICIOS DE APOYO A LA GESTIÓN A LA DIRECCIÓN DE SERVICIOS ADMINISTRATIVOS EN ACTIVIDADES RELACIONADAS CON LA ATENCIÓN Y TRÁMITES DE DOCUMENTOS DE CONTENIDO JURÍDICO, ASÍ COMO LA ORGANIZACIÓN DE ARCHIVO Y BASE DE DATOS DE LA OFICINA DE TRANSPORTES </t>
  </si>
  <si>
    <t>CONTRATAR LA IMPRESIÓN DE PIEZAS PUBLICITARIAS DE COMUNICACIÓN GRÁFICA QUE PERMITA SOCIALIZAR LA CAMPAÑA SARA (SERVICIO, ACTITUD, RESPETO Y AMABILIDAD) EN AL GOBERNACIÓN DE CUNDINAMARCA</t>
  </si>
  <si>
    <t>MINIMA</t>
  </si>
  <si>
    <t xml:space="preserve">ADQUISICIÓN, CONFIGURACIÓN, INSTALACIÓN Y PUESTA EN FUNCIONAMIENTO DE EQUIPOS TECNOLÓGICOS PARA EL CENTRO INTEGRADO DE ATENCIÓN AL CIUDADANO CIAC UBICADO EN LA SEDE ADMINISTRATIVA DE LA GOBERNACIÓN DE CUNDINAMARCA </t>
  </si>
  <si>
    <t>LA EMPRESA INMOBILIARIA Y DE SERVICIOS LOGISTICOS DE CUNDINAMARCA SE COMPROMETE CON EL DEPARTAMENTO DE CUNDINAMARCA- SECRETARIA GENERAL A REALIZAR EL MANTENIMIENTO Y/O ADECUACIÓN DE LAS INSTALACIONES DE LA ASAMBLEA DEPARTAMENTAL Y LA SECRETARIA GENERAL DE LA GOBERNACIÓN DE CUNDINAMARCA UBICADA EN LA CALLE 26 No. 51 - 53</t>
  </si>
  <si>
    <t>PRESTAR SERVICIOS DE APOYO A LA GESTIÓN A LA DIRECCIÓN DE ATENCIÓN AL CIUDADANO EN EL DESARROLLO DE LAS ACTIVIDADES RELACIONADAS CON LA DESCONCENTRACIÓN DE LOS SERVICIOS Y TRAMITES EN LOS PUNTOS DE ORIENTACIÓN E INFORMACIÓN DE LA GOBERNACIÓN DE CUNDINAMARCA - POING.</t>
  </si>
  <si>
    <t xml:space="preserve">6 MESES Y 25 DÍAS </t>
  </si>
  <si>
    <t>CONTRATO INTERADMINISTRATIVO</t>
  </si>
  <si>
    <t>PRESTACIÓN DE SERVICIOS PROFESIONALES PARA APOYAR A LA OFICINA DE CONTROL INTERNO EN LA REALIZACIÓN DE AUDITORIAS REGULARES Y ESPECIALES EN RELACIÓN CON LOS PROCESOS ESTRATÉGICOS, MISIONALES, DE APOYO Y DE EVALUACIÓN D ELA GOBERNACIÓN DE CUNDINAMARCA, ASÍ COMO LA REVISIÓN Y ATENCIÓN CONFORME A LAS PETICIONES, QUEJAS, RECLAMOS Y SOLICITUDES (DE CARACTER PERENTORIO), QUE LA MISMA RECIBA.</t>
  </si>
  <si>
    <t>6 MESES Y 15 DIAS</t>
  </si>
  <si>
    <t>PRESTAR LOS SERVICIOS PROFESIONALES PARA EJERCER LA REPRESENTACIÓN JUDICIAL Y EXTRAJUDICIAL EN LOS PROCESOS EN QUE SEA O DEBA SER PARTE DEL DEPARTAMENTO DE CUNDINAMARCA</t>
  </si>
  <si>
    <t>PRESTAR SERVICIOS DE APOYO A LA DIRECCIÓN DE GESTIÓN DOCUMENTAL EN LA EJECUCIÓN DE ACTIVIDADES RELACIONADAS CON LOS PROCESOS ARCHIVISTICOS DE GESTIÓN UBICADOS EN EL SECTOR CENTRAL DE LA GOBERNACIÓN DE CUNDINAMARCA DE CONFORMIDAD CON LA NORMATIVIDAD ARCHIVISTICA VIGENTE</t>
  </si>
  <si>
    <t>PRESTAR SERVICIOS PROFESIONALES PARA APOYAR A LA DIRECCIÓN DE ATENCIÓN AL CIUDADANO EN EL FORTALECIMIENTO DE LA CULTURA DE SERVICIO COMO ESTRATEGIA GERENCIAL EN EL SECTOR CENTRAL DEL DEPARTAMENTO DE CUNDINAMARCA</t>
  </si>
  <si>
    <t>PRESTACIONES DE SERVICIOS PROFESIONALES DE ORDEN JURIDICO PARA APOYAR AL DESPACHO DEL SECRETARIO DE INTEGRACIÓN REGIONAL EN LOS ASUNTOS DE SU COMPETENCIA</t>
  </si>
  <si>
    <t>PRESTACIÓN DE SERVICIOS DE APOYO A LA GESTIÓN EN EL DESARROLLO DE PROCESOS DE PRODUCCIÓN MAS LIMPIA DE LAS DIFERENTES ESTRATEGIAS QUE DESARROLLA LA SECRETARIA DEL AMBIENTE EN LOS ENTORNOS RURALES</t>
  </si>
  <si>
    <t>SUMINISTRO DE TARJETAS DE PROXIMIDAD HID, TARJETAS ADHESIVAS Y CINTA PORTA CARNE PARA LOS FUNCIONARIOS DEL NIVEL CENTRAL DE LA GOBERNACIÓN DE CUNDINAMARCA</t>
  </si>
  <si>
    <t>Tarjetas o bandas de identificación o productos similares</t>
  </si>
  <si>
    <t>PRESTACIÓN DE SERVICIOS PROFESIONALES PARA ACOMPAÑAR LA GESTIÓN EN LA GERENCIA PROVINCIAL EN LO RELACIONADO CON LOS COMPROMISOS DE LA ALTA DIRECCIÓN, APOYO EN LA ELABORACIÓN DE PROYECTOS, PLANEACIÓN DE ACTIVIDADES, CAPACITACIONES Y TOMA DE DECISIONES DE ACUERDO CON LAS FUNCIONES ASIGNADAS A DICHA DEPENDENCIA.</t>
  </si>
  <si>
    <t>5 MESES Y 20 DÍAS</t>
  </si>
  <si>
    <t>PRESTAR SERVICIOS PROFESIONALES PARA ASESORAR A LA SECRETARIA DE AMBIENTE Y A LA SECRETARIA GENERAL EN LA IMPLEMENTACION DE ESTRATEGIAS  DE CUSTODIA  DE TIERRAS, PARA EL MANEJO DE PROTECCION Y CONSERVACION DE LOS PREDIOS  DE INTERES HIDRICO PROPIEDAD DEL  DEPARTAMENTO, ADQUIRIDOS BAJO EL MARCO DEL CUMPLIMIENTO DEL ARTICULO 111 DE LA LEY 99 DE 1993</t>
  </si>
  <si>
    <t>ORDEN DE COMPRA 16732</t>
  </si>
  <si>
    <t>EASYCLEAN</t>
  </si>
  <si>
    <t>PRESTAR SERVICIOS DE APOYO A LA GESTIÓN ASISTENCIAL Y OPERATIVA EN LO RELACIONADO CON EL SEGUIMIENTO DE LAS ACTIVIDADES ADELANTADAS POR PARTE DE LA GERENCIA PROVINCIAL</t>
  </si>
  <si>
    <t>5 MESES Y 20 DIAS</t>
  </si>
  <si>
    <t xml:space="preserve">PRESTACIÓN DE SERVICIOS PROFESIONALES A LA SECRETARIA DE AGRICULTURA Y DESARROLLO RURAL PARA APOYAR EL FORTALECIMIENTO A LOS PROYECTOS DE INFRAESTRUCTURA PRODUCTIVA DEL DEPARTAMENTO DE CUNDINAMARCA, REGISTRADOS EN EL ICCU Y EN EL BANCO DE PROYECTOS DEPARTAMENTAL DE LA SECRETARIA DE PLANEACIÓN </t>
  </si>
  <si>
    <t>5 MESES Y 10 DÍAS</t>
  </si>
  <si>
    <t>PRESTACIÓN DE SERVICIOS PROFESIONALES PARA APOYAR JURIDICAMENTE A LA SECRETARIA DE MINAS, ENERGÍA Y GAS EN LA EVALUACIÓN, CONTESTACIÓN Y SEGUIMIENTO DE LAS DIFERENTES ACCIONES CONSTITUCIONALES Y DERECHOS DE PETICIÓN RELACIONADOS CON MINERIA, ENERGÍA Y GAS</t>
  </si>
  <si>
    <t>JOSE ORLANDO NUÑEZ GORDILLO</t>
  </si>
  <si>
    <t>SANDRA LILIANA VALDERRAMA</t>
  </si>
  <si>
    <t>CARLOS HERNAN ROCHA</t>
  </si>
  <si>
    <t>JAVIER DAVID CORTES PEREZ</t>
  </si>
  <si>
    <t>CRISTIAN YESID GOMEZ CASTRO</t>
  </si>
  <si>
    <t>JUAN FELIPE CHAPARRO FORERO</t>
  </si>
  <si>
    <t>FRANCISCO JAVIER MOSQUERA GAONA</t>
  </si>
  <si>
    <t>PRESTAR LOS SERVICIOS PROFESIONALES PARA APOYAR LA ADMINISTRACIÓN Y COORDINACIÓN DE LOS SISTEMAS DE INFORMACIÓN CON EL FIN DE IDENTIFICAR LOS COMPONENTES DE LA FELCIDAD Y BIENESTAR A CARGO DE LA ALTA CONSEJERIA PARA AL FELICIDAD Y EL BIENESTAR DE CUNDINAMARCA</t>
  </si>
  <si>
    <t>MARIA DEL PILAR GALEANO HEREDIA</t>
  </si>
  <si>
    <t>ERIKA JOINER ZAPATA TABARES</t>
  </si>
  <si>
    <t>MARCELA MIREYA SANTANA ORTIZ</t>
  </si>
  <si>
    <t>PRESTAR LOS SERVICIOS ´PROFESIONALES PARA APOYAR A LA SECRETARIA DE PRENSA Y COMUNICACIONES EN TODAS LAS ACTIVIDADES RELACIONADAS CON LA PRODUCCION DE MATERIAL PERIODISTICO PARA COMUNICACIÓN INTERNA Y EXTERNA DEL PLAN DE MEDIOS DE LA GOBERNACIÓN DE CUNDINAMARCA</t>
  </si>
  <si>
    <t>GINNA PAOLA MUÑOZ CHIQUILLO</t>
  </si>
  <si>
    <t>ROGELIO ALBERTO CORREA DIAZ</t>
  </si>
  <si>
    <t>PRESTACIÓN DE SERVICIOS PROFESIONALES A LA SECRETARIA DE AMBIENTE ASESORANDO AL DELEGADO DEL GOBERNADOR EN LAS JUNTAS DIRECTIVAS DE LAS EMPRESAS PRESTADORAS DE SERVICIOS PUBLICOS DOMICILIARIOS DE ACUEDUCTO, ALCANTARILLADO Y ASEO DE LOS MUNICIPIOS DESCERTIFICADOS</t>
  </si>
  <si>
    <t>MIGUEL AUGUSTO BARRAGAN VARGAS</t>
  </si>
  <si>
    <t>LEIDY YURLEY MORENO HERNANDEZ</t>
  </si>
  <si>
    <t>LINA MARGARITA RAMIREZ TORRES</t>
  </si>
  <si>
    <t>FLOR ALBA ALEJANDRINA PADRON</t>
  </si>
  <si>
    <t>PRESTAR SERVICIOS PROFESIONALES A LA DIRECCION DE CONTRATACION DE LA SECRETARIA JURIDICA DEL DEPARTAMENTO DE CUNDINAMARCA PARA APOYAR JURIDICAMENTE EL DESARROLLO DE LAS ACTIVIDADES INHERENTES, AL MEJIORAMIENTO DE LA GESTIÓN CONTRACTUAL EN LA ADMINISTRACIÓN CENTRAL DEL DEPARTAMENTO</t>
  </si>
  <si>
    <t>PRESTAR SERVICIOS PROFESIONALES PARA APOYAR A LA DIRECCIÓN DE SERVICIOS ADMINISTRATIVOS EN EL ANALISIS DE LAS CUENTAS CONTABLES, REGISTROS DE INGRESOS, EGRESOS, DERECHOS, OBLIGACIONES Y DE LAS RETENCIONES EN LA FUENTE GENERADAS POR LA SECRETARIA GENERAL A TRAVÉS DE SUS SISTEMAS DE INFORMACIÓN FINANCIERA IMPLEMENTADOS EN LA ENTIDAD ASÍ COMO EN EL DESARROLLO DE LAS DEMÁS ACTIVIDADES CONTABLES Y DE EJECUCIÓN FINANACIERA QUE LA MISMA REQUIERA</t>
  </si>
  <si>
    <t>5 MESES Y 19 DÍAS</t>
  </si>
  <si>
    <t>PRESTAR SERVICIOS PROFESIONALES Y DE APOYO A LA GESTION PARA EL CUMPLIMIENTO DE LAS METAS DE ELECTRIFICACIÓN Y GAS DOMICILIARIO CONSAGRADAS EN EL PLAN DE DESARROLLO DEPARTAMENTAL 2016 - 2020 "UNIDOS PODEMOS MAS", QUE ESTAN A CARGO DE LA SECRETARIA DE MINAS, ENERGÍA Y GAS</t>
  </si>
  <si>
    <t>5 MESES Y 15 DÍAS</t>
  </si>
  <si>
    <t>PRESTAR LOS SERVICIOS DE APOYO A LA DIRECCIÓN DE GESTIÓN DOCUMENTAL Y AL CONSEJO DEPARTAMENTAL DE ARCHIVO, EN EL SOPORTE DE LOS SISTEMAS INFORMATICOS Y DE LAS HERRAMIENTAS TECNOLÓGICAS DE LOS SERVICIOS DE ARCHIVO, GESTIÓN DOCUMENTAL Y LA CORRES</t>
  </si>
  <si>
    <t>APROBADAS</t>
  </si>
  <si>
    <t>LA EMPRESA INMOBILIARIA Y DE SERVICIOS LOGISTICOS DE CUNDINAMARCA SE COMPROMETE CON EL DEPARTAMENTO DE CUNDINAMARCA SECRETARIA GENERAL A REALIZAR LA GERENCIA INTEGRAL DEL PROYECTO DENOMINADO INTERVENCIÓN FÍSICA PARA EL CORRECTO FUNCIONAMIENTO DE LOS PISOS 3, 4, 5 Y 6 UBICADOS EN LA TORRE DE SALUD DEL COMPLEJO ARQUITECTONICO DE LA GOBERNACIÓN DE CUNDINAMARCA EN LA SEDE ADMINISTRATIVA DE LA CALLE 26 NO. 51-53</t>
  </si>
  <si>
    <t>SGCPS - 144 - 17</t>
  </si>
  <si>
    <t xml:space="preserve">NELSON FERNANDO FRANCO </t>
  </si>
  <si>
    <t>SG 096 - 2017</t>
  </si>
  <si>
    <t>SANDRA KARIME MARTINEZ</t>
  </si>
  <si>
    <t>SG 097 - 2017</t>
  </si>
  <si>
    <t>SG 121 - 2017</t>
  </si>
  <si>
    <t>SG 087 - 2017</t>
  </si>
  <si>
    <t>SG 102 -2017</t>
  </si>
  <si>
    <t>SG 113 - 2017</t>
  </si>
  <si>
    <t>SG 112 - 2017</t>
  </si>
  <si>
    <t>SG 094 - 2017</t>
  </si>
  <si>
    <t>SG 098 - 2017</t>
  </si>
  <si>
    <t>SG 095 - 2017</t>
  </si>
  <si>
    <t>SG 114 - 2017</t>
  </si>
  <si>
    <t>SG 105 - 2017</t>
  </si>
  <si>
    <t>SG 107 - 2017</t>
  </si>
  <si>
    <t>SG 111 - 2017</t>
  </si>
  <si>
    <t>SG 110 - 2017</t>
  </si>
  <si>
    <t>SG 123 - 2017</t>
  </si>
  <si>
    <t>ASTRID YADIRA RODRIGUEZ MURCIA</t>
  </si>
  <si>
    <t>SG 124 - 2017</t>
  </si>
  <si>
    <t>SG 133 - 2017</t>
  </si>
  <si>
    <t xml:space="preserve">YENNIFER NATALIA BERNAL ARGUELLO </t>
  </si>
  <si>
    <t>LA EMPRESA INMOBILIARIA Y DE SERVICIOS LOGISTICOS DE CUNDINAMARCA SE COMPROMETE CON EL DEPARTAMENTO DE CUNDINAMARCA  - SECRETARIA GENERAL, A PRESTAR SERVICIOS DE APOYO LOGISTICO CON EL FIN DE RPOMOVER LA DESCONCENTRACIÓN DE LA OFERTA INSTITUCIONAL A TRAVÉS DE LA REALIZACIÓN DE DOS FERIAS MUNICIPALES, EN DOS PROVINCIAS DEL DEPARTAMENTO DE CUNDINAMARCA</t>
  </si>
  <si>
    <t xml:space="preserve">PRESTACIÓN DE SERVICIOS PROFESIONALES DE APOYO A LA GESTIÓN A LA SECRETARIA DE PRENSA Y COMUNICACIONES DEL DEPARTAMENTO DE CUNDINAMARCA, EN LAS ETAPAS DE PREPRODUCCIÓN, PRODUCCIÓN Y POSTPRODUCCIÓN DE LOS CONTENIDO EDITORIALES Y AUDIOVISUALES, EN CUMPLIMIENTO DEL PLAN DE COMUNICACIONES Y EL FORTALECIMIENTO DE LA IMAGEN INSTITUCIONAL DE LA GOBERNACIÓN DE CUNDINAMARCA </t>
  </si>
  <si>
    <t>4 MESES Y 12 DÍAS</t>
  </si>
  <si>
    <t>4 MESES Y 19 DÍAS</t>
  </si>
  <si>
    <t xml:space="preserve">PRESTAR LOS SERVICIOS PROFESIONALES A LA SECRETARIA DE PRENSA Y COMUNICACIONES EN LA REALIZACIÓN Y SEGUIMIENTO EFECTIVO DE LA INFORMACIÓN PUBLICADA POR LOS MEDIOS DE COMUNICACIÓN, ASÍ COMO EN EL REPORTE DIARIO DE NOTICIAS EMITIDAS SOBRE EL DEPARTAMENTO DE CUNDINAMARCA </t>
  </si>
  <si>
    <t>4 MESES Y 15 DÍAS</t>
  </si>
  <si>
    <t xml:space="preserve">PRESTAR SERVICIOS PROFESIONALES A LA SECRETARIA DE PRENSA Y COMUNICACIONES PARA APOYAR EL FORTALECIMIENTO A LAS ESTRATEGIAS, PROCESOS Y PROCEDIMIENTOS DE COMUNICACIÓN INTERNA DEL DEPARTAMENTO DE CUNDINAMARCA </t>
  </si>
  <si>
    <t>4 MESES Y 7 DÍAS</t>
  </si>
  <si>
    <t>PRESTACIÓN DE SERVICIOS PROFESIONALES PARA APOYAR LOS SERVICIOS FINANCIEROS, CONTABLES Y DE PRESUPUESTO EN DEPURACIÓN, ANÁLISIS, VERIFICACIÓN, CONCILIACIÓN Y CRUCE, DE INFORMACIÓN CONTABLE, AJUSTE, RECLASIFICACIÓN DE CUENTAS CONTABLES A CARGO DE LA SECRETARIA DE PRENSA Y COMUNICACIONES DE LA GOBERNACIÓN DE CUNDINAMARCA</t>
  </si>
  <si>
    <t xml:space="preserve">LA EMPRESA INMOBILIARIA Y DE SERVICIOS LOGISTICOS DE CUNDINAMARCA SE COMPROMETE CON EL DEPARTAMENTO DE CUNDINAMARCA SECRETARIA GENERAL A REALIZAR EL MANTENIMIENTO Y/O ADECUACIÓN DE LOS BIENES INMUEBLES UBICADOS EN CALLE 26 No. 51 - 53, CR 28 No. 35 - 50, AV. AMERICAS No. 58 - 38 Y CALLE 21 No. 70 - 10 DE PROPIEDAD DEL DEPARTAMENTO O POR LOS CUALES ES LEGALMENTE RESPONSABLE. </t>
  </si>
  <si>
    <t xml:space="preserve">PRESTAR SERVICIOS PROFESIONALES PARA APOYAR A LA SECRETARIA DE AGRICULTURA EN EL MANEJO DEL SISTEMA DEPARTAMENTAL DE PLANEACIÓN AGROPECUARIA, ASÍ COMO LA CONSTRUCCIÓN DE HERRAMIENTAS DE PLANIFICACIÓN EN EL DEPARTAMENTO DE CUNDINAMARCA  </t>
  </si>
  <si>
    <t>PRESTAR LOS SERVICIOS PROFESIONALES A LA SECRETARIA DE PRENSA Y COMUNICACIONES EN EL SEGUIMIENTO DE LAS ACTIVIDADES QUE SE DESARROLLEN EN LA EJECUCIÓN DEL PLAN DE COMUNICACIONES DE LA GOBERNACIÓN DE CUNDINAMARCA, ASÍ COMO EL MONITOREO, PROCESAMIENTO Y ANALISIS DE LA INFORMACIÓN.</t>
  </si>
  <si>
    <t>4 MESES Y 16 DÍAS</t>
  </si>
  <si>
    <t>SG-129-2017</t>
  </si>
  <si>
    <t>SG-127-2017</t>
  </si>
  <si>
    <t>KAREN PAOLA OROZCO JIMENEZ</t>
  </si>
  <si>
    <t>7000085290</t>
  </si>
  <si>
    <t xml:space="preserve"> SG CPS 134-2017</t>
  </si>
  <si>
    <t>DIEGO FELIPE FANDIÑO HERNANDEZ</t>
  </si>
  <si>
    <t>OMAR DANIEL ORTIZ ORTIZ</t>
  </si>
  <si>
    <t>7000085311</t>
  </si>
  <si>
    <t>SG-130-2017</t>
  </si>
  <si>
    <t>SG-143-2017</t>
  </si>
  <si>
    <t>JORGE ARMANDO PALTA HERRERA</t>
  </si>
  <si>
    <t xml:space="preserve">5 MESES Y 25 DIAS </t>
  </si>
  <si>
    <t>SG-142-2017</t>
  </si>
  <si>
    <t>YODY MAGNOLIA GARCIA GOMEZ</t>
  </si>
  <si>
    <t xml:space="preserve"> SG 152-2017</t>
  </si>
  <si>
    <t xml:space="preserve">ELIANA ALLERYM GONZALEZ </t>
  </si>
  <si>
    <t>7000085733</t>
  </si>
  <si>
    <t>7000085737</t>
  </si>
  <si>
    <t>7000085736</t>
  </si>
  <si>
    <t xml:space="preserve">MARTHA NERY PARDO </t>
  </si>
  <si>
    <t xml:space="preserve"> SG CPS 149-2017</t>
  </si>
  <si>
    <t>SG 158-2017</t>
  </si>
  <si>
    <t>7000083637</t>
  </si>
  <si>
    <t>SG-108-2017</t>
  </si>
  <si>
    <t>CARLOS ARTURO PINTO BALLEN</t>
  </si>
  <si>
    <t>O.C 15302/2017</t>
  </si>
  <si>
    <t>UNION TEMPORAL TOYONORTE LTDA</t>
  </si>
  <si>
    <t>SOS SOLUCIONES DE OFICINA Y SUMINISTROS SAS</t>
  </si>
  <si>
    <t>SG-073-2017</t>
  </si>
  <si>
    <t>SG-MC-117-2017</t>
  </si>
  <si>
    <t xml:space="preserve">GESTION DE SEGURIDAD ELECTRONICA </t>
  </si>
  <si>
    <t>SG-086-2017</t>
  </si>
  <si>
    <t>INVERSIONES Y SUMINISTROS LM SAS</t>
  </si>
  <si>
    <t>SG-103-2017</t>
  </si>
  <si>
    <t xml:space="preserve">FLORENCIO SANCHEZ </t>
  </si>
  <si>
    <t>SG-104-2017</t>
  </si>
  <si>
    <t>PINEDA CONSULTING SAS</t>
  </si>
  <si>
    <t>7000084709</t>
  </si>
  <si>
    <t>SG-115-2017</t>
  </si>
  <si>
    <t>ANA SOFIA ACOSTA GONZALEZ</t>
  </si>
  <si>
    <t>SG-109-2017</t>
  </si>
  <si>
    <t xml:space="preserve">CASA EDITORIAL EL TIEMPO S.A </t>
  </si>
  <si>
    <t>SG-128-2017</t>
  </si>
  <si>
    <t>STRATEGY LIMITADA CATAÑO</t>
  </si>
  <si>
    <t>SG-100-217</t>
  </si>
  <si>
    <t>SODEXO SERVICIOS DE BENEFICIOS E INCENTIVOS COLOMBIS S.A</t>
  </si>
  <si>
    <t>SG-118-2017</t>
  </si>
  <si>
    <t>ARCHIVO GENERAL DE LA NACION</t>
  </si>
  <si>
    <t>SG -143/2016</t>
  </si>
  <si>
    <t>UNION TEMPORAL VU CUNDINAMARCA</t>
  </si>
  <si>
    <t>SG-147/2016</t>
  </si>
  <si>
    <t xml:space="preserve">UNIVERSIDAD DISTRITAL FRANCISCO </t>
  </si>
  <si>
    <t>STRATEGY LIMITADA</t>
  </si>
  <si>
    <t>SG-138-2017</t>
  </si>
  <si>
    <t>AVALGIS LTDA</t>
  </si>
  <si>
    <t>SG-120/2017</t>
  </si>
  <si>
    <t>DAIRO GIOVANNI RODRIGUEZ AGATON</t>
  </si>
  <si>
    <t>CONTRATO MARCO 098/2016</t>
  </si>
  <si>
    <t>AC.4 SG98,16</t>
  </si>
  <si>
    <t>PRESTAR SERVICIOS PROFESIONALES DE ASESORIA JURIDICA EN MATERIA DE CONTRATACIÓN ESTATAL ASÍ COMO EN EL APOYO DE TODOS LOS TRÁMITES NECESARIOS EN LAS DIFERENTES ETAPAS DE LOS  PROCESOS DE SELECCIÓN DE CONTRATISTAS QUE ADELANTE LA SECRETARIA DE AGRICULTURA Y DESARROLLO RURAL DEL DEPARTAMENTO DE CUNDINAMARCA</t>
  </si>
  <si>
    <t>ADQUISICIÓN DE DESHUMIDIFICADORES PARA EL MANEJO MEDIO AMBIENTAL DE LA DOCUMENTACIÓN</t>
  </si>
  <si>
    <t>3 MESES Y 15 DÍAS</t>
  </si>
  <si>
    <t>PRESTAR LOS SERVICIOS PROFESIONALES PARA APOYAR Y ASESORAR EN EL SISTEMA INTEGRADO DE GESTIÓN BAJO LAS NORMAS NTC GP 1000:2009, ISO 9001:2015, ISO 14001:2004 Y MECI : 2014 DEL PROCESO DE LA SECRETARIA DE PRENSA Y COMUNICACIONES DE LA GOBERNACIÓN DE CUNDINAMARCA.</t>
  </si>
  <si>
    <t>3 MESES Y 25 DÍAS</t>
  </si>
  <si>
    <t>56101522 56112103 56101519</t>
  </si>
  <si>
    <t>Sillas de brazos - Sillas para visitantes - Mesas</t>
  </si>
  <si>
    <t>ADQUISICIÓN DE SILLAS Y MESAS PARA LOS EVENTOS REALIZADOS POR LA GOBERNACIÓN DE CUNDINAMARCA</t>
  </si>
  <si>
    <t xml:space="preserve">PRESTACIÓN DE SERVICIOS PROFESIONALES PARA APOYAR A LA SECRETARIA GENERAL EN LA SUPERVISIÓN DE LOS CONTRATOS O CONVENIOS QUE SE SUSCRIBAN CO OCASIÓN AL MANTENIMIENTO Y/O ADECUACIÓN DE LOS BIENES I9NMUEBLES DEL DEPARTAMENTO O POR LOS CUALES SEA LEGALMENTE RESPONSABLE </t>
  </si>
  <si>
    <t xml:space="preserve">ADICIÓN No. 1 SG 056 ASESORAR AL DESPACHO DEL GOBERNADOR DE CUNDINAMARCA EN LA DEFINICIÓN Y COORDINACIÓN DE COMUNICACIONES ESTRATÉGICAS, IMAGEN PÚBLICA CORPORATIVA, MANEJO DE CRISIS, GOBERNANZA ESTRATÉGICA Y GESTIÓN PÚBLICA PARA EL FORTALECIMIENTO DE LA GESTIÓN INSTITUCIONAL. </t>
  </si>
  <si>
    <t xml:space="preserve">ADICIÓN No. 1 SG 054: PRESTAR SERVICIOS PROFESIONALES PARA APOYAR A LA DIRECCIÓN DE GESTIÓN DOCUMENTAL DE LA SECRETARIA GENERAL, EN LA FORMULACIÓN, SEGUIMIENTO Y CONTROL DE PROCESOS DE CALIDAD, TRANSPARENCIA GOBIERNO EN LÍNEA - GEL - Y ANTICORRUPCIÓN, PARA HACER EFICIENTE EL PROGRAMA DE GESTIÓN DOCUMENTAL DEL SECTOR CENTRAL DE CONFORMIDAD A LA NORMATIVIDAD ARCHIVÍSTICA VIGENTE </t>
  </si>
  <si>
    <t xml:space="preserve">AGOSTO </t>
  </si>
  <si>
    <t xml:space="preserve">ADICIÓN No. 1 SG 053 PRESTACIÓN SERVICIOS DE APOYO A LA GESTIÓN A LA DIRECCIÓN DE GESTIÓN DOCUMENTAL, EN LAS ACTIVIDADES RELACIONADAS CON LA ORGANIZACIÓN, CLASIFICACIÓN E INVENTARIOS DE LOS ARCHIVOS DE GESTIÓN DE LAS DIFERENTES DEPENDENCIAS, DE ACUERDO CON LAS TRD Y LA NORMATIVA ARCHIVISTICA VIGENTE  </t>
  </si>
  <si>
    <t xml:space="preserve"> PRESTACIÓN SERVICIOS DE APOYO A LA GESTIÓN A LA DIRECCIÓN DE GESTIÓN DOCUMENTAL, EN LAS ACTIVIDADES RELACIONADAS CON LA ORGANIZACIÓN, CLASIFICACIÓN E INVENTARIOS DE LOS ARCHIVOS DE GESTIÓN DE LAS DIFERENTES DEPENDENCIAS, DE ACUERDO CON LAS TRD Y LA NORMATIVA ARCHIVISTICA VIGENTE  </t>
  </si>
  <si>
    <t>PRESTAR LOS SERVICIOS PROFESIONALES AL DESPACHO DE LA SECRETARIA GENERAL APOYANDO A LA FORMULACIÓN DE LOS PLANES Y/O PROGRAMAS EN LOS PROCESOS QUE ESTA LIDERE.</t>
  </si>
  <si>
    <t>PRESTAR SERVICIOS PROFESIONALES A LA SECRETARIA GENERAL EN EL SEGUIMIENTO Y CONTROL DE DIFERENTES REQUERIMIENTOS O TRÁMITES ADMINISTRATIVOS A CARGO DEL DESPACHO DE LA SECRETARIA GENERAL ASÍ COMO DE LOS PLANES, PROGRAMAS Y PROYECTOS EN CABEZA DE LA MISMA.</t>
  </si>
  <si>
    <t xml:space="preserve">PRESTAR SERVICIOS PROFESIONALES DE ASESORIA JURIDICA EN MATERIA DE CONTRATACIÓN ESTATAL ASÍ COMO EN EL APOYO DE TODOS LOS TRÁMITES NECESARIOS EN LAS DIFERENTES ETAPAS DE LOS  PROCESOS DE SELECCIÓN DE CONTRATISTAS QUE ADELANTE LA SECRETARIA GENERAL DEL DEPARTAMENTO DE CUNDINAMARCA </t>
  </si>
  <si>
    <t xml:space="preserve">PRESTACIÓN DE SERVICIOS PROFESIONALES  A LA SECRETARIA GENERAL EN EL DESARROLLO DE LOS PROYECTOS INSTITUCIONALES  DE MANTENIMIENTO, ADECUACIÓN Y/O CONSTRUCCIÓN EN LOS BIENES INMUEBLES DE PROPIEDAD DEL DEPARTAMENTO Y POR LOS QUE SEA RESPONSABLE </t>
  </si>
  <si>
    <t>PRESTAR SERVICIOS DE APOYO A LA DIRECCIÓN DE BIENES E INVENTARIOS EN EL ANALISIS DE LOS LEVANTAMIENTO TOPOGRAFICOS Y ACTUALIZACIÓN CARTOGRÁFICA TENDIENTES A LA LEGALIZACIÓN DE LOS PREDIOS DE PROPIEDAD DEL DEPARTAMENTO</t>
  </si>
  <si>
    <t>4 MESES Y 14 DÍAS</t>
  </si>
  <si>
    <t>4 meses y 8 días</t>
  </si>
  <si>
    <t>4 meses y 7 días</t>
  </si>
  <si>
    <t>PRESTACIÓN DE SERVICIOS DE APOYO A LA GESTIÓN PARA LA ORGANIZACIÓN DE LOS ARCHIVOS DE GESTIÓN Y FONDO DOCUMENTAL  DE LA DIRECCIÓN DE BIENES E INVENTARIOS DE LA SECRETARIA GENERAL</t>
  </si>
  <si>
    <t>PRESTAR DE SERVICIOS DE APOYO A LA GESIÓN A LA DIRECCIÓN DE GESTIÓN DOCUMENTAL EN LA EJECUCIÓN DE LAS ACTIVIDADES REQUERIDAS QUE GARANTICEN EL SERVICIO DE ARCHIVO Y BIBLIOTECA EN LA ADMINISTRACIÓN CENTRAL DEL DEPARTAMENTO</t>
  </si>
  <si>
    <t>PRESTACIÓN DE SERVICIOS PROFESIONALES PARA APOYAR A LA DIRECCIÓN DE GESTIÓN DOCUMENTAL DE LA SECRETARIA GENERAL , EN  EL SEGUIMIENTO DE LA INFORMACIÓN REQUERIDA POR LOS ENTES QUE EJERCEN LA VIGILANCIA Y EL CONTROL DE LA FUNCIÓN ARCHIVÍSTICA PARA EL DEPARTAMENTO DE CUNDINAMARCA</t>
  </si>
  <si>
    <t>3 MESES Y 27 DIAS</t>
  </si>
  <si>
    <t>3 MESES Y 26 DIAS</t>
  </si>
  <si>
    <t>ADICIÓN No. 1 SG 047: PRESTACIÓN DE SERVICIOS PROFESIONALES PARA BRINDAR SOPORTE JURÍDICO A LA DIRECCIÓN DE GESTIÓN DOCUMENTAL EN LA EJECUCIÓN DE ACTIVIVDADES RELACIONADAS CON LOS TRÁMITES Y ASUNTOS DE CARACTER ADMINISTRATIVO QUE LA MISMA ADELANTE.</t>
  </si>
  <si>
    <t>3 MESES Y 15 DIAS</t>
  </si>
  <si>
    <t>ADICIÓN No. 1 SG 048: PRESTAR SERVICIOS DE APOYO A LA GESTIÓN A LA DIRECCIÓN DE ATENCIÓN AL CIUDADANO EN LA PROMOCIÓN Y USO DEL (LOS) CANAL (ES) VIRTUAL (ES) DE CARA AL CIUDADANO</t>
  </si>
  <si>
    <t>PORDER Y PODER</t>
  </si>
  <si>
    <t>JULIANA ROA</t>
  </si>
  <si>
    <t>MARIA VICTORIA REINOSO</t>
  </si>
  <si>
    <t>HENRY DAVID ORTIZ GARRIDO</t>
  </si>
  <si>
    <t>LUIS HERNANDO VELANDIA</t>
  </si>
  <si>
    <t>DORYS CELEITA</t>
  </si>
  <si>
    <t>HAROLD ESCOBAR</t>
  </si>
  <si>
    <t>SANDRA JIMENEZ GIL</t>
  </si>
  <si>
    <t>FRANCISCO ALEXANDER COBALEDA</t>
  </si>
  <si>
    <t>JULIO ANDRES GARCÍA FONSECA</t>
  </si>
  <si>
    <t>ARNOLD YAMIT TORRES FRANCO</t>
  </si>
  <si>
    <t>DIEGO ARMANDO TORRES BARRANTES</t>
  </si>
  <si>
    <t>MARIA RUTH BELTRAN HERNANDEZ</t>
  </si>
  <si>
    <t>JOSE ORLANDO NUÑEZ G</t>
  </si>
  <si>
    <t>CARLOS FERNANDO TOCANCIPA</t>
  </si>
  <si>
    <t>AUNAR ESFUERZOS TÉCNICOS, ADMINISTRATIVOS, LOGISTICOS Y FINANCIEROS PARA EL DESARROLLO DE ACTIVIDADES CONJUNTAS A FIN DE LLEVAR A CABO  EXPOCUNDINAMARCA 2017</t>
  </si>
  <si>
    <t>PRESTACION DE SERVICIOS PROFESIONALES CON LE FIN DE APOYAR TECNICAMENTE EL PROCESO PARA EL DESARROLLO DEL PROGRAMA DE PAGOS DE SERVICIOS AMBIENTALES EN EL DEPARTAMENTO DE CUNDINAMARCA</t>
  </si>
  <si>
    <t>4 MESES Y 10 DIAS</t>
  </si>
  <si>
    <t>MARIO FERNANDO CASADIEGO PACHECO</t>
  </si>
  <si>
    <t>RICARDO MORENO CASTRO</t>
  </si>
  <si>
    <t>SAUL EDGARDO GONZALEZ HERRERA</t>
  </si>
  <si>
    <t>CONTRATAR SKETCH TEATRALES QUE NOS PERMITAN DAR CONTINUIDAD CON LA SOCIALIZACIÓN Y SENSIBILIZACIÓN DE LOS PROTOCOLOS DE ATENCIÓN AL CIUDADANO EN LA SEDE ADMNISTRATIVA DE LA GOBERNACIÓN DE CUNDINAMARCA</t>
  </si>
  <si>
    <t>PRESTAR SERVICIOS DE APOYO A LA GESTIÓN A LA SECRETARIA DE LA MUJER Y EQUIDAD DE GENERO EN EL DESARROLLO DE ACTIVIDADES INHERENTES A LA ORIENTACIÓN DE CLIENTES INTERNOS Y EXTERNOS CON EL FIN DE RESOLVER SUS NECESIDADES</t>
  </si>
  <si>
    <t>4 MESES Y 20 DIAS</t>
  </si>
  <si>
    <t>PRESTAR SERVICIOS DE APOYO A LA GESTIÓN DE LA DIRECCIÓN DE GESTIÓN DOCUMENTAL DE LA SECRETARÍA GENERAL DE CUNDINAMARCA PARA LA REALIZACION  DE ACTIVIDADES  ASISTENCIALES Y LOGÍSTICAS EN LA ORGANIZACIÓN Y EL FUNCIONAMIENTO DE LOS SERVICIOS DE CORRESPONDENCIA Y ARCHIVO</t>
  </si>
  <si>
    <t>SGCMC - 160 - 17</t>
  </si>
  <si>
    <t>IMAGEN JR S.A.S.</t>
  </si>
  <si>
    <t>SGCPS - 167 - 17</t>
  </si>
  <si>
    <t>ORC - 19065 - 17</t>
  </si>
  <si>
    <t xml:space="preserve">EASYCLEAN G&amp;E S.A.S </t>
  </si>
  <si>
    <t>SGCPS - 165 - 17</t>
  </si>
  <si>
    <t xml:space="preserve">PRESTAR SERVICIOS PROFESIONALES PARA APOYAR A LA SECRETARIA DE PRENSA Y COMUNICACIONES EN LA IMPLEMENTACIÓN DE LA ESTRATEGIA DE COMUNICACIONES DE LA GOBERNACIÓN DE CUNDINAMARCA A TRAVÉS DE LA CREACIÓN Y DISEÑO DE PIEZAS GRÁFICAS DE COMUNICACIÓN DE LA IMAGEN "UNIDOS PODEMOS MÁS" QUE SE DIVULGARA POR DIFERENTES CANALES DE COMUNICACIÓN DE LA ENTIDAD </t>
  </si>
  <si>
    <t>SGCPS - 164 - 17</t>
  </si>
  <si>
    <t xml:space="preserve">IRENE COLMENARES ALMEIDA </t>
  </si>
  <si>
    <t>SGCPS - 176 - 17</t>
  </si>
  <si>
    <t>SGCPS - 169 - 17</t>
  </si>
  <si>
    <t>DIANA PAOLA ROJAS ROJAS</t>
  </si>
  <si>
    <t>SGCPS - 168 - 17</t>
  </si>
  <si>
    <t>JOSE VICENTE SANCHEZ TORRRES</t>
  </si>
  <si>
    <t>SGCPS - 170 - 17</t>
  </si>
  <si>
    <t>SGCPS - 171 - 17</t>
  </si>
  <si>
    <t>SGCPS - 172 - 17</t>
  </si>
  <si>
    <t>SGCPS - 175 - 17</t>
  </si>
  <si>
    <t>SGCPS - 113 - 17</t>
  </si>
  <si>
    <t>CARLOS FABIO TAPIAS MALAGON</t>
  </si>
  <si>
    <t>SGCPS - 174 - 17</t>
  </si>
  <si>
    <t>EDGAR YESID ROJAS ESCOBAR</t>
  </si>
  <si>
    <t>SUMINISTRO DE UNIDADES DE IMAGEN, TAMBOR O DRUMS PARA LAS IMPRESORAS DEL NIVEL CENTRAL DE LA GOBERNACIÓN DE CUNDINAMARCA</t>
  </si>
  <si>
    <t>Tambores para impresoras o faxes o
fotocopiadoras</t>
  </si>
  <si>
    <t xml:space="preserve">Secretaria General - Dirección de Bienes e Inventarios </t>
  </si>
  <si>
    <t>PRESTAR SERVICIOS PROFESIONALES PARA APOYAR JURIDICAMENTE A LA SECRETARIA DE AMBIENTE DE CUNDINAMARCA EN RELACIÓN CON EL PROGRAMA DE PAGO POR SERVICIOS AMBIENTALES PSA</t>
  </si>
  <si>
    <t>4MESES Y 10 DIAS</t>
  </si>
  <si>
    <t>PRESTAR SERVICIOS PROFESIONALES PARA APOYAR A LA GERENCIA PROVINCIAL EN LO RELACIONADO CON LA PLANEACIÓN, SEGUIMIENTO Y EJECUCIÓN DE LOS PROYECTOS Y ACTIVIDADES A SU CARGO</t>
  </si>
  <si>
    <t>PRESTAR SERVICIOS PROFESIONALES PARA ASESORAR A LA JEFATURA DE GABINETE Y BUEN GOBIERNO, EN LA GESTIÍON, IMPLEMENTACIÓN Y REVISIÓN DE PROGRAMAS Y PROYECTOS, INSTITUCIONALES ENCARGADOS DE FORTALECER LOS MODELOS DE TRANSPARENCIA Y BUEN GOBIERNO EN EL MARCO DEL PLAN DE DESARROLLO "UNIDOS PODEMOS MAS"</t>
  </si>
  <si>
    <t>SERVICIOS DE CAPACITACION A TRAVÉS DE UN DIPLOMADO DE GESTIÓN DOCUMENTAL PARA EL MANEJO DE INSTRUMENTOS ARCHIVÍSTICOS, DIRIGIDO A LOS FUNCIONARIOS DE LAS ALCALDÍAS MUNICIPALES QUE HACEN PARTE DE LA JURISDICCIÓN DEL CONSEJO DEPARTAMENTAL DE ARCHIVOS DE CUNDINAMARCA</t>
  </si>
  <si>
    <t>Almacenaje de archivos de carpetas</t>
  </si>
  <si>
    <t xml:space="preserve">PRESTACIÓN DE SERVICIOS PROFESIONALES  A LA OFICINA ASESORA JURIDICA EN LA ETAPA PRECONTRACTUAL, CONTRACTUAL Y POSCONTRACTUAL DE LOS PROCESOS DE SELECCIÓN QUE ADELANTA LA SECRETARIA GENERAL </t>
  </si>
  <si>
    <t xml:space="preserve">ADICIÓN SG 076 - 2017: PRESTAR LOS SERVICIOS DE APOYO A LA GESTIÓN EN EL DESARROLLO DE LAS ACTIVIDADES OPERATIVAS A CARGO DE LA OFICINA ASESORA JURÍDICA </t>
  </si>
  <si>
    <t>3 MESES Y 5 DÍAS</t>
  </si>
  <si>
    <t>ULTIMA ACTUALIZACIÓN 2017</t>
  </si>
  <si>
    <t xml:space="preserve">IMPLEMENTACIÓN DEL CENTRO INTEGRADO DE ATENCIÓN AL CIUDADANO </t>
  </si>
  <si>
    <t>MEJORAMIENTO Y ADQUISICIÓN DE BIENES INMUEBLES PARA EL DESARROLLO INTEGRAL DE LA COMUNIDAD DEL DEPARTAMENTO DE CUNDINAMARCA</t>
  </si>
  <si>
    <t>Vehículos de transporte de productos y
materiales</t>
  </si>
  <si>
    <t>ADQUISICIÓN DE UN CAMIÓN PARA EL PARQUE AUTOMOTOR DE LA GOBERNACIÓN DE CUNDINAMARCA</t>
  </si>
  <si>
    <t>7000079950 - 7000081009</t>
  </si>
  <si>
    <t>PRESTAR LOS SERVICIOS PROFESIONALES COMO MAESTRO DE CEREMONIAS DE TODO TIPO DE EVENTOS Y ACTOS PROTOCOLARIOS PRESIDIDOS POR EL SEÑOR GOBERNADOR Y SECRETARIOS DE DESPACHO DEL GABINETE DEPARTAMENTAL, ASÍ COMO EN LA ALOCUCIÓN DE PIEZAS AUDIOVISUALES Y ACOMPAÑAMIENTO A LA GESTIÓN DE LA SECRETARIA DE PRENSA Y COMUNICACIONES DE LA GOBERNACIÓN DE CUNDINAMARCA</t>
  </si>
  <si>
    <t>4 MESES Y 5 DÍAS</t>
  </si>
  <si>
    <t>SG -CPS - 188 - 2017</t>
  </si>
  <si>
    <t>GERMAN ROBERTO JULA</t>
  </si>
  <si>
    <t>3 MESES</t>
  </si>
  <si>
    <t>Secretaria General - Dirección de Atención al Ciudadano - Luis Fernando Sierra</t>
  </si>
  <si>
    <t xml:space="preserve">SI </t>
  </si>
  <si>
    <t>8 MESES</t>
  </si>
  <si>
    <t xml:space="preserve">ADICIÓN No. 1 SG 127 - 2017 PRESTAR SERVICIOS DE APOYO A LA GESTIÓN A LA DIRECCIÓN DE SERVICIOS ADMINISTRATIVOS EN ACTIVIDADES RELACIONADAS CON LA ATENCIÓN Y TRÁMITES DE DOCUMENTOS DE CONTENIDO JURÍDICO, ASÍ COMO LA ORGANIZACIÓN DE ARCHIVO Y BASE DE DATOS DE LA OFICINA DE TRANSPORTES </t>
  </si>
  <si>
    <t>26 DIAS</t>
  </si>
  <si>
    <t xml:space="preserve">PRESTAR SERVICIOS DE APOYO A LA DIRECCIÓN DE GESTIÓN DOCUMENTAL EN EL DESARROLLO DE ACTIVIDADES INHERENTES AL MANEJO Y ORGANIZACIÓN DE ARCHIVOS Y BASES DE DATOS DE LA DEPENDENCIA </t>
  </si>
  <si>
    <t xml:space="preserve">ADICION No. 1 SG 121 - 2017 PRESTAR SERVICIOS DE APOYO A LA DIRECCIÓN DE GESTIÓN DOCUMENTAL EN EL DESARROLLO DE ACTIVIDADES INHERENTES AL MANEJO Y ORGANIZACIÓN DE ARCHIVOS Y BASES DE DATOS DE LA DEPENDENCIA </t>
  </si>
  <si>
    <t>PRESTAR SERVICIOS PROFESIONALES PARA APOYAR A LA SECRETARÍA DE AGRICULTURA Y DESARROLLO RURAL EN LA ESTRATEGIA DE COMERCIALIZACIÓN ENTRE ENTIDADES DEL DEPARTAMENTO, DISTRITO, GREMIOS, ASOCIACIONES Y PRODUCTORES AGROPECUARIOS</t>
  </si>
  <si>
    <t xml:space="preserve">3 MESES </t>
  </si>
  <si>
    <t>29 días</t>
  </si>
  <si>
    <t xml:space="preserve">ADICIÓN No. 1 SG 113 - 2017 PRESTAR SERVICIOS DE APOYO A LA GESTIÓN A LA DIRECCIÓN DE ATENCIÓN AL CIUDADANO EN EL DESARROLLO DE LAS ACTIVIDADES RELACIONADAS CON LA PUESTA EN MARCHA DE LOS PUNTOS DE ORIENTACIÓN E INFORMACIÓN DE LA GOBERNACIÓN DE LA "POING"-SEDE ADMINISTRATIVA - </t>
  </si>
  <si>
    <t xml:space="preserve">ADICIÓN No. 1 SG 112 - 2017 PRESTAR SERVICIOS DE APOYO A LA GESTIÓN A LA DIRECCIÓN DE ATENCIÓN AL CIUDADANO EN EL DESARROLLO DE LAS ACTIVIDADES RELACIONADAS CON LA PUESTA EN MARCHA DE LOS PUNTOS DE ORIENTACIÓN E INFORMACIÓN DE LA GOBERNACIÓN DE LA "POING"-SEDE ADMINISTRATIVA - </t>
  </si>
  <si>
    <t xml:space="preserve">FRANCISCO JAVIER MOSQUERA GAONA </t>
  </si>
  <si>
    <t>ADICIÓN No. 1 SG - 108 - 2017. PRESTAR SERVICIOS PROFESIONALES PARA APOYAR A LA DIRECCIÓN DE SERVICIOS ADMINISTRATIVOS EN EL ANALISIS DE CUENTAS CONTABLES, REGISTROS DE INGRESOS, EGRESOS, DERECHOS, OBLIGACIONES Y DE LAS RETENCIONES EN LA FUENTE GENERADAS POR LA SECRETARIA GENERAL A TRAVÉS DE SUS SISTEMAS DE INFORMACIÓN FINANCIERA IMPLEMENTADOS EN LA ENTIDAD ASÍ COMO EN EL DESARROLLO DE LAS DEMÁS ACTIVIDADES CONTABLES Y DE EJECUCIÓN FINANACIERA QUE LA MISMA REQUIERA</t>
  </si>
  <si>
    <t>23 DÍAS</t>
  </si>
  <si>
    <t>CARLOS ARTURO PINTO</t>
  </si>
  <si>
    <t xml:space="preserve">PRESTAR SERVICIOS DE APOYO A LA DIRECCION  DE ATENCION AL CIUDADANO EN DESARROLLO DE LAS ACTIVIDADES RELACIONADAS CON LA DESCONCENTRACION  DE LOS SERVICIOS Y TRAMITES EN LOS PUNTOS DE ORIENTACION E INFORMACION DE LA GOBERNACIÓN (POING), EN LAS DIFERENTES PROVINCIAS DEL DEPARTAMENTO </t>
  </si>
  <si>
    <t>3 MESES Y 14 DPIAS</t>
  </si>
  <si>
    <t xml:space="preserve">ADICIÓN No. 1 SG 057 - 2017: PRESTAR SERVICIOS DE APOYO A LA DIRECCION  DE ATENCION AL CIUDADANO EN DESARROLLO DE LAS ACTIVIDADES RELACIONADAS CON LA DESCONCENTRACION  DE LOS SERVICIOS Y TRAMITES EN LOS PUNTOS DE ORIENTACION E INFORMACION DE LA GOBERNACIÓN (POING), EN LAS DIFERENTES PROVINCIAS DEL DEPARTAMENTO </t>
  </si>
  <si>
    <t>3 MESES Y 13 DÍAS</t>
  </si>
  <si>
    <t>ADICIÓN No. 1 SG 058 - 2017: PRESTAR SERVICIOS DE APOYO A LA GESTION A LA DIRECCION DE ATENCION AL CIUDADANO EN EL DESARROLLO DE LAS ACTIVIDADES RELACIONADAS CON LA OPERACIÓN DEL CENTRO INTEGRADO DE ATENCION AL CIUDADANO - CIAC - ASI COMO DE LOS PUNTOS DE ORIENTACION  E INFORMACION - POING - UBICADOS EN LA SEDE ADMINISTRATIVA DE LA GOBERNACION DE CUNDINAMARCA</t>
  </si>
  <si>
    <t>PRESTAR SERVICIOS DE APOYO A LA GESTION A LA DIRECCION DE ATENCION AL CIUDADANO  EN EL DESARROLLO DE LAS ACTIVIDADES RELACIONADAS CON LA APUESTA EN MARCHA DE LOS PUNTOS DE  ORIENTACION E INFORMACION "POING" UBICADOS EN LAS DIFERENTES PROVINCIAS DEL DEPARTAMENTO DE CUNDINAMARCA</t>
  </si>
  <si>
    <t>ADICIÓN No. 1 SG 061 - 2017: PRESTAR SERVICIOS DE APOYO A LA GESTION A LA DIRECCION DE ATENCION AL CIUDADANO  EN EL DESARROLLO DE LAS ACTIVIDADES RELACIONADAS CON LA APUESTA EN MARCHA DE LOS PUNTOS DE  ORIENTACION E INFORMACION "POING" UBICADOS EN LAS DIFERENTES PROVINCIAS DEL DEPARTAMENTO DE CUNDINAMARCA</t>
  </si>
  <si>
    <t>3 MESES Y 12 DÍAS</t>
  </si>
  <si>
    <t>SUSANA PERDIGON MONTAÑO</t>
  </si>
  <si>
    <t>3 MESES Y 7 DÍAS</t>
  </si>
  <si>
    <t>ADICIÓN No. 1 SG 064 - 2017: PRESTAR SERVICIOS DE APOYO A LA GESTION A LA DIRECCION DE ATENCION AL CIUDADANO EN EL DESARROLLO DE LAS ACTIVIDADES RELACIONADAS CON LA OPERACIÓN DEL CENTRO INTEGRADO DE ATENCION AL CIUDADANO  ASI COMO DE LOS PUNTOS DE ORIENTACION  E INFORMACION - POING-UBICADOS EN LA SEDE ADMINISTRATIVA  DE LA GOBERNACION  DE CUNDINAMARCA</t>
  </si>
  <si>
    <t>PRESTACION DE APOYO A LA GESTIÓN EN LA REALIZACIÓN DE ACTIVIDADES DE REGISTRO DE INFORMACIÓN, SEGUIMIENTO Y ACOMPAÑAMIENTO A LOS TRÁMITES Y SERVICIOS ASÍ COMO A OTROS PROCEDIMIENTOS ADMINISTRATIVOS DE LA DIRECCIÓN DE ATENCIÓN AL CIUDADANO</t>
  </si>
  <si>
    <t>ADICIÓN No. 1 SG 067 - 2017. PRESTACION DE APOYO A LA GESTIÓN EN LA REALIZACIÓN DE ACTIVIDADES DE REGISTRO DE INFORMACIÓN, SEGUIMIENTO Y ACOMPAÑAMIENTO A LOS TRÁMITES Y SERVICIOS ASÍ COMO A OTROS PROCEDIMIENTOS ADMINISTRATIVOS DE LA DIRECCIÓN DE ATENCIÓN AL CIUDADANO</t>
  </si>
  <si>
    <t>ADICIÓN No. 1 SG 069 - 2017: PRESTAR SERVICIOS PROFESIONALES PARA APOYAR A LA OFICINA ASESORA JURIDICA EN EL DESARROLLO DE LAS ACTIVIDADES INHERENTES A LOS PROCESOS DE CONTRATACIÓN Y EN LAS ETAPAS PRECONTRACTUAL, CONTRACTUAL Y POSTCONTRACTUAL QUE ADELANTE EL DEPARTAMENTO DE CUNDINAMARCA  - SECRETARIA GENERAL - EN CUALQUIERA DE LAS MODALIDADES  PREVISTAS EN LA NORMATIVA VIGENTE</t>
  </si>
  <si>
    <t>ADICIÓN No. 1 SG 074 - 2017: PRESTAR SERVICIOS DE APOYO A LA GESTION A LA DIRECCION DE ATENCION AL CIUDADANO EN EL DESARROLLO DE LAS ACTIVIDADES RELACIONADAS CON LA OPERACIÓN DEL CENTRO INTEGRADO DE ATENCION AL CIUDADANO - CIAC - ASI COMO DE LOS PUNTOS DE ORIENTACION  E INFORMACION - POING - UBICADOS EN LA SEDE ADMINISTRATIVA DE LA GOBERNACION DE CUNDINAMARCA</t>
  </si>
  <si>
    <t>ADICIÓN No. 1 SG 075 - 2017. PRESTAR SERVICIOS DE APOYO A LA GESTIÓN A LA DIRECCIÓN DE ATENCIÓN AL CIUDADANO EN EL DESARROLLO DE LAS ACTIVIDADES RELACIONADAS CON LA PUESTA EN MARCHA DE LOS PUNTOS DE ATENCION E INFORMACIÓN DE LA GOBERNACION POING SEDE ADMINISTRATIVA.</t>
  </si>
  <si>
    <t>PRESTAR SERVICIOS DE APOYO A LA GESTIÓN A LA DIRECCIÓN DE ATENCIÓN AL CIUDADANO EN EL DESARROLLO DE LAS ACTIVIDADES RELACIONADAS CON LA PUESTA EN MARCHA DE LOS PUNTOS DE ORIENTACIÓN E INFORMACIÓN DE LA GOBERNACIÓN "POING"EN LAS DIFERENTES SEDE ADMINISTRATIVA</t>
  </si>
  <si>
    <t>ADICIÓN No. 1 SG 079 - 2017: PRESTAR SERVICIOS DE APOYO A LA GESTIÓN A LA DIRECCIÓN DE ATENCIÓN AL CIUDADANO EN EL DESARROLLO DE LAS ACTIVIDADES RELACIONADAS CON LA PUESTA EN MARCHA DE LOS PUNTOS DE ORIENTACIÓN E INFORMACIÓN DE LA GOBERNACIÓN "POING"EN LAS DIFERENTES SEDE ADMINISTRATIVA</t>
  </si>
  <si>
    <t>2 MESES Y 14 DÍAS</t>
  </si>
  <si>
    <t xml:space="preserve">PRESTAR SERVICIOS DE APOYO A LA GESTIÓN A LA DIRECCIÓN DE SERVICIOS ADMINISTRATIVOS EN EL DESARROLLO DE ACTIVIDADES RELACIONADAS CON LA OPERACIÓN DEL PARQUE AUTOMOTOR DE LA GOBERNACIÓN. </t>
  </si>
  <si>
    <t>3 MESES Y 20 DÍAS</t>
  </si>
  <si>
    <t>PRESTAR SERVICIOS DE APOYO A LA GESTIÓN A LA DIRECCIÓN DE ATENCIÓN AL CIUDADANO EN EL DESARROLLO DE LAS ACTIVIDADES RELACIONADAS CON LA DESCONCENTRACIÓN DE LOS SERVICIOS Y TRÁMITES EN LOS PUNTOS DE ORIENTACIÓN E INFORMACIÓN DE LA GOBERNACIÓN DE CUNDINAMARCA - POING -.</t>
  </si>
  <si>
    <t>ADICIÓN No. 1 SG 080 - 2017: PRESTAR SERVICIOS DE APOYO A LA GESTIÓN A LA DIRECCIÓN DE ATENCIÓN AL CIUDADANO EN EL DESARROLLO DE LAS ACTIVIDADES RELACIONADAS CON LA DESCONCENTRACIÓN DE LOS SERVICIOS Y TRÁMITES EN LOS PUNTOS DE ORIENTACIÓN E INFORMACIÓN DE LA GOBERNACIÓN DE CUNDINAMARCA - POING -.</t>
  </si>
  <si>
    <t>1 MES Y 5 DÍAS</t>
  </si>
  <si>
    <t xml:space="preserve">ADICIÓN No. 1 SG 081 - 2017PRESTAR SERVICIOS DE APOYO A LA GESTIÓN EN EL DESARROLLO DE LAS ACTIVIDADES OPERATIVAS A CARGO DE LA DIRECCIÓN DE ATENCIÓN AL CIUDADANO </t>
  </si>
  <si>
    <t>2 MESES Y 12 DÍAS</t>
  </si>
  <si>
    <t xml:space="preserve">ADICIÓN No. 1 SG 087 - 2017: PRESTAR SERVICIOS DE APOYO A LA GESTIÓN A LA DIRECCIÓN DE ATENCIÓN AL CIUDADANO EN EL DESARROLLO DE LAS ACTIVIDADES RELACIONADAS CON LA PUESTA EN MARCHA DE LOS PUNTOS DE ORIENTACIÓN E INFORMACIÓN DE LA GOBERNACIÓN DE LA "POING"-SEDE ADMINISTRATIVA - </t>
  </si>
  <si>
    <t>ADQUISICIÓN VEHÍCULO PARA EL PARQUE AUTOMOTOR DE LA GOBERNACIÓN DE CUNDINAMARCA</t>
  </si>
  <si>
    <t>ADICIÓN No. 1 SG 105: PRESTAR SERVICIOS PROFESIONALES PARA APOYAR A LA ALTA CONSEJERIA DE LA FELICIDAD EN LA IMPLEMENTACIÓN DE PROYECTOS SOCIALES PARA FOMENTAR Y PROMOVER LA POLÍTICA DE LA FELICIDAD Y BIENESTAR EN EL DEPARTAMENTO DE CUNDINAMARCA</t>
  </si>
  <si>
    <t>1 MES Y 16 DÍAS</t>
  </si>
  <si>
    <t xml:space="preserve">ADICIÓN No. 1 SG 102: PRESTAR SERVICIOS DE APOYO A LA GESTIÓN A LA DIRECCIÓN DE ATENCIÓN AL CIUDADANO EN EL DESARROLLO DE LAS ACTIVIDADES RELACIONADAS CON LA PUESTA EN MARCHA DE LOS PUNTOS DE ORIENTACIÓN E INFORMACIÓN DE LA GOBERNACIÓN DE LA "POING"-SEDE ADMINISTRATIVA - </t>
  </si>
  <si>
    <t>1 MES Y 21 DÍAS</t>
  </si>
  <si>
    <t xml:space="preserve">CRISTIAN YESID GOMEZ CASTRO </t>
  </si>
  <si>
    <t>PRESTAR SERVICIOS PROFESIONALES PARA APOYAR A LA DIRECCIÓN DE ATENCIÓN AL CIUDADANO  EN EL TRÁMITE Y SEGUIMIENTO DE LAS PETICIONES, QUEJAS, SUGERENCIAS Y /O DENUNCIAS QUE PRESENTEN LOS CIUDADANOS A TRAVÉS DE LOS MEDIOS VIRTUALES</t>
  </si>
  <si>
    <t>ADICIÓN No. 1 SG 098 - 2017: PRESTAR SERVICIOS PROFESIONALES PARA APOYAR A LA DIRECCIÓN DE ATENCIÓN AL CIUDADANO  EN EL TRÁMITE Y SEGUIMIENTO DE LAS PETICIONES, QUEJAS, SUGERENCIAS Y /O DENUNCIAS QUE PRESENTEN LOS CIUDADANOS A TRAVÉS DE LOS MEDIOS VIRTUALES</t>
  </si>
  <si>
    <t>1 MES Y 26 DÍAS</t>
  </si>
  <si>
    <t>ADICIÓN No. 1 SG 096 - 2017: PRESTAR SERVICIOS PROFESIONALES A LA DIRECCION DE CONTRATACION DE LA SECRETARIA JURIDICA DEL DEPARTAMENTO DE CUNDINAMARCA PARA APOYAR JURIDICAMENTE EL DESARROLLO DE LAS ACTIVIDADES INHERENTES, AL MEJORAMIENTO DE LA GESTIÓN CONTRACTUAL EN LA ADMINISTRACIÓN CENTRAL DEL DEPARTAMENTO</t>
  </si>
  <si>
    <t>2 MESES Y 28 DÍAS</t>
  </si>
  <si>
    <t>ADICIÓN No. 1 SG 094 - 2017: PRESTAR SERVICIOS PROFESIONALES PARA APOYAR A LA DIRECCIÓN DE ATENCIÓN AL CIUDADANO  EN EL TRÁMITE Y SEGUIMIENTO DE LAS PETICIONES, QUEJAS, SUGERENCIAS Y /O DENUNCIAS QUE PRESENTEN LOS CIUDADANOS A TRAVÉS DE LOS MEDIOS VIRTUALES</t>
  </si>
  <si>
    <t>ADICIÓN No. 1 SG 091 - 2017: PRESTACIÓN DE SERVICIOS DE APOYO A LA GESTIÓN A LA DIRECCIÓN DE GESTIÓN DOCUMENTAL EN EL DESARROLLO DE LAS ACTIVIDADES INHERENTES AL ARCHIVO DE LOS DOCUMENTOS GENERADOS PARA EL CONSEJO DEPARTAMENTAL DE ARCHIVO</t>
  </si>
  <si>
    <t>2 MESES Y 6 DÍAS</t>
  </si>
  <si>
    <t>PRESTAR SERVICIOS PROFESIONALES PARA APOYAR JURIDICAMENTE A LA JEFATURA DE GABINETE Y BUEN GOBIERNO, EN LOS ASUNTOS DE SU COMPETENCIA.</t>
  </si>
  <si>
    <t>2 MESES Y 20 DÍAS</t>
  </si>
  <si>
    <t>ADICIÓN No. 1 SG 083 - 2017: PRESTAR SERVICIOS PROFESIONALES PARA APOYAR JURIDICAMENTE A LA JEFATURA DE GABINETE Y BUEN GOBIERNO, EN LOS ASUNTOS DE SU COMPETENCIA.</t>
  </si>
  <si>
    <t>ADICIÓN No. 1 SG 082 - 2017: PRESTAR SERVICIOS PROFESIONALES PARA ASESORAR A LA SECRETARIA GENERAL EN LA GESTIÓN, IMPLEMENTACIÓN Y REVISIÓN DE LOS PROYECTOS INSTITUCIONALES Y ESTRATEGICOS EN EL MARCO DEL PLAN DE DESARROLLO "UNIDOS PODEMOS MAS"</t>
  </si>
  <si>
    <t>2 MESES Y 17 DÍAS</t>
  </si>
  <si>
    <t>ADI. OTROSI</t>
  </si>
  <si>
    <t>ADI. OTROSI 1</t>
  </si>
  <si>
    <t>AD 1</t>
  </si>
  <si>
    <t>AD. 1</t>
  </si>
  <si>
    <t xml:space="preserve">AD. 1 </t>
  </si>
  <si>
    <t>ADC. OTROSI</t>
  </si>
  <si>
    <t>ADQUISICIÓN DE ETIQUETAS DE POLIESTER PLATA CORRIENTE PARA EL NIVEL CENTRAL DE LA GOBERNACIÓN DE CUNDINAMARCA</t>
  </si>
  <si>
    <t xml:space="preserve">TIENDA VIRTUAL </t>
  </si>
  <si>
    <t xml:space="preserve">LA EMPRESA INMOBILIARIA Y DE SERVICIOS LOGISTICOS DE CUNDINAMARCA SE COMPROMETE CON EL DEPARTAMENTO DE CUNDINAMARCA SECRETARIA GENERAL A REALIZAR EL MANTENIMIENTO Y ADECUACIÓN DEL BIEN INMUEBLE UBICADO EN LA DIRECCIÓN CALLE 3 No. 1 - 13 DEL MUNICIPIO DE MOSQUERA, EL CUAL ES PROPIEDAD DEL DEPARTAMENTO. </t>
  </si>
  <si>
    <t>CONTRATAR UNA HERRAMIENTA QUE PERMITA RECOLECTAR DATOS EN DIFERENTES FORMATOS PARA EL ANALISIS DE INFORMACIÓN DE LA INTERACCIÓN DE LA CIUDADANIA CON LA GOBERNACIÓN DE CUNDINAMARCA</t>
  </si>
  <si>
    <t xml:space="preserve">ADQUISICIÓN DE ELEMENTOS PARA DOTACIÓN DE AREAS FUNCIONALES DE LA SEDE ADMINISTRATIVA DE LA GOBERNACIÓN DE CUNDINAMARCA </t>
  </si>
  <si>
    <t>Otros electrodomésticos</t>
  </si>
  <si>
    <t>PRESTAR SERVICIOS PROFESIONALES A LA SECRETARIA DE AMBIENTE</t>
  </si>
  <si>
    <t>PRESTAR SERVICIOS DE APOYO A LA GESTIÓN A LA DIRECCIÓN DE SERVICIOS ADMINISTRATIVOS</t>
  </si>
  <si>
    <t>PRESTAR SERVICIOS DE APOYO A LA GESTIÓN A LA DIRECCIÓN DE ATENCIÓN AL CIUDADANO</t>
  </si>
  <si>
    <t>PRESTAR SERVICIOS PROFESIONALES A LA DIRECCIOÓN DE GESTIÓN DOCUMENTAL</t>
  </si>
  <si>
    <t xml:space="preserve">SUMINISTRO DE PAPELERIA E INSUMOS QUE PERMITAN DIFUNDIR LA ATENCIÓN AL CIUDADANO </t>
  </si>
  <si>
    <t>SG - CDCTI - 218 - 2017</t>
  </si>
  <si>
    <t xml:space="preserve">PRESTAR EL SERVICIO DE ORGANIZACIÓN DEL FONDO DOCUMENTAL, DIGITALIZACIÓN, CUSTODIO Y CONSULTA DE LOS DOCUMENTOS DEL SECTOR CENTRAL DE LA GOBERNACIÓN DE CUNDINAMARCA </t>
  </si>
  <si>
    <t>Consultoría para el diseño del Sistema de Información basado en la ley de protección de datos personales, para la administración de los datos que se capturan y reposan en los sistemas de información con los que cuenta la Gobernación de Cundinamarca.</t>
  </si>
  <si>
    <t>2 MESES Y 8 DÍAS</t>
  </si>
  <si>
    <t>PRESTAR SERVICIOS PROFESIONALES PROFESIONALES PARA APOYAR A LA SECRETARIA DE DESARROLLO E INCLUSIÓN SOCIAL, EN LA EJECUCIÓN DE PROGRAMAS Y PROYECTOS Q VINCULEN A LA POBLACIÓN VULNERABLE DEL DEPARTAMENTO DE CUNDINAMARCA</t>
  </si>
  <si>
    <t>1 MES Y 23 DÍAS</t>
  </si>
  <si>
    <t>GR:4:4-06-01-559</t>
  </si>
  <si>
    <t xml:space="preserve"> Servicios de avalúo de inmuebles Servicios temporales de compras y logística</t>
  </si>
  <si>
    <t>80111623 80131802</t>
  </si>
  <si>
    <t>CAROL ADRIANA RUIZ PEÑA</t>
  </si>
  <si>
    <t>SGCPS - 147 - 2017</t>
  </si>
  <si>
    <t>MARITZA CAÑAS NUÑEZ</t>
  </si>
  <si>
    <t>SGCPS - 163 - 2017</t>
  </si>
  <si>
    <t>SGCPS - 162 - 2017</t>
  </si>
  <si>
    <t>SGCPS - 156 - 2017</t>
  </si>
  <si>
    <t>SGCPS - 187 - 2017</t>
  </si>
  <si>
    <t>SGCPS - 186 - 2017</t>
  </si>
  <si>
    <t>SGCPS - 183 - 2017</t>
  </si>
  <si>
    <t>CASA EDITORIAL ELECTOR S.A.S.</t>
  </si>
  <si>
    <t>SGCPS - 212 - 2017</t>
  </si>
  <si>
    <t>MARTHA CECILIA BELTRAN VARGAS</t>
  </si>
  <si>
    <t>SGCPS - 221 - 2017</t>
  </si>
  <si>
    <t>SGCPS 190 - 2017</t>
  </si>
  <si>
    <t>ANA CECILIA GARCIA PULIDO</t>
  </si>
  <si>
    <t>SGCPS - 216 - 2017</t>
  </si>
  <si>
    <t xml:space="preserve">ANA LIZETH MARTINEZ VILLALBA </t>
  </si>
  <si>
    <t>SGCPS - 180 - 2017</t>
  </si>
  <si>
    <t>NESTOR IVAN VELANDIA GARZON</t>
  </si>
  <si>
    <t>SGCPS - 193 - 2017</t>
  </si>
  <si>
    <t>JAMES FERNEY HASTAMORIR GONZALEZ</t>
  </si>
  <si>
    <t>SGCPS - 214 - 2017</t>
  </si>
  <si>
    <t>SGCPS - 198 - 2017</t>
  </si>
  <si>
    <t>SGCPS - 189 - 2017</t>
  </si>
  <si>
    <t>OMAR FRANCISCO TORRES SUAREZ</t>
  </si>
  <si>
    <t>SGCPS - 185 - 2017</t>
  </si>
  <si>
    <t>SGCPS - 206 - 2017</t>
  </si>
  <si>
    <t>SGCPS - 205 - 2017</t>
  </si>
  <si>
    <t>SGCPS - 192 - 2017</t>
  </si>
  <si>
    <t>SGCPS - 203 - 2017</t>
  </si>
  <si>
    <t>SGCPS - 202 - 2017</t>
  </si>
  <si>
    <t>ADIC 1 AL CTO 032-2017</t>
  </si>
  <si>
    <t>ADIC 1 AL CTO 033-2017</t>
  </si>
  <si>
    <t>ADIC1 AL CTO 036</t>
  </si>
  <si>
    <t>SGCPS - 207 - 2017</t>
  </si>
  <si>
    <t>ADIC 1 AL CTO 041-2017</t>
  </si>
  <si>
    <t>1 AD</t>
  </si>
  <si>
    <t>ADIC 1 AL CTO 045-2017</t>
  </si>
  <si>
    <t>SGCPS - 182 - 17</t>
  </si>
  <si>
    <t>ALEJANDRA PAOLA CASTRO AVENDAÑO</t>
  </si>
  <si>
    <t>SGCPS - 197 - 17</t>
  </si>
  <si>
    <t>SGCPS - 196 - 17</t>
  </si>
  <si>
    <t>OMAR ANGEL SALAMANCA</t>
  </si>
  <si>
    <t>SGCPS - 217 - 17</t>
  </si>
  <si>
    <t>GIOVANNY LOTTA GOMEZ</t>
  </si>
  <si>
    <t>SGCPS - 191 - 17</t>
  </si>
  <si>
    <t>ELVIRA INES GARZON MORENO</t>
  </si>
  <si>
    <t>SGCPS - 195 - 17</t>
  </si>
  <si>
    <t>ADIC 1 AL CTO 76</t>
  </si>
  <si>
    <t>ADIC 1 CTO 127/2017</t>
  </si>
  <si>
    <t>SGCPS - 223 - 2017</t>
  </si>
  <si>
    <t>AD1 AL CTO 64</t>
  </si>
  <si>
    <t>ADI 1 CTO 67</t>
  </si>
  <si>
    <t xml:space="preserve">AD 1 </t>
  </si>
  <si>
    <t>ADIC 1 AL CTO 74</t>
  </si>
  <si>
    <t>ADIC 1 AL CTO 75</t>
  </si>
  <si>
    <t>SGCPS - 211 - 2017</t>
  </si>
  <si>
    <t>ADIC 1 SG-105</t>
  </si>
  <si>
    <t>ADIC 1 AL CTO 102</t>
  </si>
  <si>
    <t>ADIC1 AL CTO 098</t>
  </si>
  <si>
    <t>ADIC 1 AL CTO 091</t>
  </si>
  <si>
    <t>ADIC 1 AL CTO 083</t>
  </si>
  <si>
    <t>23.159..022</t>
  </si>
  <si>
    <t>ADIC 1 CTO 82</t>
  </si>
  <si>
    <t>SGCPS - 228 - 2017</t>
  </si>
  <si>
    <t>DEISY CAROLINA FORERO CORTES</t>
  </si>
  <si>
    <t>SGCPS - 222 - 2017</t>
  </si>
  <si>
    <t xml:space="preserve">LINDA CAROLINA ARIAS RAMIREZ </t>
  </si>
  <si>
    <t>SGCPS - 227 - 2017</t>
  </si>
  <si>
    <t>JULY CAMILA VACA LOZANO</t>
  </si>
  <si>
    <t>SGCPS - 234 - 2017</t>
  </si>
  <si>
    <t>BLANCA YAMIR MEDINA ROJAS</t>
  </si>
  <si>
    <t> OC 21245-17</t>
  </si>
  <si>
    <t>COLOMBIANA DE COMERCIO S.A. Y/O ALKOSTO S.A</t>
  </si>
  <si>
    <t>151 ACTA 7</t>
  </si>
  <si>
    <t xml:space="preserve">IMPRENTA NACIONAL DE COLOMBIA  </t>
  </si>
  <si>
    <t>S &amp; S SUMINISTROS EMPRESARIALES  S.A.S</t>
  </si>
  <si>
    <t>O1 SG-CMS-181-2017</t>
  </si>
  <si>
    <t xml:space="preserve">SMARTCHIP S.A.S. </t>
  </si>
  <si>
    <t>4500027527 - 4200004000</t>
  </si>
  <si>
    <t>Secretatia General - Dirección de Atención al Ciudadano / Luis Fernando Sierra</t>
  </si>
  <si>
    <t>SG - 210 - 2017</t>
  </si>
  <si>
    <t>MECANICAST S.A.S.</t>
  </si>
  <si>
    <t>OTRO SI 01 31-10-2017 ADICIONAR EL CONTRATO EL CONTRATO DE PRESTACIÓN DE SERVICIOS No. 123-2016</t>
  </si>
  <si>
    <t>UNION TEMPORAL SUVA 2016</t>
  </si>
  <si>
    <t>OTRO SI 1 AL CTO SG-123-2016</t>
  </si>
  <si>
    <t>OTRO SI 02 10-11-2017 ADICIONAR EL CONTRATO EL CONTRATO DE PRESTACIÓN DE SERVICIOS No. 123-2016</t>
  </si>
  <si>
    <t>OTRO SI 2 AL CTO SG-123-2016</t>
  </si>
  <si>
    <t>ADICION ORDEN DE COMPRA 11184-16 EL SERVICIO DE ASEO CON SUMINISTROS INCLUIDOS Y DE CAFETERIA SIN SUMINISTROS INCLUIDOS PARA LA SEDE ADMINISTRATIVA DEL DEPARTAMENTO Y DEMAS SEDES O BIENES INMUEBLES DE SU PROPIEDAD ADSCRITOS AL ALCANCE DEL OBJETO.</t>
  </si>
  <si>
    <t>UNION TEMPORAL LADOINSA 2014</t>
  </si>
  <si>
    <t>ADICION ORDEN DE COMPRA 11184-16</t>
  </si>
  <si>
    <t>SG - 232 - 2017</t>
  </si>
  <si>
    <t>UNION TEMPORAL PGC</t>
  </si>
  <si>
    <t>UNIPLES S.A</t>
  </si>
  <si>
    <t>SISTEMAS Y DISTRIBUCIONES FORMACON LTDA.</t>
  </si>
  <si>
    <t>ADICINAR EL VALOR DEL CONTRATO INTERADMINISTRATIVO DE ARRENDAMIENTO No:01 DE 2017 EN LA SUMA DE $230.142.478 INCLUIDO IVA  Y DEMAS IMPUESTOS A QUE HAYA LUGAR PARA UN TOTAL DE 2.439.510.262, VALOR QUE SE ENCUENTRA AMPARADO EN EL CERTIFICADO DE DISPONIBILIDAD PRESUPUESTAL No.7000087023 DEL 31 DE AGOSTO DE 2017 EXPEDIDO POR EL DIRECTOR DE PRESUPUESTO DE LA SECRETARIA DE HACIENDA DEPARTAMENTAL</t>
  </si>
  <si>
    <t>ADIC 1 AL CTO SG-001-2017</t>
  </si>
  <si>
    <t>EMPRESA INMOBILIARIA Y DE SERVICIOS LOGISTICOS DE CUNDINAMARCA SG-001-2017</t>
  </si>
  <si>
    <t>LUZ ELENA CADAVID CASTRO</t>
  </si>
  <si>
    <t>SG - 126 - 2017</t>
  </si>
  <si>
    <t xml:space="preserve">ACTA DE EJECUCIÓN No. 6 CONTRATO MARCO </t>
  </si>
  <si>
    <t>LA EMPRESA INMOBILIARIA Y DE SERVICIOS LOGISTICOS DE CUNDINAMARCA SE COMPROMETE CON EL DESPACHO DEL GOBERNADOR A PRESTAR EL SERVICIO DE APOYO LOGISTICO PARA LA REALIZACION DE LOS DIFERENTES EVENTOS Y/O REUNIONES QUE SE REQUIERAN A NIVEL DEPARTAMENTAL,  DE CONFORMIDAD CON LOS PROGRAMAS Y PROYECTOS DEL PLAN DE DESARROLLO QUE SEAN DE SU COMPETENCIA</t>
  </si>
  <si>
    <t>MARCO 145-2017- ACTA No. 2</t>
  </si>
  <si>
    <t xml:space="preserve">EMPRESA INMOBILIARIA Y DE SERVICIOS LOGISTICOS DE CUNDINAMARCA </t>
  </si>
  <si>
    <t>ORDEN DE COMPRA 14174/2017</t>
  </si>
  <si>
    <t xml:space="preserve">EMPRESA INMOBILIARIA Y DE SERVICIOS LOGÍSTICOS DE CUNDINAMARCA </t>
  </si>
  <si>
    <t>ACTA 3 CONVENIO 145-2017</t>
  </si>
  <si>
    <t>ACTA 8 CTO MARCO 151/2017</t>
  </si>
  <si>
    <t>ACTA 01</t>
  </si>
  <si>
    <t>SG - 079 - 2017</t>
  </si>
  <si>
    <t xml:space="preserve">FONDO DE DESARROLLO DE PROYECTOS DE CUNDINAMARCA - FONDECUN </t>
  </si>
  <si>
    <t>SG - 237 - 2017</t>
  </si>
  <si>
    <t>UNIVERSIDAD DISTRITAL FRANCISCO JOSE DE CALDAS</t>
  </si>
  <si>
    <t>98 ACTA 08</t>
  </si>
  <si>
    <t>SG 204 - 2017</t>
  </si>
  <si>
    <t>YAN CARLOS ANAYA LIZCANO</t>
  </si>
  <si>
    <t xml:space="preserve">SG 213 - 2017 </t>
  </si>
  <si>
    <t xml:space="preserve">AVALUADORES PROFESIONALES ASOSIADOS S.A.S. – APRA S.A.S  </t>
  </si>
  <si>
    <t>Acta 05</t>
  </si>
  <si>
    <t>Acta 06</t>
  </si>
  <si>
    <t>ACTA 04</t>
  </si>
  <si>
    <t>ACTA 03</t>
  </si>
  <si>
    <t>151 ACTA 2</t>
  </si>
  <si>
    <t>SERVICIOS POSTALES NACIONALES S.A</t>
  </si>
  <si>
    <t>UNIVERSIDAD ABIERTA Y A DISTANCIA  - UNAD</t>
  </si>
  <si>
    <t>151 ACTA 1</t>
  </si>
  <si>
    <r>
      <t xml:space="preserve">Adquisición a titulo de compraventa de dos bienes inmuebles, uno de ellos identificado como Lote I, Manzana B, con matricula inmobiliaria No. 156-82197, y el otro inmueble identificado como Lote II, Manzana B con matricula inmobiliaria No. 156-82198, lotes que son continuos localizados en el Centro Poblado de Boqueron de Iló del Municipio de Bituima. </t>
    </r>
    <r>
      <rPr>
        <b/>
        <sz val="11"/>
        <color theme="1"/>
        <rFont val="Calibri"/>
        <family val="2"/>
        <scheme val="minor"/>
      </rPr>
      <t xml:space="preserve"> </t>
    </r>
  </si>
  <si>
    <t>SGMC - 270 - 2017</t>
  </si>
  <si>
    <t>INSTRUMENTACIÓN Y SERVICIOS S.A.S.</t>
  </si>
  <si>
    <t>ADQUISICIÓN DE UN TELEVISOR 2 VIDEO BEAM 2 TELONES PARA LA DIRECCIÓN DE GESTIÓN DOCUMENTAL DE LA SECRETARIA GENERAL DEL DEPARTAMENTO DE CUNDINAMARCA</t>
  </si>
  <si>
    <t>52161505 45111609</t>
  </si>
  <si>
    <t>Televisores Proyectores Multimedia</t>
  </si>
  <si>
    <t>ADICIÓN No. 1 SG CMC 117 - 2017 Suministrar y operar el servicio de plataforma tecnológica en lo referente a la herramienta de subasta inversa electrónica para la Gobernación de Cundinamarca, así como la prestación del soporte tecnológico, metodológico y jurídico exclusivamente para los eventos de subasta electrónica</t>
  </si>
  <si>
    <t xml:space="preserve">Diciembre </t>
  </si>
  <si>
    <t>PRESTAR SERVICIOS PROFESIONALES PARA APOYAR TECNICAMENTE A LA SECRETARIA DE AMBIENTE DE LA GOBERNACION DE CUNDINAMARCA EN EL DESARROLLO DE LAS ACTIVIDADES INHERENTES AL PROGRAMA DE PAGO POR SERVICIOS AMBIENTALES -PSA</t>
  </si>
  <si>
    <t>PRESTAR SERVICIOS PROFESIONALES DE ORDEN JURIDICO PARA APOYAR LA DIRECCION DE GESTION DOCUMENTAL EN LOS PROCESOS ADMINISTRATIVOS CONTRACTUALES Y DEMAS ESTUDIOS ESPECIALES QUE REQUIERA LA DEPENDENCIA</t>
  </si>
  <si>
    <t>PRESTAR SERVICIOS PROFESIONALESA PARA APOYAR A LA DIRECCION DE ATENCION AL CIUDADANO EN EL SEGUIMIENTO Y CONTESTACION DE LAS PETICIONES, QUEJAS, RECLAMOS Y DENUNCIAS RECIBIDAS DENTRO DE LAS EXTRATEGIAS DE DESCONCENTRACION DE SERVICIOS ADELANTADA POR LA SECRETARIA GENERAL DEL DEPARTAMENTO DE CUNDINAMARCA</t>
  </si>
  <si>
    <t>PRESTAR SERVICIOS PROFESIONALES PARA APOYAR AL DESPACHO DE LA SECRETARIA GENERAL EN LA IMPLEMENTACION DE LA NORMA ISO 9001:2015 EN LOS PROCESOSO QUE LA MISMA LIDERE</t>
  </si>
  <si>
    <t>PRESTAR SERVICIOS PROFESIONALES PARA APOYAR A LA DIRECCION DE ATENCION AL CIUDADANO EN LA PROMOCION DE LOS CANALES DE INFORMACION EN LOS PROCESOS DE ATENCION A LOS USUARIOS EXTERNOS</t>
  </si>
  <si>
    <t>PRESTAR SERVICIOS DE APOYO A LA GESTION A LA DIRECCION DE GESTION DOCUMENTAL EN LO RELACIONADO CON LA ORGANIZACION, DEPURACION Y CONTROL DE ARCHIVOS DE ACUERDO CON LA NORMATIVIDAD ARCHIVISTICA VIGENTE</t>
  </si>
  <si>
    <t>PRESTAR SERVICIOS PROFESIONALES PARA APOYAR A LA DIRECCION DE ATENCION AL CIUDADANO EN EL DESARROLLO DE ACTIVIDADES INHERENTES A LA ATENCION Y ORIENTACION DE LOS USUARIOS RELACIONADOS CON LOS TRAMITES DE LA PLATAFORMA MULTICANAL DEL GOBIERNO NACIONAL "NO MAS FILAS"</t>
  </si>
  <si>
    <t>PRESTAR SERVICIOS PROFESIONALES A LA OFICINA DE CONTROL INTERNO DISCIPLINARIO DE LA GOBERNACION DE CUNDINAMARCA PARA APOYAR JURIDICAMENTE EN LA SUSTANCIACION Y PROYECCION DE PROVIDENCIAS DENTRO DE LOS PROCESOS DISCIPLINARIOSQUE LA MISMA ADELANTA</t>
  </si>
  <si>
    <t>PRESTAR SERVICIOS PROFESIONALES PARA APOYAR A LA DIRCCION DE GESTION DOCUMENTAL DE LA SECRETARIA GENERAL EN EL SEGUIMIENTO Y CONTROL DE LA INFORMACION REQUERIDA POR LOS ENTES QUE EJERCEN LA VIGILANCIA Y EL CONTROL DE LA FUNCION ARCHIVISTICA PARA EL DEPARTAMENTO DE CUNDINAMARCA</t>
  </si>
  <si>
    <t>PRESTAR SERVICIOS DE APOYO A LA GESTION DE LA DIRECCION DE SERVICIOS ADINISTRATIVOS EN LA EJECUCION DE ACTIVIDADES DE CARACTER CONTABLE Y PRESUPUESTAL QUE SEA DE SU COMPETENCIA</t>
  </si>
  <si>
    <t>PRESTAR SERVICIOS PROFESIONALES PARA APOYAR A LA SECRETARIA DE PRENSA Y COMUNICACIONES EN EL ESTABLECIMIENTO DE CANALES DE COMUNICACION Y SEGUIMIENTO A ORGANISMOS Y DEPENDENCIAS DEL NIVEL CENTRAL Y DESCENTRALIZADO CON EL FIN DE IDENTIFICAR SUS NECESIDADES DE COMUNICACION Y DIVULGACION</t>
  </si>
  <si>
    <t>PRESTAR SERVICIOS PROFESIONALES PARA APOYAR A LA SECRETARIA DE MINAS, ENERGIA Y GAS DE LA GOBERNACION DE CUNDINAMARCA EN LA GESTION DE PROCESOSO Y PROYECTOS QUE ESTA ADELANTE EN LOS SECTORES DE MINERIA, ENERGIA Y GASIFICACION</t>
  </si>
  <si>
    <t>PRESTAR SERVICIOS PROFESIONALES A LA DIRECCION DE ATENCION AL CIUDADANO EN DESARROLLO DE LOS TEMAS INHERENTES A LA GESTION JURIDICA Y CONTRACTUL QUE SE ADELANTAN EN LA DEPENDENCIA</t>
  </si>
  <si>
    <t>PRESTAR SERVICIOS DE APOYO A LA GESTION A LA DIRECCION DE GESTION DOCUMENTAL EN EL SEGUIMIENTO DE LOS CONTRATOS CUYA COMPETENCIA SE ENCUENTRA EN ESA DEPENDENCIA</t>
  </si>
  <si>
    <t>PRESTAR SERVICIOS PROFESIONALES PARA APÓYAR A LA DIRECCION DE GESTION DOCUMENTAL EN EL SEGUIMIENTO TECNICO, ADMINISTRATIVO, FINANCIERO, CONTABLE Y JURIDICO DE LOS CONTRATOS CELEBRADOS CON EL SERVICIO DE ENVIOS DE COLOMBIA 472</t>
  </si>
  <si>
    <t>PRESTAR SERVICIOS PROFESIONALES PARA APOYAR A LA OFICINA DE CONTROL INTERNO DE LA GOBERNACION DE CUNDINAMARCA EN EL DESARROLLO DE LAS ACTIVIDADES INHERENTES A LOS ROLES ASIGNADOS A DICHA DEPENDENCIA DE CONFORMIDAD CON LA NORMATIVIDAD VIGENTE</t>
  </si>
  <si>
    <t>1 MES Y 13 DIAS O HASTA EL 26.12.2017 LO PRIMERO QUE OCURRA</t>
  </si>
  <si>
    <t>1 MES Y 16 DIAS O HASTA EL 26.12.2017 LO PRIMERO QUE OCURRA</t>
  </si>
  <si>
    <t>1 MES Y 16 DIAS O HASTA EL 26 DE DICIEMBRE LO PRIMERO QUE OCURRA</t>
  </si>
  <si>
    <t>1 MES Y 26 DIAS O HASTA EL 26 DE DICIEMBRE DE 2017 LO PRIMERO QUE OCURRA</t>
  </si>
  <si>
    <t>SG-CPS-285-2017</t>
  </si>
  <si>
    <t>JOHANA YINETH SUAREZ LOPEZ</t>
  </si>
  <si>
    <t>SG-CPS-284-2017</t>
  </si>
  <si>
    <t>SABRINA CAJIAO CABRERA</t>
  </si>
  <si>
    <t>SG-CPS-283-2017</t>
  </si>
  <si>
    <t>WILMER EDUADO ESPITIA FALLA</t>
  </si>
  <si>
    <t>SG-CPS-281-2017</t>
  </si>
  <si>
    <t>JOSE JAVIER GARCIA AROCA</t>
  </si>
  <si>
    <t>SG-CPS-277-2017</t>
  </si>
  <si>
    <t>DIANA MILENA CEPEDA CASTRO</t>
  </si>
  <si>
    <t>SG-CPS-276-2017</t>
  </si>
  <si>
    <t>ANGELICA MARIA PERDOMO MUÑOZ</t>
  </si>
  <si>
    <t>SG-CPS-275-2017</t>
  </si>
  <si>
    <t>RAUL ALFREDO RODRIGUEZ DIAVANERA</t>
  </si>
  <si>
    <t>SG-CPS-274-2017</t>
  </si>
  <si>
    <t>SANDRA PATRICIA CORREDOR REYES</t>
  </si>
  <si>
    <t>SG-CPS-273-2017</t>
  </si>
  <si>
    <t>BLANCA NUBIA MOYA CAMACHO</t>
  </si>
  <si>
    <t>SG-CPS-272-2017</t>
  </si>
  <si>
    <t>SANDRA ELIZABETH GUAUQUE SANTOS</t>
  </si>
  <si>
    <t>SG-CPS-251-2017</t>
  </si>
  <si>
    <t>KELLY JOHANA JIMENEZ ALVAREZ</t>
  </si>
  <si>
    <t>SG-CPS-266-2017</t>
  </si>
  <si>
    <t>FLORENTINO RUGE BOLIVAR</t>
  </si>
  <si>
    <t>SG-CPS-254-2017</t>
  </si>
  <si>
    <t>ELSY TATIANA ARCINIEGAS DIAZ</t>
  </si>
  <si>
    <t>SG-CPS-253-2017</t>
  </si>
  <si>
    <t>SONIA PAOLA RIVEROS VILLARRAGA</t>
  </si>
  <si>
    <t>SG-CPS-234-2017</t>
  </si>
  <si>
    <t>SG-CPS-231-2017</t>
  </si>
  <si>
    <t>FANNY SABOGAL AGUDELO</t>
  </si>
  <si>
    <t>SG-252-2017</t>
  </si>
  <si>
    <t>JORGE ENRIQUE ORTIZ NIETO</t>
  </si>
  <si>
    <t>SG 199-2017</t>
  </si>
  <si>
    <t>EDWIN MAURICIO VARGAS POVEDA</t>
  </si>
  <si>
    <t>SG 230-2017</t>
  </si>
  <si>
    <t>SG 157-2017</t>
  </si>
  <si>
    <t>EDWIN ERNESTO ANDRADE AYALA</t>
  </si>
  <si>
    <t>SG CPS 209-2017</t>
  </si>
  <si>
    <t>SG CPS 215-2017</t>
  </si>
  <si>
    <t>LIBIA MIREYA DIAZ PARDO</t>
  </si>
  <si>
    <t>OTS.1-SG-CPS-121-2017</t>
  </si>
  <si>
    <t>OTR.1-SG-CPS-113-2017</t>
  </si>
  <si>
    <t>OTR.1-SG-CPS-112-2017</t>
  </si>
  <si>
    <t>OTR.1-SG-CPS-108-2017</t>
  </si>
  <si>
    <t>ADC SG 079-2017</t>
  </si>
  <si>
    <t>ADC 081-2017</t>
  </si>
  <si>
    <t>ADC 087-2017</t>
  </si>
  <si>
    <t>ADC 096-2017</t>
  </si>
  <si>
    <t>ADC 094-2017</t>
  </si>
  <si>
    <t>PRESTAR SERVICIOS DE APOYO A LA DIRECCIÓN DE GESTIÓN  DOCUMENTAL  DE LA SECRETARIA  GENERAL  EN  DESARROLLO DE ACTIVIDADES  ADMINISTRATIVOS  Y  OPERATIVAS  QUE SE REQUIERAN.</t>
  </si>
  <si>
    <t>1 MES Y 10 DÍAS OP HASTA EL 26/12/2017</t>
  </si>
  <si>
    <t>SG - SASI 294 - 2017</t>
  </si>
  <si>
    <t>COMERCIALIZADORA SEMCARS.A.S</t>
  </si>
  <si>
    <t>ORDEN DE COMPRA 24149</t>
  </si>
  <si>
    <t>IMAGEN QUALITY OUTSOURCING S.A.S.</t>
  </si>
  <si>
    <t xml:space="preserve">343822291 - </t>
  </si>
  <si>
    <t>4500028821 - 4500028820 - 4500028795</t>
  </si>
  <si>
    <t>$75.841.119 -  $23.325.020  -  $45.274.933</t>
  </si>
  <si>
    <t xml:space="preserve">ORDEN DE COMPRA 23006 - ORDEN DE COMPRA 22992 -  ORDEN DE COMPRA 22981 </t>
  </si>
  <si>
    <t>UT CCE TECNOLOGICO -  SUMIMAS S.A.S -  SISTETRONICS LTDA</t>
  </si>
  <si>
    <t>4500028821 - 4500028820   -   4500028795</t>
  </si>
  <si>
    <t>$66.177.670  -  $28.282.906  -  $71.146.323</t>
  </si>
  <si>
    <t>ORDEN DE COMPRA 23006 - ORDEN DE COMPRA 22992  -  ORDEN DE COMPRA 22981</t>
  </si>
  <si>
    <t>UT CCE TECNOLÓGICO -  SUMIMAS S.A.S  -  SISTETRONICS LTDA</t>
  </si>
  <si>
    <t xml:space="preserve">INVERSIONES GIRATELL GIRALDO S.C.A. </t>
  </si>
  <si>
    <t>SG 292 - 2017</t>
  </si>
  <si>
    <t>$179.318.351  -  $65.972.657</t>
  </si>
  <si>
    <t>ORDEN DE COMPRA 21095</t>
  </si>
  <si>
    <t>OTRO SI NO. 1 AL CONTRATO INTERADMINISTRATIVO No. 063 DE 2017 CELEBRAOD ENTRE EL DEPARTAMENTO DE CUNIDNAMARCA - SECRETARIA GENERAL Y SERVICIOS POSTALES NACIONALES S.A.</t>
  </si>
  <si>
    <t>OTRO SI No. 1 SG 063 - 2017</t>
  </si>
  <si>
    <t>SG - CMC- 290 - 2017</t>
  </si>
  <si>
    <t>JAIRO ANTONIO RUBIANO CONTRERAS</t>
  </si>
  <si>
    <t>SG - CMC - 290 - 2017</t>
  </si>
  <si>
    <t>ORDEN DE COMPRA 23951</t>
  </si>
  <si>
    <t>PANAMERICANA LIBRERÍA Y PAPELERIA S.A.</t>
  </si>
  <si>
    <t>SG - CPC 293 - 2017</t>
  </si>
  <si>
    <t>JORGE ENRIQUE HERRERA FRANCO</t>
  </si>
  <si>
    <t>ORDEN DE COMPRA 23378</t>
  </si>
  <si>
    <t>DISTRIBUIDORA NISSAN S.A.</t>
  </si>
  <si>
    <t>COLOMBIA TECNOLOGÍA S.A.S</t>
  </si>
  <si>
    <t>SG - MC - 036 - 2017 SWG - 289 - 2017</t>
  </si>
  <si>
    <t>SG - CD - 291 - 2017</t>
  </si>
  <si>
    <t>4200004696 - 420004671</t>
  </si>
  <si>
    <t>$12.143.901,64 -  $37.048.203.36</t>
  </si>
  <si>
    <t>ORDEN DE COMPRA 21095 - ORDEN DE COMPRA 21187</t>
  </si>
  <si>
    <t>ORDEN DE COMPRA 21617</t>
  </si>
  <si>
    <t>UNIPLES S.A.</t>
  </si>
  <si>
    <t>4200004399 - 4200004680</t>
  </si>
  <si>
    <t>$14.379.960 - $336.713</t>
  </si>
  <si>
    <t>CONTRATO 151 ACTA Vo. 9  -  ORDEN DE COMPRA 21617</t>
  </si>
  <si>
    <t>IMPRENTA NACIONAL DE COLOMBIA  -  UNIPLES S.A.</t>
  </si>
  <si>
    <t>SG - 233 - 2017</t>
  </si>
  <si>
    <t>S&amp;G  INGENIERIA Y SOLUCIONES S.A.S</t>
  </si>
  <si>
    <t>SG - O.C 22103  - 2017</t>
  </si>
  <si>
    <t>COLOMBIANA DE COMERCIO S.A. Y/O ALKOSTO S.A.</t>
  </si>
  <si>
    <t>SG - 116 - 2017</t>
  </si>
  <si>
    <t>HERNANDO BULLA ORJUELA</t>
  </si>
  <si>
    <t>SG  122 - 2017</t>
  </si>
  <si>
    <t>AD. 1 SG-MC-117-2017</t>
  </si>
  <si>
    <t xml:space="preserve">ACTA DE AJECUCION Y/O CONTRATOS INTERADMINISTRATIVOS DERIVADOS </t>
  </si>
  <si>
    <t>SG - 287 - 2017</t>
  </si>
  <si>
    <t>CARROCERIAS EL SOL S.A.S. / CARLOS ALBERTO VARGAS MARTINEZ</t>
  </si>
  <si>
    <t>SG - 280 - 2017</t>
  </si>
  <si>
    <t xml:space="preserve">FUNDACION SENSOSFERA / PEDRO FABIAN ACOSTA QUIRIGA </t>
  </si>
  <si>
    <t>SG - 159 - 2017</t>
  </si>
  <si>
    <t>UNIVERSIDAD DISTRITSL FRANCISCO JOSE DE CALDAS - IDEXUD</t>
  </si>
  <si>
    <t>AD 1 SG 080 - 2017</t>
  </si>
  <si>
    <t>SG - 282 - 2017</t>
  </si>
  <si>
    <t>FLORENCIO SANCHEZ</t>
  </si>
  <si>
    <t>SG - 286 - 2017</t>
  </si>
  <si>
    <t>CARLOS ANDRES VALENCIA HOYOS</t>
  </si>
  <si>
    <t>SG - 225 - 2017</t>
  </si>
  <si>
    <t>PRESTAR SERVICIOS DE CAPACITACIÓN ESPECIALIZADA A LA DIRECCIÓN DE GESTIÓN DOCUMENTAL DE LA SECRETARÍA GENERAL Y AL CONSEJO DEPARTAMENTAL DE ARCHIVOS DE CUNDINAMARCA EN EL DESARROLLO DIPLOMADO DE GESTIÓN DOCUMENTAL PARA LOS DISTINTOS PROCESOS E INSTRUMENTOS ARCHIVÍSTICOS DE LAS ENTIDADES MUNICIPALES Y DEPARTAMENTALES QUE HACEN PARTE DE LA JURISDICCIÓN DEL CONSEJO DEPARTAMENTAL DE ARCHIVOS DE CUNDINAMARCA.</t>
  </si>
  <si>
    <t>SG - 150 - 2017</t>
  </si>
  <si>
    <t>LA IMPRENTA NACIONAL DE COLOMBIA SE COMPROMETE CON EL DEPARTAMENTO DE CUNDINAMARCA - SECRETARIA GENERAL A  DISEÑAR UN MODELO DE ASESORÍA VIRTUAL PARA ALCALDIIA DEL DEPARTAMENTO DE CUNDINAMARCA EN LA IMPLEMENTACION DEL PROGRAMA DE GESTION DOCUMENTAL Y LOS DISTINTOS INSTRUMENTOS ARCHIVISTICOS REQUERIDOS POR LA LEY GENERAL DE ARCHIVOS.</t>
  </si>
  <si>
    <t>ACTA EJECUCION No.  10 DE 2017 AL CONTRATO MARCO 151 DE 2017</t>
  </si>
  <si>
    <t>SG-224-2017</t>
  </si>
  <si>
    <t>4500028655  -  4500028642</t>
  </si>
  <si>
    <t>$7.480.640 - $13.917.437</t>
  </si>
  <si>
    <t>SG 278 - 2017   -  SG 279 - 2017</t>
  </si>
  <si>
    <t>LONA GROUP SAS / CARLOS HUMBERTO LOBO PICON  -   C.I TECNOLOGIAS ALIMENTARIA S.A.S. / HILBERTO SANCHEZ VALLEJO</t>
  </si>
  <si>
    <t>ACTA DE EJECUCION No. 007 DE 2017 DEL CONTRATO MARCO 098 DE 2016</t>
  </si>
  <si>
    <t>ACTA DE EJECUCION No. 009 DE 2017 DEL CONTRATO MARCO 098 DE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</si>
</sst>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_);[Red]\(&quot;$&quot;\ #,##0\)"/>
    <numFmt numFmtId="44" formatCode="_(&quot;$&quot;\ * #,##0.00_);_(&quot;$&quot;\ * \(#,##0.00\);_(&quot;$&quot;\ * &quot;-&quot;??_);_(@_)"/>
    <numFmt numFmtId="43" formatCode="_(* #,##0.00_);_(* \(#,##0.00\);_(* &quot;-&quot;??_);_(@_)"/>
    <numFmt numFmtId="164" formatCode="_(&quot;$&quot;\ * #,##0_);_(&quot;$&quot;\ * \(#,##0\);_(&quot;$&quot;\ * &quot;-&quot;??_);_(@_)"/>
    <numFmt numFmtId="165" formatCode="_(&quot;$&quot;\ * #,##0.000_);_(&quot;$&quot;\ * \(#,##0.000\);_(&quot;$&quot;\ * &quot;-&quot;??_);_(@_)"/>
    <numFmt numFmtId="166" formatCode="#,##0;[Red]#,##0"/>
    <numFmt numFmtId="167" formatCode="_-* #,##0\ _€_-;\-* #,##0\ _€_-;_-* &quot;-&quot;??\ _€_-;_-@_-"/>
    <numFmt numFmtId="168" formatCode="&quot;$&quot;#,##0"/>
  </numFmts>
  <fonts count="45" x14ac:knownFonts="1">
    <font>
      <sz val="11"/>
      <color theme="1"/>
      <name val="Calibri"/>
      <family val="2"/>
      <scheme val="minor"/>
    </font>
    <font>
      <sz val="11"/>
      <color theme="1"/>
      <name val="Calibri"/>
      <family val="2"/>
      <scheme val="minor"/>
    </font>
    <font>
      <sz val="11"/>
      <color theme="0"/>
      <name val="Calibri"/>
      <family val="2"/>
      <scheme val="minor"/>
    </font>
    <font>
      <sz val="10"/>
      <color theme="1"/>
      <name val="Calibri"/>
      <family val="2"/>
      <scheme val="minor"/>
    </font>
    <font>
      <u/>
      <sz val="11"/>
      <color theme="10"/>
      <name val="Calibri"/>
      <family val="2"/>
      <scheme val="minor"/>
    </font>
    <font>
      <sz val="11"/>
      <name val="Calibri"/>
      <family val="2"/>
      <scheme val="minor"/>
    </font>
    <font>
      <sz val="10"/>
      <name val="Calibri"/>
      <family val="2"/>
      <scheme val="minor"/>
    </font>
    <font>
      <b/>
      <sz val="10"/>
      <name val="Calibri"/>
      <family val="2"/>
      <scheme val="minor"/>
    </font>
    <font>
      <i/>
      <sz val="11"/>
      <name val="Calibri"/>
      <family val="2"/>
      <scheme val="minor"/>
    </font>
    <font>
      <b/>
      <sz val="10"/>
      <color theme="1"/>
      <name val="Calibri"/>
      <family val="2"/>
      <scheme val="minor"/>
    </font>
    <font>
      <b/>
      <sz val="10"/>
      <color theme="0"/>
      <name val="Calibri"/>
      <family val="2"/>
      <scheme val="minor"/>
    </font>
    <font>
      <i/>
      <sz val="10"/>
      <name val="Calibri"/>
      <family val="2"/>
      <scheme val="minor"/>
    </font>
    <font>
      <b/>
      <sz val="10"/>
      <color rgb="FF000000"/>
      <name val="Calibri"/>
      <family val="2"/>
      <scheme val="minor"/>
    </font>
    <font>
      <sz val="10"/>
      <color rgb="FFFF0000"/>
      <name val="Calibri"/>
      <family val="2"/>
      <scheme val="minor"/>
    </font>
    <font>
      <b/>
      <sz val="10"/>
      <color rgb="FFFF0000"/>
      <name val="Calibri"/>
      <family val="2"/>
      <scheme val="minor"/>
    </font>
    <font>
      <sz val="8"/>
      <name val="Verdana"/>
      <family val="2"/>
    </font>
    <font>
      <sz val="10"/>
      <color indexed="8"/>
      <name val="Calibri"/>
      <family val="2"/>
    </font>
    <font>
      <u/>
      <sz val="11"/>
      <color indexed="12"/>
      <name val="Calibri"/>
      <family val="2"/>
    </font>
    <font>
      <b/>
      <sz val="11"/>
      <color theme="0"/>
      <name val="Calibri"/>
      <family val="2"/>
      <scheme val="minor"/>
    </font>
    <font>
      <b/>
      <sz val="11"/>
      <color theme="1"/>
      <name val="Calibri"/>
      <family val="2"/>
      <scheme val="minor"/>
    </font>
    <font>
      <sz val="9"/>
      <color theme="1"/>
      <name val="Arial"/>
      <family val="2"/>
    </font>
    <font>
      <b/>
      <sz val="9"/>
      <color theme="1"/>
      <name val="Arial"/>
      <family val="2"/>
    </font>
    <font>
      <sz val="9"/>
      <color theme="1"/>
      <name val="Calibri"/>
      <family val="2"/>
      <scheme val="minor"/>
    </font>
    <font>
      <sz val="10"/>
      <color theme="1"/>
      <name val="Arial"/>
      <family val="2"/>
    </font>
    <font>
      <b/>
      <sz val="11"/>
      <color theme="1"/>
      <name val="Arial"/>
      <family val="2"/>
    </font>
    <font>
      <b/>
      <sz val="11"/>
      <color rgb="FF000000"/>
      <name val="Calibri"/>
      <family val="2"/>
      <scheme val="minor"/>
    </font>
    <font>
      <b/>
      <sz val="10"/>
      <color indexed="8"/>
      <name val="Calibri"/>
      <family val="2"/>
    </font>
    <font>
      <sz val="9"/>
      <color rgb="FF000000"/>
      <name val="Verdana"/>
      <family val="2"/>
    </font>
    <font>
      <sz val="11"/>
      <color rgb="FF000000"/>
      <name val="Calibri"/>
      <family val="2"/>
      <scheme val="minor"/>
    </font>
    <font>
      <b/>
      <sz val="11"/>
      <name val="Calibri"/>
      <family val="2"/>
      <scheme val="minor"/>
    </font>
    <font>
      <b/>
      <sz val="11"/>
      <color rgb="FFFF0000"/>
      <name val="Calibri"/>
      <family val="2"/>
      <scheme val="minor"/>
    </font>
    <font>
      <sz val="12"/>
      <color rgb="FF000000"/>
      <name val="Calibri"/>
      <family val="2"/>
      <scheme val="minor"/>
    </font>
    <font>
      <b/>
      <u/>
      <sz val="10"/>
      <color theme="1"/>
      <name val="Calibri"/>
      <family val="2"/>
      <scheme val="minor"/>
    </font>
    <font>
      <sz val="30"/>
      <color theme="1"/>
      <name val="Arial"/>
      <family val="2"/>
    </font>
    <font>
      <sz val="11"/>
      <color theme="1"/>
      <name val="Arial"/>
      <family val="2"/>
    </font>
    <font>
      <sz val="11"/>
      <color rgb="FFFF0000"/>
      <name val="Calibri"/>
      <family val="2"/>
      <scheme val="minor"/>
    </font>
    <font>
      <sz val="8"/>
      <color theme="1"/>
      <name val="Calibri"/>
      <family val="2"/>
      <scheme val="minor"/>
    </font>
    <font>
      <sz val="10"/>
      <color rgb="FF000000"/>
      <name val="Segoe UI"/>
      <family val="2"/>
    </font>
    <font>
      <u/>
      <sz val="11"/>
      <color theme="11"/>
      <name val="Calibri"/>
      <family val="2"/>
      <scheme val="minor"/>
    </font>
    <font>
      <sz val="12"/>
      <color theme="1"/>
      <name val="Calibri"/>
      <family val="2"/>
      <scheme val="minor"/>
    </font>
    <font>
      <sz val="8"/>
      <color theme="1"/>
      <name val="Tahoma"/>
      <family val="2"/>
    </font>
    <font>
      <sz val="9"/>
      <color rgb="FF000000"/>
      <name val="Tahoma"/>
      <family val="2"/>
    </font>
    <font>
      <sz val="9"/>
      <color theme="1"/>
      <name val="Tahoma"/>
      <family val="2"/>
    </font>
    <font>
      <sz val="9"/>
      <color theme="1"/>
      <name val="Arial Narrow"/>
      <family val="2"/>
    </font>
    <font>
      <u val="singleAccounting"/>
      <sz val="10"/>
      <color theme="1"/>
      <name val="Calibri"/>
      <family val="2"/>
      <scheme val="minor"/>
    </font>
  </fonts>
  <fills count="19">
    <fill>
      <patternFill patternType="none"/>
    </fill>
    <fill>
      <patternFill patternType="gray125"/>
    </fill>
    <fill>
      <patternFill patternType="solid">
        <fgColor theme="4"/>
      </patternFill>
    </fill>
    <fill>
      <patternFill patternType="solid">
        <fgColor theme="9" tint="0.39997558519241921"/>
        <bgColor indexed="64"/>
      </patternFill>
    </fill>
    <fill>
      <patternFill patternType="solid">
        <fgColor rgb="FF35B8D7"/>
        <bgColor indexed="64"/>
      </patternFill>
    </fill>
    <fill>
      <patternFill patternType="solid">
        <fgColor theme="8" tint="0.39997558519241921"/>
        <bgColor indexed="64"/>
      </patternFill>
    </fill>
    <fill>
      <patternFill patternType="solid">
        <fgColor theme="0"/>
        <bgColor indexed="64"/>
      </patternFill>
    </fill>
    <fill>
      <patternFill patternType="solid">
        <fgColor rgb="FFFFFF00"/>
        <bgColor indexed="64"/>
      </patternFill>
    </fill>
    <fill>
      <patternFill patternType="solid">
        <fgColor theme="7" tint="0.39997558519241921"/>
        <bgColor indexed="64"/>
      </patternFill>
    </fill>
    <fill>
      <patternFill patternType="solid">
        <fgColor rgb="FF92D050"/>
        <bgColor indexed="64"/>
      </patternFill>
    </fill>
    <fill>
      <patternFill patternType="solid">
        <fgColor rgb="FF7030A0"/>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FF0000"/>
        <bgColor indexed="64"/>
      </patternFill>
    </fill>
  </fills>
  <borders count="8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style="double">
        <color indexed="8"/>
      </left>
      <right style="double">
        <color indexed="8"/>
      </right>
      <top style="thin">
        <color indexed="8"/>
      </top>
      <bottom style="thin">
        <color indexed="8"/>
      </bottom>
      <diagonal/>
    </border>
    <border>
      <left style="double">
        <color indexed="8"/>
      </left>
      <right style="double">
        <color indexed="8"/>
      </right>
      <top/>
      <bottom style="thin">
        <color indexed="8"/>
      </bottom>
      <diagonal/>
    </border>
    <border>
      <left style="double">
        <color indexed="8"/>
      </left>
      <right/>
      <top style="medium">
        <color indexed="8"/>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hair">
        <color auto="1"/>
      </left>
      <right style="hair">
        <color auto="1"/>
      </right>
      <top style="hair">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double">
        <color indexed="8"/>
      </left>
      <right style="double">
        <color indexed="8"/>
      </right>
      <top/>
      <bottom/>
      <diagonal/>
    </border>
    <border>
      <left style="double">
        <color indexed="8"/>
      </left>
      <right style="double">
        <color indexed="8"/>
      </right>
      <top style="thin">
        <color indexed="8"/>
      </top>
      <bottom/>
      <diagonal/>
    </border>
    <border>
      <left style="thin">
        <color auto="1"/>
      </left>
      <right style="thin">
        <color auto="1"/>
      </right>
      <top style="thin">
        <color auto="1"/>
      </top>
      <bottom/>
      <diagonal/>
    </border>
    <border>
      <left/>
      <right/>
      <top style="medium">
        <color indexed="8"/>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ouble">
        <color indexed="8"/>
      </left>
      <right style="double">
        <color indexed="8"/>
      </right>
      <top style="thin">
        <color indexed="8"/>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hair">
        <color auto="1"/>
      </right>
      <top style="hair">
        <color auto="1"/>
      </top>
      <bottom style="hair">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indexed="8"/>
      </left>
      <right style="double">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style="thin">
        <color auto="1"/>
      </left>
      <right style="double">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8"/>
      </left>
      <right style="double">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indexed="8"/>
      </left>
      <right/>
      <top style="thin">
        <color indexed="8"/>
      </top>
      <bottom style="thin">
        <color indexed="8"/>
      </bottom>
      <diagonal/>
    </border>
    <border>
      <left style="double">
        <color indexed="8"/>
      </left>
      <right style="double">
        <color indexed="8"/>
      </right>
      <top/>
      <bottom style="thin">
        <color indexed="8"/>
      </bottom>
      <diagonal/>
    </border>
    <border>
      <left style="thin">
        <color auto="1"/>
      </left>
      <right style="thin">
        <color auto="1"/>
      </right>
      <top/>
      <bottom style="thin">
        <color auto="1"/>
      </bottom>
      <diagonal/>
    </border>
  </borders>
  <cellStyleXfs count="86">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2" borderId="0" applyNumberFormat="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cellStyleXfs>
  <cellXfs count="1143">
    <xf numFmtId="0" fontId="0" fillId="0" borderId="0" xfId="0"/>
    <xf numFmtId="0" fontId="5" fillId="6"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Border="1" applyAlignment="1">
      <alignment horizontal="center" vertical="center" wrapText="1"/>
    </xf>
    <xf numFmtId="44" fontId="3" fillId="6" borderId="4" xfId="2"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0" borderId="0" xfId="0" applyFont="1" applyAlignment="1" applyProtection="1">
      <alignment wrapText="1"/>
      <protection locked="0"/>
    </xf>
    <xf numFmtId="0" fontId="3" fillId="0" borderId="0" xfId="0" applyFont="1" applyAlignment="1" applyProtection="1">
      <alignment horizontal="left" wrapText="1"/>
      <protection locked="0"/>
    </xf>
    <xf numFmtId="0" fontId="9" fillId="0" borderId="0" xfId="0" applyFont="1" applyAlignment="1" applyProtection="1">
      <protection locked="0"/>
    </xf>
    <xf numFmtId="0" fontId="3" fillId="0" borderId="12" xfId="0" applyFont="1" applyBorder="1" applyAlignment="1" applyProtection="1">
      <alignment wrapText="1"/>
      <protection locked="0"/>
    </xf>
    <xf numFmtId="0" fontId="3" fillId="0" borderId="0" xfId="0" applyFont="1" applyFill="1" applyBorder="1" applyAlignment="1" applyProtection="1">
      <alignment wrapText="1"/>
      <protection locked="0"/>
    </xf>
    <xf numFmtId="0" fontId="3" fillId="0" borderId="14" xfId="0" applyFont="1" applyBorder="1" applyAlignment="1" applyProtection="1">
      <alignment wrapText="1"/>
      <protection locked="0"/>
    </xf>
    <xf numFmtId="0" fontId="3" fillId="0" borderId="15" xfId="0" applyFont="1" applyBorder="1" applyAlignment="1" applyProtection="1">
      <alignment wrapText="1"/>
      <protection locked="0"/>
    </xf>
    <xf numFmtId="0" fontId="3" fillId="0" borderId="0" xfId="0" applyFont="1" applyFill="1" applyAlignment="1" applyProtection="1">
      <alignment wrapText="1"/>
      <protection locked="0"/>
    </xf>
    <xf numFmtId="0" fontId="3" fillId="0" borderId="16" xfId="0" applyFont="1" applyBorder="1" applyAlignment="1" applyProtection="1">
      <alignment wrapText="1"/>
      <protection locked="0"/>
    </xf>
    <xf numFmtId="0" fontId="3" fillId="0" borderId="0" xfId="0" applyFont="1" applyBorder="1" applyAlignment="1" applyProtection="1">
      <alignment wrapText="1"/>
      <protection locked="0"/>
    </xf>
    <xf numFmtId="14" fontId="3" fillId="0" borderId="0" xfId="0" applyNumberFormat="1" applyFont="1" applyBorder="1" applyAlignment="1" applyProtection="1">
      <alignment wrapText="1"/>
      <protection locked="0"/>
    </xf>
    <xf numFmtId="0" fontId="3" fillId="0" borderId="0" xfId="0" applyFont="1" applyAlignment="1" applyProtection="1">
      <alignment horizontal="justify" wrapText="1"/>
      <protection locked="0"/>
    </xf>
    <xf numFmtId="0" fontId="9" fillId="0" borderId="0" xfId="0" applyFont="1" applyBorder="1" applyAlignment="1" applyProtection="1">
      <alignment wrapText="1"/>
      <protection locked="0"/>
    </xf>
    <xf numFmtId="14" fontId="9" fillId="0" borderId="0" xfId="0" applyNumberFormat="1" applyFont="1" applyBorder="1" applyAlignment="1" applyProtection="1">
      <alignment wrapText="1"/>
      <protection locked="0"/>
    </xf>
    <xf numFmtId="0" fontId="9" fillId="0" borderId="0" xfId="0" applyFont="1" applyAlignment="1" applyProtection="1">
      <alignment wrapText="1"/>
      <protection locked="0"/>
    </xf>
    <xf numFmtId="0" fontId="9" fillId="0" borderId="0" xfId="0" applyFont="1" applyAlignment="1" applyProtection="1">
      <alignment horizontal="left" wrapText="1"/>
      <protection locked="0"/>
    </xf>
    <xf numFmtId="0" fontId="9" fillId="0" borderId="0" xfId="0" applyFont="1" applyFill="1" applyBorder="1" applyAlignment="1" applyProtection="1">
      <alignment wrapText="1"/>
      <protection locked="0"/>
    </xf>
    <xf numFmtId="0" fontId="10" fillId="4" borderId="4" xfId="3" applyFont="1" applyFill="1" applyBorder="1" applyAlignment="1" applyProtection="1">
      <alignment horizontal="center" vertical="center"/>
      <protection locked="0"/>
    </xf>
    <xf numFmtId="0" fontId="10" fillId="4" borderId="4" xfId="3" applyFont="1" applyFill="1" applyBorder="1" applyAlignment="1" applyProtection="1">
      <alignment horizontal="center" vertical="center" wrapText="1"/>
      <protection locked="0"/>
    </xf>
    <xf numFmtId="0" fontId="10" fillId="2" borderId="4" xfId="3" applyFont="1" applyBorder="1" applyAlignment="1" applyProtection="1">
      <alignment horizontal="center" vertical="center" wrapText="1"/>
      <protection locked="0"/>
    </xf>
    <xf numFmtId="44" fontId="10" fillId="2" borderId="4" xfId="2" applyFont="1" applyFill="1" applyBorder="1" applyAlignment="1" applyProtection="1">
      <alignment horizontal="center" vertical="center" wrapText="1"/>
      <protection locked="0"/>
    </xf>
    <xf numFmtId="0" fontId="9" fillId="5" borderId="4" xfId="0" applyFont="1" applyFill="1" applyBorder="1" applyAlignment="1" applyProtection="1">
      <alignment horizontal="center" vertical="center"/>
      <protection locked="0"/>
    </xf>
    <xf numFmtId="0" fontId="9" fillId="5" borderId="4" xfId="0" applyFont="1" applyFill="1" applyBorder="1" applyAlignment="1" applyProtection="1">
      <alignment horizontal="center" vertical="center" wrapText="1"/>
      <protection locked="0"/>
    </xf>
    <xf numFmtId="49" fontId="9" fillId="3" borderId="4" xfId="2" applyNumberFormat="1" applyFont="1" applyFill="1" applyBorder="1" applyAlignment="1" applyProtection="1">
      <alignment horizontal="center" vertical="center"/>
      <protection locked="0"/>
    </xf>
    <xf numFmtId="0" fontId="3" fillId="0" borderId="4" xfId="0" applyFont="1" applyBorder="1" applyAlignment="1" applyProtection="1">
      <alignment wrapText="1"/>
      <protection locked="0"/>
    </xf>
    <xf numFmtId="0" fontId="6" fillId="6" borderId="4" xfId="0" applyFont="1" applyFill="1" applyBorder="1" applyAlignment="1">
      <alignment horizontal="center" vertical="center" wrapText="1"/>
    </xf>
    <xf numFmtId="0" fontId="9" fillId="0" borderId="4" xfId="0" applyFont="1" applyBorder="1" applyAlignment="1">
      <alignment horizontal="center" vertical="center" wrapText="1"/>
    </xf>
    <xf numFmtId="44" fontId="6" fillId="6" borderId="4" xfId="2" applyFont="1" applyFill="1" applyBorder="1" applyAlignment="1">
      <alignment horizontal="center" vertical="center" wrapText="1"/>
    </xf>
    <xf numFmtId="44" fontId="3" fillId="0" borderId="4" xfId="2" applyFont="1" applyBorder="1" applyAlignment="1" applyProtection="1">
      <alignment horizontal="center" vertical="top" wrapText="1"/>
      <protection locked="0"/>
    </xf>
    <xf numFmtId="44" fontId="3" fillId="0" borderId="4" xfId="2" applyFont="1" applyBorder="1" applyAlignment="1" applyProtection="1">
      <alignment horizontal="center" vertical="center" wrapText="1"/>
      <protection locked="0"/>
    </xf>
    <xf numFmtId="44" fontId="3" fillId="0" borderId="4" xfId="2" applyFont="1" applyBorder="1" applyAlignment="1">
      <alignment horizontal="center" vertical="center" wrapText="1"/>
    </xf>
    <xf numFmtId="3" fontId="3" fillId="6" borderId="4" xfId="0" applyNumberFormat="1" applyFont="1" applyFill="1" applyBorder="1" applyAlignment="1" applyProtection="1">
      <alignment horizontal="justify" vertical="center"/>
    </xf>
    <xf numFmtId="44" fontId="3" fillId="6" borderId="4" xfId="2" applyFont="1" applyFill="1" applyBorder="1" applyAlignment="1" applyProtection="1">
      <alignment horizontal="center" vertical="center"/>
    </xf>
    <xf numFmtId="0" fontId="3" fillId="6" borderId="10" xfId="0" applyFont="1" applyFill="1" applyBorder="1" applyAlignment="1">
      <alignment horizontal="center" vertical="center" wrapText="1"/>
    </xf>
    <xf numFmtId="14" fontId="3" fillId="0" borderId="4" xfId="0" applyNumberFormat="1" applyFont="1" applyBorder="1" applyAlignment="1">
      <alignment horizontal="center" vertical="center" wrapText="1"/>
    </xf>
    <xf numFmtId="0" fontId="3" fillId="0" borderId="23" xfId="0" applyFont="1" applyBorder="1" applyAlignment="1">
      <alignment horizontal="center" vertical="center" wrapText="1"/>
    </xf>
    <xf numFmtId="0" fontId="3" fillId="0" borderId="4" xfId="0" applyFont="1" applyBorder="1" applyAlignment="1">
      <alignment wrapText="1"/>
    </xf>
    <xf numFmtId="0" fontId="9" fillId="6" borderId="4" xfId="0" applyFont="1" applyFill="1" applyBorder="1" applyAlignment="1">
      <alignment horizontal="center" vertical="center" wrapText="1"/>
    </xf>
    <xf numFmtId="14" fontId="3" fillId="6" borderId="4" xfId="0" applyNumberFormat="1" applyFont="1" applyFill="1" applyBorder="1" applyAlignment="1">
      <alignment horizontal="center" vertical="center" wrapText="1"/>
    </xf>
    <xf numFmtId="44" fontId="3" fillId="6" borderId="4" xfId="2" applyFont="1" applyFill="1" applyBorder="1" applyAlignment="1">
      <alignment horizontal="right" vertical="center" wrapText="1"/>
    </xf>
    <xf numFmtId="0" fontId="9" fillId="6" borderId="10" xfId="0" applyFont="1" applyFill="1" applyBorder="1" applyAlignment="1">
      <alignment horizontal="center" vertical="center" wrapText="1"/>
    </xf>
    <xf numFmtId="0" fontId="7" fillId="6" borderId="4" xfId="0" applyNumberFormat="1" applyFont="1" applyFill="1" applyBorder="1" applyAlignment="1">
      <alignment horizontal="center" vertical="center" wrapText="1"/>
    </xf>
    <xf numFmtId="0" fontId="7" fillId="6" borderId="4" xfId="0" applyFont="1" applyFill="1" applyBorder="1" applyAlignment="1">
      <alignment horizontal="center" vertical="center" wrapText="1"/>
    </xf>
    <xf numFmtId="14" fontId="3" fillId="0" borderId="4" xfId="0" applyNumberFormat="1" applyFont="1" applyFill="1" applyBorder="1" applyAlignment="1">
      <alignment horizontal="center" vertical="center" wrapText="1"/>
    </xf>
    <xf numFmtId="0" fontId="3" fillId="6" borderId="24"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3" fillId="0" borderId="4" xfId="0" applyFont="1" applyBorder="1" applyAlignment="1" applyProtection="1">
      <alignment horizontal="left" wrapText="1"/>
      <protection locked="0"/>
    </xf>
    <xf numFmtId="0" fontId="3" fillId="6" borderId="4" xfId="0" applyNumberFormat="1" applyFont="1" applyFill="1" applyBorder="1" applyAlignment="1">
      <alignment horizontal="center" vertical="center"/>
    </xf>
    <xf numFmtId="0" fontId="3" fillId="0" borderId="4" xfId="0" applyFont="1" applyBorder="1" applyAlignment="1">
      <alignment vertical="center" wrapText="1"/>
    </xf>
    <xf numFmtId="44" fontId="9" fillId="6" borderId="10" xfId="2" applyFont="1" applyFill="1" applyBorder="1" applyAlignment="1">
      <alignment wrapText="1"/>
    </xf>
    <xf numFmtId="44" fontId="3" fillId="0" borderId="4" xfId="2" applyFont="1" applyBorder="1" applyAlignment="1">
      <alignment vertical="center" wrapText="1"/>
    </xf>
    <xf numFmtId="3" fontId="3" fillId="6" borderId="4" xfId="0" applyNumberFormat="1" applyFont="1" applyFill="1" applyBorder="1" applyAlignment="1" applyProtection="1">
      <alignment horizontal="right" vertical="center"/>
    </xf>
    <xf numFmtId="3" fontId="6" fillId="6" borderId="4" xfId="0" applyNumberFormat="1" applyFont="1" applyFill="1" applyBorder="1" applyAlignment="1" applyProtection="1">
      <alignment horizontal="justify" vertical="center"/>
    </xf>
    <xf numFmtId="0" fontId="16" fillId="0" borderId="15" xfId="0" applyFont="1" applyBorder="1" applyAlignment="1" applyProtection="1">
      <alignment wrapText="1"/>
      <protection locked="0"/>
    </xf>
    <xf numFmtId="0" fontId="3" fillId="0" borderId="15" xfId="0" quotePrefix="1" applyFont="1" applyBorder="1" applyAlignment="1" applyProtection="1">
      <alignment horizontal="left" wrapText="1"/>
      <protection locked="0"/>
    </xf>
    <xf numFmtId="0" fontId="22" fillId="0" borderId="0" xfId="0" applyFont="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0" fontId="19" fillId="0" borderId="0" xfId="0" applyFont="1" applyAlignment="1" applyProtection="1">
      <protection locked="0"/>
    </xf>
    <xf numFmtId="0" fontId="0" fillId="0" borderId="0" xfId="0" applyFont="1" applyAlignment="1" applyProtection="1">
      <alignment wrapText="1"/>
      <protection locked="0"/>
    </xf>
    <xf numFmtId="0" fontId="0" fillId="0" borderId="12" xfId="0" applyFont="1" applyBorder="1" applyAlignment="1" applyProtection="1">
      <alignment wrapText="1"/>
      <protection locked="0"/>
    </xf>
    <xf numFmtId="0" fontId="0" fillId="0" borderId="0" xfId="0" applyFill="1" applyBorder="1" applyAlignment="1" applyProtection="1">
      <alignment wrapText="1"/>
      <protection locked="0"/>
    </xf>
    <xf numFmtId="0" fontId="0" fillId="0" borderId="14" xfId="0" applyFont="1" applyBorder="1" applyAlignment="1" applyProtection="1">
      <alignment wrapText="1"/>
      <protection locked="0"/>
    </xf>
    <xf numFmtId="0" fontId="0" fillId="0" borderId="15" xfId="0" applyFont="1" applyBorder="1" applyAlignment="1" applyProtection="1">
      <alignment wrapText="1"/>
      <protection locked="0"/>
    </xf>
    <xf numFmtId="0" fontId="4" fillId="0" borderId="15" xfId="4" quotePrefix="1" applyFont="1" applyBorder="1" applyAlignment="1" applyProtection="1">
      <alignment wrapText="1"/>
      <protection locked="0"/>
    </xf>
    <xf numFmtId="0" fontId="0" fillId="0" borderId="0" xfId="0" applyFill="1" applyAlignment="1" applyProtection="1">
      <alignment wrapText="1"/>
      <protection locked="0"/>
    </xf>
    <xf numFmtId="164" fontId="0" fillId="0" borderId="15" xfId="0" applyNumberFormat="1" applyFont="1" applyBorder="1" applyAlignment="1" applyProtection="1">
      <alignment wrapText="1"/>
      <protection locked="0"/>
    </xf>
    <xf numFmtId="0" fontId="0" fillId="0" borderId="16" xfId="0" applyFont="1" applyBorder="1" applyAlignment="1" applyProtection="1">
      <alignment wrapText="1"/>
      <protection locked="0"/>
    </xf>
    <xf numFmtId="0" fontId="0" fillId="0" borderId="0" xfId="0" applyBorder="1" applyAlignment="1" applyProtection="1">
      <alignment wrapText="1"/>
      <protection locked="0"/>
    </xf>
    <xf numFmtId="14" fontId="0" fillId="0" borderId="0" xfId="0" applyNumberFormat="1" applyBorder="1" applyAlignment="1" applyProtection="1">
      <alignment wrapText="1"/>
      <protection locked="0"/>
    </xf>
    <xf numFmtId="0" fontId="0" fillId="0" borderId="0" xfId="0" applyAlignment="1" applyProtection="1">
      <alignment horizontal="justify" wrapText="1"/>
      <protection locked="0"/>
    </xf>
    <xf numFmtId="0" fontId="19" fillId="0" borderId="0" xfId="0" applyFont="1" applyBorder="1" applyAlignment="1" applyProtection="1">
      <alignment wrapText="1"/>
      <protection locked="0"/>
    </xf>
    <xf numFmtId="14" fontId="19" fillId="0" borderId="0" xfId="0" applyNumberFormat="1" applyFont="1" applyBorder="1" applyAlignment="1" applyProtection="1">
      <alignment wrapText="1"/>
      <protection locked="0"/>
    </xf>
    <xf numFmtId="0" fontId="19" fillId="0" borderId="0" xfId="0" applyFont="1" applyAlignment="1" applyProtection="1">
      <alignment wrapText="1"/>
      <protection locked="0"/>
    </xf>
    <xf numFmtId="0" fontId="19" fillId="0" borderId="0" xfId="0" applyFont="1" applyAlignment="1" applyProtection="1">
      <alignment horizontal="left" wrapText="1"/>
      <protection locked="0"/>
    </xf>
    <xf numFmtId="0" fontId="19" fillId="0" borderId="0" xfId="0" applyFont="1" applyFill="1" applyBorder="1" applyAlignment="1" applyProtection="1">
      <alignment wrapText="1"/>
      <protection locked="0"/>
    </xf>
    <xf numFmtId="0" fontId="18" fillId="4" borderId="4" xfId="3" applyFont="1" applyFill="1" applyBorder="1" applyAlignment="1" applyProtection="1">
      <alignment horizontal="center" vertical="center"/>
      <protection locked="0"/>
    </xf>
    <xf numFmtId="0" fontId="18" fillId="4" borderId="4" xfId="3" applyFont="1" applyFill="1" applyBorder="1" applyAlignment="1" applyProtection="1">
      <alignment horizontal="center" vertical="center" wrapText="1"/>
      <protection locked="0"/>
    </xf>
    <xf numFmtId="0" fontId="18" fillId="2" borderId="4" xfId="3" applyFont="1" applyBorder="1" applyAlignment="1" applyProtection="1">
      <alignment horizontal="center" vertical="center" wrapText="1"/>
      <protection locked="0"/>
    </xf>
    <xf numFmtId="44" fontId="18" fillId="2" borderId="4" xfId="2" applyFont="1" applyFill="1" applyBorder="1" applyAlignment="1" applyProtection="1">
      <alignment horizontal="center" vertical="center" wrapText="1"/>
      <protection locked="0"/>
    </xf>
    <xf numFmtId="44" fontId="18" fillId="8" borderId="4" xfId="2" applyFont="1" applyFill="1" applyBorder="1" applyAlignment="1" applyProtection="1">
      <alignment horizontal="center" vertical="center" wrapText="1"/>
      <protection locked="0"/>
    </xf>
    <xf numFmtId="0" fontId="19" fillId="5" borderId="4" xfId="0" applyFont="1" applyFill="1" applyBorder="1" applyAlignment="1" applyProtection="1">
      <alignment horizontal="center" vertical="center"/>
      <protection locked="0"/>
    </xf>
    <xf numFmtId="0" fontId="19" fillId="5" borderId="4" xfId="0" applyFont="1" applyFill="1" applyBorder="1" applyAlignment="1" applyProtection="1">
      <alignment horizontal="center" vertical="center" wrapText="1"/>
      <protection locked="0"/>
    </xf>
    <xf numFmtId="49" fontId="19" fillId="3" borderId="4" xfId="2" applyNumberFormat="1" applyFont="1" applyFill="1" applyBorder="1" applyAlignment="1" applyProtection="1">
      <alignment horizontal="center" vertical="center"/>
      <protection locked="0"/>
    </xf>
    <xf numFmtId="44" fontId="3" fillId="0" borderId="0" xfId="0" applyNumberFormat="1" applyFont="1" applyAlignment="1" applyProtection="1">
      <alignment wrapText="1"/>
      <protection locked="0"/>
    </xf>
    <xf numFmtId="44" fontId="0" fillId="0" borderId="0" xfId="0" applyNumberFormat="1"/>
    <xf numFmtId="44" fontId="3" fillId="6"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44" fontId="3" fillId="0" borderId="0" xfId="0" applyNumberFormat="1" applyFont="1" applyFill="1" applyBorder="1" applyAlignment="1" applyProtection="1">
      <alignment vertical="center" wrapText="1"/>
      <protection locked="0"/>
    </xf>
    <xf numFmtId="0" fontId="0" fillId="6" borderId="20" xfId="0" applyNumberFormat="1" applyFont="1" applyFill="1" applyBorder="1" applyAlignment="1" applyProtection="1">
      <alignment horizontal="center" vertical="center"/>
    </xf>
    <xf numFmtId="164" fontId="3" fillId="0" borderId="4" xfId="2" applyNumberFormat="1" applyFont="1" applyBorder="1" applyAlignment="1" applyProtection="1">
      <alignment horizontal="center" vertical="center" wrapText="1"/>
      <protection locked="0"/>
    </xf>
    <xf numFmtId="0" fontId="12" fillId="6" borderId="4" xfId="0" applyFont="1" applyFill="1" applyBorder="1" applyAlignment="1">
      <alignment horizontal="center" vertical="center" wrapText="1"/>
    </xf>
    <xf numFmtId="44" fontId="3" fillId="6" borderId="11" xfId="2" applyFont="1" applyFill="1" applyBorder="1" applyAlignment="1">
      <alignment horizontal="center" vertical="center" wrapText="1"/>
    </xf>
    <xf numFmtId="0" fontId="3" fillId="0" borderId="24" xfId="0" applyFont="1" applyFill="1" applyBorder="1" applyAlignment="1">
      <alignment horizontal="center" vertical="center" wrapText="1"/>
    </xf>
    <xf numFmtId="0" fontId="0" fillId="6" borderId="4" xfId="0" applyFill="1" applyBorder="1" applyAlignment="1">
      <alignment horizontal="center" vertical="center" wrapText="1"/>
    </xf>
    <xf numFmtId="0" fontId="3" fillId="0" borderId="14" xfId="0" applyFont="1" applyBorder="1" applyAlignment="1" applyProtection="1">
      <alignment vertical="center" wrapText="1"/>
      <protection locked="0"/>
    </xf>
    <xf numFmtId="0" fontId="3" fillId="0" borderId="15" xfId="0" applyFont="1" applyBorder="1" applyAlignment="1" applyProtection="1">
      <alignment horizontal="left" vertical="center" wrapText="1"/>
      <protection locked="0"/>
    </xf>
    <xf numFmtId="0" fontId="17" fillId="0" borderId="15" xfId="4" applyFont="1" applyBorder="1" applyAlignment="1" applyProtection="1">
      <alignment vertical="center" wrapText="1"/>
      <protection locked="0"/>
    </xf>
    <xf numFmtId="0" fontId="26" fillId="0" borderId="15" xfId="0" applyFont="1" applyBorder="1" applyAlignment="1" applyProtection="1">
      <alignment horizontal="center" vertical="center" wrapText="1"/>
      <protection locked="0"/>
    </xf>
    <xf numFmtId="164" fontId="9" fillId="0" borderId="15" xfId="0" applyNumberFormat="1" applyFont="1" applyBorder="1" applyAlignment="1" applyProtection="1">
      <alignment wrapText="1"/>
      <protection locked="0"/>
    </xf>
    <xf numFmtId="164" fontId="9" fillId="0" borderId="15" xfId="0" applyNumberFormat="1" applyFont="1" applyBorder="1" applyAlignment="1" applyProtection="1">
      <alignment horizontal="center" vertical="center" wrapText="1"/>
      <protection locked="0"/>
    </xf>
    <xf numFmtId="0" fontId="26" fillId="0" borderId="13" xfId="0" applyFont="1" applyBorder="1" applyAlignment="1" applyProtection="1">
      <alignment wrapText="1"/>
      <protection locked="0"/>
    </xf>
    <xf numFmtId="49" fontId="8" fillId="0" borderId="19" xfId="0" applyNumberFormat="1" applyFont="1" applyFill="1" applyBorder="1" applyAlignment="1">
      <alignment horizontal="center" vertical="center"/>
    </xf>
    <xf numFmtId="49" fontId="11" fillId="0" borderId="19" xfId="0" applyNumberFormat="1" applyFont="1" applyFill="1" applyBorder="1" applyAlignment="1">
      <alignment horizontal="center" vertical="center"/>
    </xf>
    <xf numFmtId="44" fontId="9" fillId="6" borderId="10" xfId="2"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6" borderId="20" xfId="0" applyNumberFormat="1" applyFont="1" applyFill="1" applyBorder="1" applyAlignment="1" applyProtection="1">
      <alignment horizontal="center" vertical="center" wrapText="1"/>
    </xf>
    <xf numFmtId="49" fontId="11" fillId="0" borderId="26" xfId="0" applyNumberFormat="1" applyFont="1" applyFill="1" applyBorder="1" applyAlignment="1">
      <alignment horizontal="center" vertical="center"/>
    </xf>
    <xf numFmtId="0" fontId="0" fillId="6" borderId="4" xfId="0" applyNumberFormat="1" applyFont="1" applyFill="1" applyBorder="1" applyAlignment="1" applyProtection="1">
      <alignment horizontal="center" vertical="center"/>
    </xf>
    <xf numFmtId="44" fontId="0" fillId="0" borderId="0" xfId="2" applyFont="1" applyAlignment="1">
      <alignment horizontal="center" vertical="center"/>
    </xf>
    <xf numFmtId="164" fontId="6" fillId="6" borderId="4" xfId="2" applyNumberFormat="1" applyFont="1" applyFill="1" applyBorder="1" applyAlignment="1">
      <alignment horizontal="center" vertical="center" wrapText="1"/>
    </xf>
    <xf numFmtId="0" fontId="0" fillId="0" borderId="13" xfId="0" applyBorder="1" applyAlignment="1" applyProtection="1">
      <alignment wrapText="1"/>
      <protection locked="0"/>
    </xf>
    <xf numFmtId="0" fontId="0" fillId="0" borderId="15" xfId="0" applyBorder="1" applyAlignment="1" applyProtection="1">
      <alignment wrapText="1"/>
      <protection locked="0"/>
    </xf>
    <xf numFmtId="0" fontId="27" fillId="0" borderId="0" xfId="0" applyFont="1"/>
    <xf numFmtId="14" fontId="0" fillId="0" borderId="17" xfId="0" applyNumberFormat="1" applyBorder="1" applyAlignment="1" applyProtection="1">
      <alignment wrapText="1"/>
      <protection locked="0"/>
    </xf>
    <xf numFmtId="0" fontId="3" fillId="6" borderId="4" xfId="2" applyNumberFormat="1" applyFont="1" applyFill="1" applyBorder="1" applyAlignment="1" applyProtection="1">
      <alignment horizontal="center" vertical="center"/>
    </xf>
    <xf numFmtId="44" fontId="3" fillId="0" borderId="0" xfId="0" applyNumberFormat="1" applyFont="1" applyAlignment="1" applyProtection="1">
      <alignment horizontal="center" vertical="center" wrapText="1"/>
      <protection locked="0"/>
    </xf>
    <xf numFmtId="44" fontId="0" fillId="0" borderId="0" xfId="2" applyFont="1"/>
    <xf numFmtId="0" fontId="0" fillId="0" borderId="0" xfId="0" applyFill="1"/>
    <xf numFmtId="44" fontId="3" fillId="0" borderId="4" xfId="0" applyNumberFormat="1" applyFont="1" applyBorder="1" applyAlignment="1" applyProtection="1">
      <alignment wrapText="1"/>
      <protection locked="0"/>
    </xf>
    <xf numFmtId="164" fontId="0" fillId="0" borderId="0" xfId="0" applyNumberFormat="1"/>
    <xf numFmtId="0" fontId="3" fillId="6" borderId="4" xfId="0" applyNumberFormat="1"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0" borderId="27" xfId="0" applyFont="1" applyBorder="1" applyAlignment="1" applyProtection="1">
      <alignment wrapText="1"/>
      <protection locked="0"/>
    </xf>
    <xf numFmtId="44" fontId="3" fillId="0" borderId="27" xfId="2" applyFont="1" applyBorder="1" applyAlignment="1" applyProtection="1">
      <alignment horizontal="center" vertical="center" wrapText="1"/>
      <protection locked="0"/>
    </xf>
    <xf numFmtId="0" fontId="3" fillId="6" borderId="27" xfId="0" applyFont="1" applyFill="1" applyBorder="1" applyAlignment="1">
      <alignment horizontal="center" vertical="center" wrapText="1"/>
    </xf>
    <xf numFmtId="44" fontId="3" fillId="6" borderId="27" xfId="2" applyFont="1" applyFill="1" applyBorder="1" applyAlignment="1">
      <alignment horizontal="center" vertical="center" wrapText="1"/>
    </xf>
    <xf numFmtId="44" fontId="3" fillId="0" borderId="27" xfId="2" applyFont="1" applyBorder="1" applyAlignment="1" applyProtection="1">
      <alignment horizontal="center" vertical="top" wrapText="1"/>
      <protection locked="0"/>
    </xf>
    <xf numFmtId="0" fontId="5" fillId="0" borderId="27"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 xfId="0" applyFont="1" applyBorder="1" applyAlignment="1" applyProtection="1">
      <alignment wrapText="1"/>
      <protection locked="0"/>
    </xf>
    <xf numFmtId="44" fontId="5" fillId="0" borderId="4" xfId="2" applyFont="1" applyFill="1" applyBorder="1" applyAlignment="1">
      <alignment horizontal="center" vertical="center" wrapText="1"/>
    </xf>
    <xf numFmtId="44" fontId="0" fillId="0" borderId="4" xfId="2" applyFont="1" applyBorder="1" applyAlignment="1" applyProtection="1">
      <alignment horizontal="center" vertical="top" wrapText="1"/>
      <protection locked="0"/>
    </xf>
    <xf numFmtId="44" fontId="0" fillId="0" borderId="4" xfId="2" applyFont="1" applyBorder="1" applyAlignment="1" applyProtection="1">
      <alignment horizontal="center" vertical="center" wrapText="1"/>
      <protection locked="0"/>
    </xf>
    <xf numFmtId="0" fontId="0" fillId="0" borderId="24"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6" borderId="4" xfId="0" applyFont="1" applyFill="1" applyBorder="1" applyAlignment="1">
      <alignment horizontal="center" vertical="center" wrapText="1"/>
    </xf>
    <xf numFmtId="44" fontId="0" fillId="0" borderId="4" xfId="2" applyFont="1" applyFill="1" applyBorder="1" applyAlignment="1">
      <alignment horizontal="center" vertical="center" wrapText="1"/>
    </xf>
    <xf numFmtId="0" fontId="0" fillId="0" borderId="4"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xf>
    <xf numFmtId="44" fontId="0" fillId="6" borderId="20" xfId="2" applyFont="1" applyFill="1" applyBorder="1" applyAlignment="1" applyProtection="1">
      <alignment horizontal="center" vertical="center"/>
    </xf>
    <xf numFmtId="44" fontId="0" fillId="0" borderId="4" xfId="2" applyFont="1" applyBorder="1" applyAlignment="1">
      <alignment horizontal="center" vertical="center" wrapText="1"/>
    </xf>
    <xf numFmtId="44" fontId="5" fillId="6" borderId="4" xfId="2" applyFont="1" applyFill="1" applyBorder="1" applyAlignment="1">
      <alignment horizontal="center" vertical="center" wrapText="1"/>
    </xf>
    <xf numFmtId="0" fontId="0" fillId="0" borderId="10" xfId="0" applyFont="1" applyFill="1" applyBorder="1" applyAlignment="1">
      <alignment horizontal="center" vertical="center" wrapText="1"/>
    </xf>
    <xf numFmtId="44" fontId="5" fillId="6" borderId="4" xfId="2" applyFont="1" applyFill="1" applyBorder="1" applyAlignment="1">
      <alignment horizontal="right" vertical="center" wrapText="1"/>
    </xf>
    <xf numFmtId="0" fontId="0" fillId="0" borderId="27" xfId="0" applyFont="1" applyBorder="1" applyAlignment="1" applyProtection="1">
      <alignment wrapText="1"/>
      <protection locked="0"/>
    </xf>
    <xf numFmtId="3" fontId="19" fillId="0" borderId="27" xfId="0" applyNumberFormat="1" applyFont="1" applyFill="1" applyBorder="1" applyAlignment="1" applyProtection="1">
      <alignment horizontal="center" vertical="center" wrapText="1"/>
    </xf>
    <xf numFmtId="44" fontId="0" fillId="0" borderId="27" xfId="2" applyFont="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164" fontId="0" fillId="0" borderId="27" xfId="2" applyNumberFormat="1" applyFont="1" applyBorder="1" applyAlignment="1" applyProtection="1">
      <alignment horizontal="center" vertical="center" wrapText="1"/>
      <protection locked="0"/>
    </xf>
    <xf numFmtId="0" fontId="5" fillId="6" borderId="27" xfId="0" applyFont="1" applyFill="1" applyBorder="1" applyAlignment="1">
      <alignment horizontal="center" vertical="center" wrapText="1"/>
    </xf>
    <xf numFmtId="44" fontId="0" fillId="0" borderId="27" xfId="2" applyFont="1" applyBorder="1" applyAlignment="1" applyProtection="1">
      <alignment horizontal="center" vertical="top" wrapText="1"/>
      <protection locked="0"/>
    </xf>
    <xf numFmtId="0" fontId="0" fillId="0" borderId="4" xfId="0" applyFill="1" applyBorder="1" applyAlignment="1">
      <alignment horizontal="center" vertical="center" wrapText="1"/>
    </xf>
    <xf numFmtId="44" fontId="0" fillId="0" borderId="27" xfId="2" applyFont="1" applyFill="1" applyBorder="1" applyAlignment="1">
      <alignment horizontal="center" vertical="center" wrapText="1"/>
    </xf>
    <xf numFmtId="0" fontId="5" fillId="6" borderId="27" xfId="0" applyFont="1" applyFill="1" applyBorder="1" applyAlignment="1">
      <alignment horizontal="left" vertical="center" wrapText="1"/>
    </xf>
    <xf numFmtId="0" fontId="3" fillId="0" borderId="27" xfId="0" applyFont="1" applyBorder="1" applyAlignment="1">
      <alignment horizontal="center" vertical="center" wrapText="1"/>
    </xf>
    <xf numFmtId="0" fontId="3" fillId="0" borderId="29" xfId="0" applyFont="1" applyFill="1" applyBorder="1" applyAlignment="1">
      <alignment horizontal="center" vertical="center" wrapText="1"/>
    </xf>
    <xf numFmtId="44" fontId="1" fillId="0" borderId="4" xfId="2" applyFont="1" applyBorder="1" applyAlignment="1" applyProtection="1">
      <alignment horizontal="center" vertical="center" wrapText="1"/>
      <protection locked="0"/>
    </xf>
    <xf numFmtId="0" fontId="29" fillId="6" borderId="4"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0" fillId="0" borderId="0" xfId="0" applyFont="1"/>
    <xf numFmtId="0" fontId="19" fillId="6" borderId="10" xfId="0" applyFont="1" applyFill="1" applyBorder="1" applyAlignment="1">
      <alignment horizontal="center" vertical="center" wrapText="1"/>
    </xf>
    <xf numFmtId="44" fontId="0" fillId="0" borderId="23" xfId="2" applyFont="1" applyBorder="1" applyAlignment="1" applyProtection="1">
      <alignment horizontal="center" vertical="top" wrapText="1"/>
      <protection locked="0"/>
    </xf>
    <xf numFmtId="14" fontId="0" fillId="0" borderId="4" xfId="0" applyNumberFormat="1" applyFont="1" applyFill="1" applyBorder="1" applyAlignment="1">
      <alignment horizontal="center" vertical="center" wrapText="1"/>
    </xf>
    <xf numFmtId="44" fontId="0" fillId="6" borderId="4" xfId="2" applyFont="1" applyFill="1" applyBorder="1" applyAlignment="1">
      <alignment horizontal="center" vertical="center" wrapText="1"/>
    </xf>
    <xf numFmtId="44" fontId="0" fillId="6" borderId="4" xfId="2" applyFont="1" applyFill="1" applyBorder="1" applyAlignment="1">
      <alignment horizontal="right" vertical="center" wrapText="1"/>
    </xf>
    <xf numFmtId="0" fontId="19" fillId="6" borderId="4" xfId="0" applyFont="1" applyFill="1" applyBorder="1" applyAlignment="1">
      <alignment horizontal="center" vertical="center" wrapText="1"/>
    </xf>
    <xf numFmtId="0" fontId="0" fillId="0" borderId="4" xfId="0" applyFont="1" applyBorder="1"/>
    <xf numFmtId="0" fontId="0" fillId="0" borderId="4" xfId="0" applyFont="1" applyBorder="1" applyAlignment="1">
      <alignment vertical="center"/>
    </xf>
    <xf numFmtId="44" fontId="5" fillId="6" borderId="28" xfId="2" applyFont="1" applyFill="1" applyBorder="1" applyAlignment="1">
      <alignment vertical="center" wrapText="1"/>
    </xf>
    <xf numFmtId="0" fontId="0" fillId="6" borderId="21" xfId="0" applyNumberFormat="1" applyFont="1" applyFill="1" applyBorder="1" applyAlignment="1" applyProtection="1">
      <alignment horizontal="center" vertical="center" wrapText="1"/>
    </xf>
    <xf numFmtId="44" fontId="0" fillId="6" borderId="21" xfId="2" applyFont="1" applyFill="1" applyBorder="1" applyAlignment="1" applyProtection="1">
      <alignment horizontal="center" vertical="center"/>
    </xf>
    <xf numFmtId="3" fontId="0" fillId="6" borderId="21" xfId="0" applyNumberFormat="1" applyFont="1" applyFill="1" applyBorder="1" applyAlignment="1" applyProtection="1">
      <alignment horizontal="center" vertical="center"/>
    </xf>
    <xf numFmtId="0" fontId="0" fillId="6" borderId="21" xfId="0" applyNumberFormat="1" applyFont="1" applyFill="1" applyBorder="1" applyAlignment="1" applyProtection="1">
      <alignment horizontal="justify" vertical="center" wrapText="1"/>
    </xf>
    <xf numFmtId="0" fontId="0" fillId="6" borderId="20" xfId="0" applyNumberFormat="1" applyFont="1" applyFill="1" applyBorder="1" applyAlignment="1" applyProtection="1">
      <alignment horizontal="justify" vertical="center" wrapText="1"/>
    </xf>
    <xf numFmtId="0" fontId="30" fillId="6" borderId="10" xfId="0" applyFont="1" applyFill="1" applyBorder="1" applyAlignment="1">
      <alignment horizontal="center" vertical="center" wrapText="1"/>
    </xf>
    <xf numFmtId="44" fontId="0" fillId="0" borderId="10" xfId="2" applyFont="1" applyBorder="1" applyAlignment="1" applyProtection="1">
      <alignment horizontal="center" vertical="top" wrapText="1"/>
      <protection locked="0"/>
    </xf>
    <xf numFmtId="14" fontId="0" fillId="0" borderId="27" xfId="0" applyNumberFormat="1" applyFont="1" applyFill="1" applyBorder="1" applyAlignment="1">
      <alignment horizontal="center" vertical="center" wrapText="1"/>
    </xf>
    <xf numFmtId="0" fontId="0" fillId="0" borderId="4" xfId="0" applyFont="1" applyFill="1" applyBorder="1" applyAlignment="1">
      <alignment horizontal="justify" vertical="center" wrapText="1"/>
    </xf>
    <xf numFmtId="0" fontId="5" fillId="6" borderId="27" xfId="0" applyNumberFormat="1" applyFont="1" applyFill="1" applyBorder="1" applyAlignment="1">
      <alignment horizontal="left" vertical="center" wrapText="1"/>
    </xf>
    <xf numFmtId="0" fontId="5" fillId="0" borderId="4" xfId="0" applyFont="1" applyFill="1" applyBorder="1" applyAlignment="1">
      <alignment horizontal="justify" vertical="center" wrapText="1"/>
    </xf>
    <xf numFmtId="44" fontId="1" fillId="6" borderId="4" xfId="2" applyFont="1" applyFill="1" applyBorder="1" applyAlignment="1">
      <alignment horizontal="right" vertical="center" wrapText="1"/>
    </xf>
    <xf numFmtId="164" fontId="1" fillId="6" borderId="4" xfId="2" applyNumberFormat="1" applyFont="1" applyFill="1" applyBorder="1" applyAlignment="1">
      <alignment horizontal="right" vertical="center" wrapText="1"/>
    </xf>
    <xf numFmtId="0" fontId="0" fillId="0" borderId="10" xfId="0" applyFill="1" applyBorder="1" applyAlignment="1">
      <alignment horizontal="center" vertical="center" wrapText="1"/>
    </xf>
    <xf numFmtId="44" fontId="14" fillId="6" borderId="10" xfId="2" applyFont="1" applyFill="1" applyBorder="1" applyAlignment="1">
      <alignment horizontal="center" vertical="center" wrapText="1"/>
    </xf>
    <xf numFmtId="0" fontId="12" fillId="6" borderId="0" xfId="0" applyFont="1" applyFill="1" applyBorder="1" applyAlignment="1">
      <alignment horizontal="center" vertical="center" wrapText="1"/>
    </xf>
    <xf numFmtId="14" fontId="3" fillId="0" borderId="27" xfId="0" applyNumberFormat="1" applyFont="1" applyBorder="1" applyAlignment="1">
      <alignment horizontal="center" vertical="center" wrapText="1"/>
    </xf>
    <xf numFmtId="44" fontId="3" fillId="0" borderId="27" xfId="2" applyFont="1" applyBorder="1" applyAlignment="1">
      <alignment horizontal="center" vertical="center" wrapText="1"/>
    </xf>
    <xf numFmtId="0" fontId="3" fillId="6" borderId="27" xfId="0" applyNumberFormat="1" applyFont="1" applyFill="1" applyBorder="1" applyAlignment="1">
      <alignment horizontal="center" vertical="center"/>
    </xf>
    <xf numFmtId="0" fontId="3" fillId="6" borderId="29" xfId="0" applyFont="1" applyFill="1" applyBorder="1" applyAlignment="1">
      <alignment horizontal="center" vertical="center" wrapText="1"/>
    </xf>
    <xf numFmtId="0" fontId="9" fillId="6" borderId="0" xfId="1" applyNumberFormat="1" applyFont="1" applyFill="1" applyBorder="1" applyAlignment="1">
      <alignment horizontal="center" vertical="center" wrapText="1"/>
    </xf>
    <xf numFmtId="14" fontId="3" fillId="6" borderId="27" xfId="0" applyNumberFormat="1" applyFont="1" applyFill="1" applyBorder="1" applyAlignment="1">
      <alignment horizontal="center" vertical="center" wrapText="1"/>
    </xf>
    <xf numFmtId="44" fontId="3" fillId="6" borderId="27" xfId="2" applyFont="1" applyFill="1" applyBorder="1" applyAlignment="1">
      <alignment horizontal="right" vertical="center" wrapText="1"/>
    </xf>
    <xf numFmtId="0" fontId="9" fillId="6" borderId="27" xfId="1" applyNumberFormat="1" applyFont="1" applyFill="1" applyBorder="1" applyAlignment="1">
      <alignment horizontal="center" vertical="center" wrapText="1"/>
    </xf>
    <xf numFmtId="44" fontId="5" fillId="6" borderId="27" xfId="2" applyFont="1" applyFill="1" applyBorder="1" applyAlignment="1">
      <alignment vertical="center" wrapText="1"/>
    </xf>
    <xf numFmtId="44" fontId="5" fillId="0" borderId="4" xfId="2" applyFont="1" applyBorder="1" applyAlignment="1">
      <alignment horizontal="center" vertical="center" wrapText="1"/>
    </xf>
    <xf numFmtId="44" fontId="5" fillId="0" borderId="27" xfId="2" applyFont="1" applyBorder="1" applyAlignment="1">
      <alignment horizontal="center" vertical="center" wrapText="1"/>
    </xf>
    <xf numFmtId="0" fontId="3" fillId="0" borderId="27" xfId="0" applyFont="1" applyFill="1" applyBorder="1" applyAlignment="1">
      <alignment horizontal="center" vertical="center" wrapText="1"/>
    </xf>
    <xf numFmtId="0" fontId="14" fillId="6" borderId="29" xfId="0" applyFont="1" applyFill="1" applyBorder="1" applyAlignment="1">
      <alignment horizontal="center" vertical="center" wrapText="1"/>
    </xf>
    <xf numFmtId="0" fontId="0" fillId="0" borderId="27" xfId="0" applyBorder="1" applyAlignment="1">
      <alignment horizontal="center" vertical="center"/>
    </xf>
    <xf numFmtId="0" fontId="0" fillId="0" borderId="27" xfId="0" applyBorder="1" applyAlignment="1">
      <alignment horizontal="center" vertical="center" wrapText="1"/>
    </xf>
    <xf numFmtId="0" fontId="0" fillId="0" borderId="27" xfId="0"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14" fontId="0" fillId="0" borderId="27" xfId="0" applyNumberFormat="1" applyFont="1" applyBorder="1" applyAlignment="1" applyProtection="1">
      <alignment horizontal="center" vertical="center" wrapText="1"/>
      <protection locked="0"/>
    </xf>
    <xf numFmtId="0" fontId="0" fillId="9" borderId="0" xfId="0" applyFill="1"/>
    <xf numFmtId="44" fontId="3" fillId="0" borderId="27" xfId="0" applyNumberFormat="1" applyFont="1" applyFill="1" applyBorder="1" applyAlignment="1" applyProtection="1">
      <alignment vertical="center" wrapText="1"/>
      <protection locked="0"/>
    </xf>
    <xf numFmtId="44" fontId="3" fillId="6" borderId="27" xfId="0" applyNumberFormat="1" applyFont="1" applyFill="1" applyBorder="1" applyAlignment="1" applyProtection="1">
      <alignment horizontal="center" vertical="center" wrapText="1"/>
      <protection locked="0"/>
    </xf>
    <xf numFmtId="44" fontId="1" fillId="6" borderId="4" xfId="2" applyFont="1" applyFill="1" applyBorder="1" applyAlignment="1" applyProtection="1">
      <alignment horizontal="center" vertical="center" wrapText="1"/>
      <protection locked="0"/>
    </xf>
    <xf numFmtId="44" fontId="3" fillId="0" borderId="29" xfId="2" applyFont="1" applyBorder="1" applyAlignment="1" applyProtection="1">
      <alignment horizontal="center" vertical="center" wrapText="1"/>
      <protection locked="0"/>
    </xf>
    <xf numFmtId="44" fontId="9" fillId="6" borderId="10" xfId="0" applyNumberFormat="1" applyFont="1" applyFill="1" applyBorder="1" applyAlignment="1">
      <alignment horizontal="center" vertical="center" wrapText="1"/>
    </xf>
    <xf numFmtId="0" fontId="3" fillId="6" borderId="27" xfId="0" applyNumberFormat="1" applyFont="1" applyFill="1" applyBorder="1" applyAlignment="1">
      <alignment horizontal="center" vertical="center" wrapText="1"/>
    </xf>
    <xf numFmtId="0" fontId="19" fillId="6" borderId="29" xfId="0" applyFont="1" applyFill="1" applyBorder="1" applyAlignment="1">
      <alignment horizontal="center" vertical="center" wrapText="1"/>
    </xf>
    <xf numFmtId="0" fontId="6" fillId="0" borderId="4" xfId="0" applyFont="1" applyFill="1" applyBorder="1" applyAlignment="1">
      <alignment vertical="center" wrapText="1"/>
    </xf>
    <xf numFmtId="44" fontId="3" fillId="0" borderId="27" xfId="2" applyFont="1" applyFill="1" applyBorder="1" applyAlignment="1" applyProtection="1">
      <alignment horizontal="center" vertical="top" wrapText="1"/>
      <protection locked="0"/>
    </xf>
    <xf numFmtId="44" fontId="3" fillId="0" borderId="27" xfId="2" applyFont="1" applyFill="1" applyBorder="1" applyAlignment="1" applyProtection="1">
      <alignment horizontal="center" vertical="center" wrapText="1"/>
      <protection locked="0"/>
    </xf>
    <xf numFmtId="44" fontId="0" fillId="0" borderId="27" xfId="0" applyNumberFormat="1" applyFont="1" applyBorder="1" applyAlignment="1" applyProtection="1">
      <alignment wrapText="1"/>
      <protection locked="0"/>
    </xf>
    <xf numFmtId="44" fontId="1" fillId="0" borderId="4" xfId="2" applyFont="1" applyFill="1" applyBorder="1" applyAlignment="1" applyProtection="1">
      <alignment horizontal="center" vertical="center" wrapText="1"/>
      <protection locked="0"/>
    </xf>
    <xf numFmtId="0" fontId="0" fillId="0" borderId="27" xfId="0" applyFill="1" applyBorder="1" applyAlignment="1">
      <alignment horizontal="center" vertical="center" wrapText="1"/>
    </xf>
    <xf numFmtId="0" fontId="0" fillId="10" borderId="0" xfId="0" applyFill="1"/>
    <xf numFmtId="0" fontId="2" fillId="10" borderId="0" xfId="0" applyFont="1" applyFill="1"/>
    <xf numFmtId="164" fontId="1" fillId="0" borderId="4" xfId="2" applyNumberFormat="1" applyFont="1" applyFill="1" applyBorder="1" applyAlignment="1" applyProtection="1">
      <alignment horizontal="center" vertical="center" wrapText="1"/>
      <protection locked="0"/>
    </xf>
    <xf numFmtId="0" fontId="3" fillId="0" borderId="28" xfId="0" applyFont="1" applyBorder="1" applyAlignment="1" applyProtection="1">
      <alignment wrapText="1"/>
      <protection locked="0"/>
    </xf>
    <xf numFmtId="0" fontId="3" fillId="6" borderId="30" xfId="0" applyNumberFormat="1" applyFont="1" applyFill="1" applyBorder="1" applyAlignment="1">
      <alignment horizontal="center" vertical="center"/>
    </xf>
    <xf numFmtId="0" fontId="9" fillId="6" borderId="1" xfId="0" applyFont="1" applyFill="1" applyBorder="1" applyAlignment="1">
      <alignment horizontal="center" vertical="center" wrapText="1"/>
    </xf>
    <xf numFmtId="164" fontId="3" fillId="6" borderId="27" xfId="0" applyNumberFormat="1" applyFont="1" applyFill="1" applyBorder="1" applyAlignment="1" applyProtection="1">
      <alignment horizontal="center" vertical="center" wrapText="1"/>
      <protection locked="0"/>
    </xf>
    <xf numFmtId="44" fontId="0" fillId="0" borderId="4" xfId="2" applyFont="1" applyFill="1" applyBorder="1" applyAlignment="1" applyProtection="1">
      <alignment horizontal="center" vertical="center" wrapText="1"/>
      <protection locked="0"/>
    </xf>
    <xf numFmtId="0" fontId="3" fillId="0" borderId="4" xfId="2" applyNumberFormat="1" applyFont="1" applyBorder="1" applyAlignment="1" applyProtection="1">
      <alignment wrapText="1"/>
      <protection locked="0"/>
    </xf>
    <xf numFmtId="44" fontId="3" fillId="0" borderId="0" xfId="0" applyNumberFormat="1" applyFont="1" applyFill="1" applyAlignment="1" applyProtection="1">
      <alignment wrapText="1"/>
      <protection locked="0"/>
    </xf>
    <xf numFmtId="0" fontId="29" fillId="6"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44" fontId="0" fillId="0" borderId="28" xfId="2" applyFont="1" applyBorder="1" applyAlignment="1" applyProtection="1">
      <alignment horizontal="center" vertical="center" wrapText="1"/>
      <protection locked="0"/>
    </xf>
    <xf numFmtId="49" fontId="8" fillId="0" borderId="26" xfId="0" applyNumberFormat="1" applyFont="1" applyFill="1" applyBorder="1" applyAlignment="1">
      <alignment horizontal="center" vertical="center"/>
    </xf>
    <xf numFmtId="49" fontId="8" fillId="0" borderId="27" xfId="0" applyNumberFormat="1" applyFont="1" applyFill="1" applyBorder="1" applyAlignment="1">
      <alignment horizontal="center" vertical="center"/>
    </xf>
    <xf numFmtId="16" fontId="0" fillId="0" borderId="27" xfId="0" applyNumberFormat="1" applyFill="1" applyBorder="1" applyAlignment="1">
      <alignment horizontal="center" vertical="center" wrapText="1"/>
    </xf>
    <xf numFmtId="44" fontId="0" fillId="0" borderId="27" xfId="2" applyFont="1" applyFill="1" applyBorder="1" applyAlignment="1" applyProtection="1">
      <alignment horizontal="center" vertical="center" wrapText="1"/>
      <protection locked="0"/>
    </xf>
    <xf numFmtId="0" fontId="0" fillId="0" borderId="27" xfId="0" applyFont="1" applyBorder="1"/>
    <xf numFmtId="0" fontId="19" fillId="9" borderId="0" xfId="0" applyFont="1" applyFill="1"/>
    <xf numFmtId="0" fontId="19" fillId="11" borderId="0" xfId="0" applyFont="1" applyFill="1"/>
    <xf numFmtId="44" fontId="3" fillId="0" borderId="4" xfId="2" applyFont="1" applyFill="1" applyBorder="1" applyAlignment="1">
      <alignment horizontal="center" vertical="center" wrapText="1"/>
    </xf>
    <xf numFmtId="164" fontId="3" fillId="0" borderId="4" xfId="2" applyNumberFormat="1" applyFont="1" applyFill="1" applyBorder="1" applyAlignment="1" applyProtection="1">
      <alignment horizontal="center" vertical="center" wrapText="1"/>
      <protection locked="0"/>
    </xf>
    <xf numFmtId="14" fontId="5" fillId="6" borderId="27" xfId="0" applyNumberFormat="1" applyFont="1" applyFill="1" applyBorder="1" applyAlignment="1">
      <alignment horizontal="center" vertical="center" wrapText="1"/>
    </xf>
    <xf numFmtId="16" fontId="0" fillId="0" borderId="27" xfId="0" applyNumberFormat="1" applyFont="1" applyFill="1" applyBorder="1" applyAlignment="1">
      <alignment horizontal="center" vertical="center" wrapText="1"/>
    </xf>
    <xf numFmtId="14" fontId="5" fillId="0" borderId="27" xfId="0" applyNumberFormat="1" applyFont="1" applyFill="1" applyBorder="1" applyAlignment="1">
      <alignment horizontal="center" vertical="center" wrapText="1"/>
    </xf>
    <xf numFmtId="14" fontId="0" fillId="0" borderId="27" xfId="0" applyNumberFormat="1" applyFill="1" applyBorder="1" applyAlignment="1">
      <alignment horizontal="center" vertical="center" wrapText="1"/>
    </xf>
    <xf numFmtId="14" fontId="0" fillId="0" borderId="27" xfId="0" applyNumberFormat="1" applyBorder="1" applyAlignment="1">
      <alignment horizontal="center" vertical="center" wrapText="1"/>
    </xf>
    <xf numFmtId="14" fontId="0" fillId="6" borderId="27" xfId="0" applyNumberFormat="1" applyFill="1" applyBorder="1" applyAlignment="1">
      <alignment horizontal="center" vertical="center" wrapText="1"/>
    </xf>
    <xf numFmtId="14" fontId="6" fillId="0" borderId="27" xfId="0" applyNumberFormat="1" applyFont="1" applyFill="1" applyBorder="1" applyAlignment="1">
      <alignment horizontal="center" vertical="center" wrapText="1"/>
    </xf>
    <xf numFmtId="44" fontId="3" fillId="0" borderId="25" xfId="2" applyFont="1" applyBorder="1" applyAlignment="1" applyProtection="1">
      <alignment horizontal="center" vertical="center" wrapText="1"/>
      <protection locked="0"/>
    </xf>
    <xf numFmtId="0" fontId="9" fillId="0" borderId="27" xfId="0" applyFont="1" applyBorder="1" applyAlignment="1">
      <alignment horizontal="center" vertical="center" wrapText="1"/>
    </xf>
    <xf numFmtId="0" fontId="7" fillId="6" borderId="27" xfId="0" applyNumberFormat="1" applyFont="1" applyFill="1" applyBorder="1" applyAlignment="1">
      <alignment horizontal="center" vertical="center" wrapText="1"/>
    </xf>
    <xf numFmtId="14" fontId="3" fillId="0" borderId="27" xfId="0" applyNumberFormat="1" applyFont="1" applyFill="1" applyBorder="1" applyAlignment="1">
      <alignment horizontal="center" vertical="center" wrapText="1"/>
    </xf>
    <xf numFmtId="0" fontId="3" fillId="6" borderId="32" xfId="0" applyNumberFormat="1" applyFont="1" applyFill="1" applyBorder="1" applyAlignment="1">
      <alignment horizontal="center" vertical="center" wrapText="1"/>
    </xf>
    <xf numFmtId="0" fontId="3" fillId="6" borderId="32" xfId="0" applyFont="1" applyFill="1" applyBorder="1" applyAlignment="1">
      <alignment horizontal="center" vertical="center" wrapText="1"/>
    </xf>
    <xf numFmtId="44" fontId="3" fillId="0" borderId="32" xfId="2" applyFont="1" applyBorder="1" applyAlignment="1" applyProtection="1">
      <alignment horizontal="center" vertical="top" wrapText="1"/>
      <protection locked="0"/>
    </xf>
    <xf numFmtId="0" fontId="9" fillId="6" borderId="27"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6" borderId="0" xfId="0" applyNumberFormat="1" applyFont="1" applyFill="1" applyBorder="1" applyAlignment="1" applyProtection="1">
      <alignment horizontal="center" vertical="center"/>
    </xf>
    <xf numFmtId="164" fontId="6" fillId="6" borderId="27" xfId="2" applyNumberFormat="1" applyFont="1" applyFill="1" applyBorder="1" applyAlignment="1">
      <alignment horizontal="center" vertical="center" wrapText="1"/>
    </xf>
    <xf numFmtId="0" fontId="9" fillId="0" borderId="29" xfId="0" applyNumberFormat="1" applyFont="1" applyFill="1" applyBorder="1" applyAlignment="1" applyProtection="1">
      <alignment horizontal="justify" vertical="center"/>
    </xf>
    <xf numFmtId="0" fontId="3" fillId="0" borderId="34" xfId="0" applyFont="1" applyFill="1" applyBorder="1" applyAlignment="1">
      <alignment horizontal="center" vertical="center" wrapText="1"/>
    </xf>
    <xf numFmtId="0" fontId="9" fillId="0" borderId="37" xfId="0" applyNumberFormat="1" applyFont="1" applyFill="1" applyBorder="1" applyAlignment="1" applyProtection="1">
      <alignment horizontal="justify" vertical="center"/>
    </xf>
    <xf numFmtId="0" fontId="0" fillId="0" borderId="37" xfId="0" applyFont="1" applyFill="1" applyBorder="1" applyAlignment="1">
      <alignment horizontal="center" vertical="center" wrapText="1"/>
    </xf>
    <xf numFmtId="44" fontId="3" fillId="0" borderId="37" xfId="2" applyFont="1" applyBorder="1" applyAlignment="1" applyProtection="1">
      <alignment horizontal="center" vertical="center" wrapText="1"/>
      <protection locked="0"/>
    </xf>
    <xf numFmtId="44" fontId="9" fillId="6" borderId="37" xfId="2" applyFont="1" applyFill="1" applyBorder="1" applyAlignment="1">
      <alignment horizontal="center" vertical="center" wrapText="1"/>
    </xf>
    <xf numFmtId="0" fontId="0" fillId="6" borderId="38" xfId="0" applyNumberFormat="1" applyFont="1" applyFill="1" applyBorder="1" applyAlignment="1" applyProtection="1">
      <alignment horizontal="center" vertical="center" wrapText="1"/>
    </xf>
    <xf numFmtId="0" fontId="6" fillId="0" borderId="27" xfId="0" applyFont="1" applyFill="1" applyBorder="1" applyAlignment="1">
      <alignment horizontal="center" vertical="center"/>
    </xf>
    <xf numFmtId="0" fontId="3" fillId="0" borderId="27" xfId="0" applyFont="1" applyBorder="1" applyAlignment="1" applyProtection="1">
      <alignment horizontal="center" vertical="center" wrapText="1"/>
      <protection locked="0"/>
    </xf>
    <xf numFmtId="14" fontId="32" fillId="0" borderId="17" xfId="0" applyNumberFormat="1" applyFont="1" applyBorder="1" applyAlignment="1" applyProtection="1">
      <alignment horizontal="center" wrapText="1"/>
      <protection locked="0"/>
    </xf>
    <xf numFmtId="44" fontId="0" fillId="0" borderId="37" xfId="2" applyFont="1" applyBorder="1" applyAlignment="1" applyProtection="1">
      <alignment horizontal="center" vertical="top" wrapText="1"/>
      <protection locked="0"/>
    </xf>
    <xf numFmtId="44" fontId="3" fillId="0" borderId="37" xfId="2" applyFont="1" applyBorder="1" applyAlignment="1" applyProtection="1">
      <alignment horizontal="center" vertical="top" wrapText="1"/>
      <protection locked="0"/>
    </xf>
    <xf numFmtId="44" fontId="3" fillId="0" borderId="27" xfId="2" applyFont="1" applyBorder="1" applyAlignment="1">
      <alignment vertical="center" wrapText="1"/>
    </xf>
    <xf numFmtId="0" fontId="33" fillId="0" borderId="0" xfId="0" applyFont="1" applyAlignment="1">
      <alignment horizontal="left" vertical="center" indent="4" readingOrder="1"/>
    </xf>
    <xf numFmtId="44" fontId="3" fillId="0" borderId="0" xfId="2" applyFont="1" applyAlignment="1" applyProtection="1">
      <alignment wrapText="1"/>
      <protection locked="0"/>
    </xf>
    <xf numFmtId="44" fontId="0" fillId="0" borderId="35" xfId="2"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6" borderId="31" xfId="0" applyNumberFormat="1" applyFont="1" applyFill="1" applyBorder="1" applyAlignment="1" applyProtection="1">
      <alignment horizontal="center" vertical="center"/>
    </xf>
    <xf numFmtId="0" fontId="14" fillId="6" borderId="37" xfId="0" applyFont="1" applyFill="1" applyBorder="1" applyAlignment="1">
      <alignment horizontal="center" vertical="center" wrapText="1"/>
    </xf>
    <xf numFmtId="0" fontId="23" fillId="0" borderId="0" xfId="0" applyFont="1" applyAlignment="1">
      <alignment horizontal="left" vertical="center" indent="4" readingOrder="1"/>
    </xf>
    <xf numFmtId="0" fontId="34" fillId="0" borderId="0" xfId="0" applyFont="1" applyAlignment="1">
      <alignment horizontal="left" vertical="center" indent="4" readingOrder="1"/>
    </xf>
    <xf numFmtId="0" fontId="3" fillId="6" borderId="40" xfId="0" applyFont="1" applyFill="1" applyBorder="1" applyAlignment="1">
      <alignment horizontal="center" vertical="center" wrapText="1"/>
    </xf>
    <xf numFmtId="0" fontId="9" fillId="6" borderId="40"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0" fillId="0" borderId="34" xfId="0" applyFont="1" applyBorder="1" applyAlignment="1" applyProtection="1">
      <alignment horizontal="center" vertical="center" wrapText="1"/>
      <protection locked="0"/>
    </xf>
    <xf numFmtId="0" fontId="0" fillId="0" borderId="27" xfId="0" applyFont="1" applyBorder="1" applyAlignment="1">
      <alignment horizontal="center" vertical="center"/>
    </xf>
    <xf numFmtId="0" fontId="0" fillId="0" borderId="27" xfId="0" applyFont="1" applyBorder="1" applyAlignment="1">
      <alignment wrapText="1"/>
    </xf>
    <xf numFmtId="14" fontId="0" fillId="0" borderId="27" xfId="0" applyNumberFormat="1" applyFont="1" applyBorder="1" applyAlignment="1">
      <alignment horizontal="center" vertical="center"/>
    </xf>
    <xf numFmtId="44" fontId="0" fillId="0" borderId="41" xfId="2" applyFont="1" applyBorder="1" applyAlignment="1" applyProtection="1">
      <alignment horizontal="center" vertical="top" wrapText="1"/>
      <protection locked="0"/>
    </xf>
    <xf numFmtId="0" fontId="0" fillId="0" borderId="27" xfId="0" applyBorder="1" applyAlignment="1" applyProtection="1">
      <alignment wrapText="1"/>
      <protection locked="0"/>
    </xf>
    <xf numFmtId="17" fontId="0" fillId="0" borderId="27" xfId="0" applyNumberFormat="1" applyBorder="1" applyAlignment="1" applyProtection="1">
      <alignment wrapText="1"/>
      <protection locked="0"/>
    </xf>
    <xf numFmtId="164" fontId="0" fillId="0" borderId="27" xfId="2" applyNumberFormat="1" applyFont="1" applyBorder="1" applyAlignment="1" applyProtection="1">
      <alignment wrapText="1"/>
      <protection locked="0"/>
    </xf>
    <xf numFmtId="44" fontId="1" fillId="0" borderId="27" xfId="2" applyFont="1" applyBorder="1" applyAlignment="1" applyProtection="1">
      <alignment horizontal="center" vertical="top" wrapText="1"/>
      <protection locked="0"/>
    </xf>
    <xf numFmtId="0" fontId="0" fillId="0" borderId="27" xfId="0" applyBorder="1" applyAlignment="1" applyProtection="1">
      <alignment vertical="center" wrapText="1"/>
      <protection locked="0"/>
    </xf>
    <xf numFmtId="44" fontId="0" fillId="0" borderId="27" xfId="2" applyFont="1" applyBorder="1" applyAlignment="1" applyProtection="1">
      <alignment wrapText="1"/>
      <protection locked="0"/>
    </xf>
    <xf numFmtId="44" fontId="14" fillId="6" borderId="27" xfId="2" applyFont="1" applyFill="1" applyBorder="1" applyAlignment="1">
      <alignment horizontal="right" vertical="center" wrapText="1"/>
    </xf>
    <xf numFmtId="44" fontId="0" fillId="0" borderId="20" xfId="0" applyNumberFormat="1" applyFont="1" applyFill="1" applyBorder="1" applyAlignment="1" applyProtection="1">
      <alignment horizontal="center" vertical="center"/>
    </xf>
    <xf numFmtId="0" fontId="3" fillId="0" borderId="40" xfId="0" applyFont="1" applyBorder="1" applyAlignment="1" applyProtection="1">
      <alignment wrapText="1"/>
      <protection locked="0"/>
    </xf>
    <xf numFmtId="44" fontId="9" fillId="6" borderId="40" xfId="2" applyFont="1" applyFill="1" applyBorder="1" applyAlignment="1">
      <alignment wrapText="1"/>
    </xf>
    <xf numFmtId="164" fontId="0" fillId="6" borderId="0" xfId="0" applyNumberFormat="1" applyFill="1"/>
    <xf numFmtId="0" fontId="0" fillId="6" borderId="0" xfId="0" applyFill="1"/>
    <xf numFmtId="0" fontId="9" fillId="0" borderId="40" xfId="0" applyFont="1" applyFill="1" applyBorder="1" applyAlignment="1">
      <alignment horizontal="center" vertical="center" wrapText="1"/>
    </xf>
    <xf numFmtId="164" fontId="0" fillId="0" borderId="0" xfId="0" applyNumberFormat="1" applyFill="1"/>
    <xf numFmtId="0" fontId="3" fillId="0" borderId="40" xfId="0" applyFont="1" applyBorder="1" applyAlignment="1">
      <alignment horizontal="center" vertical="center" wrapText="1"/>
    </xf>
    <xf numFmtId="44" fontId="13" fillId="0" borderId="4" xfId="2" applyFont="1" applyBorder="1" applyAlignment="1" applyProtection="1">
      <alignment horizontal="center" vertical="center" wrapText="1"/>
      <protection locked="0"/>
    </xf>
    <xf numFmtId="44" fontId="0" fillId="0" borderId="27" xfId="0" applyNumberFormat="1" applyBorder="1" applyAlignment="1" applyProtection="1">
      <alignment wrapText="1"/>
      <protection locked="0"/>
    </xf>
    <xf numFmtId="44" fontId="0" fillId="0" borderId="0" xfId="0" applyNumberFormat="1" applyFont="1"/>
    <xf numFmtId="44" fontId="3" fillId="7" borderId="4" xfId="0" applyNumberFormat="1" applyFont="1" applyFill="1" applyBorder="1" applyAlignment="1" applyProtection="1">
      <alignment vertical="center" wrapText="1"/>
      <protection locked="0"/>
    </xf>
    <xf numFmtId="44" fontId="3" fillId="7" borderId="27" xfId="0" applyNumberFormat="1" applyFont="1" applyFill="1" applyBorder="1" applyAlignment="1" applyProtection="1">
      <alignment vertical="center" wrapText="1"/>
      <protection locked="0"/>
    </xf>
    <xf numFmtId="49" fontId="11" fillId="0" borderId="40" xfId="0" applyNumberFormat="1" applyFont="1" applyFill="1" applyBorder="1" applyAlignment="1">
      <alignment horizontal="center" vertical="center"/>
    </xf>
    <xf numFmtId="0" fontId="3" fillId="0" borderId="40" xfId="0" applyFont="1" applyFill="1" applyBorder="1" applyAlignment="1">
      <alignment horizontal="center" vertical="center" wrapText="1"/>
    </xf>
    <xf numFmtId="14" fontId="3" fillId="0" borderId="40" xfId="0" applyNumberFormat="1" applyFont="1" applyFill="1" applyBorder="1" applyAlignment="1">
      <alignment horizontal="center" vertical="center" wrapText="1"/>
    </xf>
    <xf numFmtId="44" fontId="6" fillId="6" borderId="40" xfId="2" applyFont="1" applyFill="1" applyBorder="1" applyAlignment="1">
      <alignment horizontal="center" vertical="center" wrapText="1"/>
    </xf>
    <xf numFmtId="0" fontId="0" fillId="0" borderId="40" xfId="0" applyFill="1" applyBorder="1" applyAlignment="1">
      <alignment horizontal="center" vertical="center" wrapText="1"/>
    </xf>
    <xf numFmtId="0" fontId="3" fillId="0" borderId="40" xfId="0" applyFont="1" applyBorder="1" applyAlignment="1">
      <alignment wrapText="1"/>
    </xf>
    <xf numFmtId="0" fontId="3" fillId="0" borderId="34" xfId="0" applyFont="1" applyBorder="1" applyAlignment="1">
      <alignment horizontal="center" vertical="center" wrapText="1"/>
    </xf>
    <xf numFmtId="0" fontId="3" fillId="0" borderId="25" xfId="0" applyFont="1" applyBorder="1" applyAlignment="1">
      <alignment horizontal="center" vertical="center" wrapText="1"/>
    </xf>
    <xf numFmtId="0" fontId="9" fillId="0" borderId="5" xfId="0" applyFont="1" applyBorder="1" applyAlignment="1">
      <alignment horizontal="center" vertical="center" wrapText="1"/>
    </xf>
    <xf numFmtId="44" fontId="9" fillId="7" borderId="27" xfId="2" applyFont="1" applyFill="1" applyBorder="1" applyAlignment="1">
      <alignment horizontal="center" vertical="center" wrapText="1"/>
    </xf>
    <xf numFmtId="0" fontId="3" fillId="0" borderId="37" xfId="0" applyFont="1" applyFill="1" applyBorder="1" applyAlignment="1">
      <alignment horizontal="center" vertical="center" wrapText="1"/>
    </xf>
    <xf numFmtId="0" fontId="0" fillId="6" borderId="42" xfId="0" applyNumberFormat="1" applyFill="1" applyBorder="1" applyAlignment="1">
      <alignment horizontal="center" vertical="center"/>
    </xf>
    <xf numFmtId="49" fontId="11" fillId="0" borderId="42" xfId="0" applyNumberFormat="1" applyFont="1" applyFill="1" applyBorder="1" applyAlignment="1">
      <alignment horizontal="center" vertical="center"/>
    </xf>
    <xf numFmtId="0" fontId="0" fillId="6" borderId="42" xfId="0" applyNumberFormat="1" applyFont="1" applyFill="1" applyBorder="1" applyAlignment="1" applyProtection="1">
      <alignment horizontal="center" vertical="center"/>
    </xf>
    <xf numFmtId="0" fontId="19" fillId="6" borderId="0" xfId="0" applyFont="1" applyFill="1"/>
    <xf numFmtId="44" fontId="9" fillId="7" borderId="27" xfId="0" applyNumberFormat="1" applyFont="1" applyFill="1" applyBorder="1" applyAlignment="1" applyProtection="1">
      <alignment wrapText="1"/>
      <protection locked="0"/>
    </xf>
    <xf numFmtId="44" fontId="3" fillId="7" borderId="27" xfId="0" applyNumberFormat="1" applyFont="1" applyFill="1" applyBorder="1" applyAlignment="1" applyProtection="1">
      <alignment horizontal="center" vertical="center" wrapText="1"/>
      <protection locked="0"/>
    </xf>
    <xf numFmtId="44" fontId="6" fillId="6" borderId="42" xfId="2" applyFont="1" applyFill="1" applyBorder="1" applyAlignment="1">
      <alignment horizontal="center" vertical="center" wrapText="1"/>
    </xf>
    <xf numFmtId="49" fontId="11" fillId="0" borderId="43" xfId="0" applyNumberFormat="1" applyFont="1" applyFill="1" applyBorder="1" applyAlignment="1">
      <alignment horizontal="center" vertical="center"/>
    </xf>
    <xf numFmtId="0" fontId="6" fillId="6" borderId="42" xfId="0" applyNumberFormat="1" applyFont="1" applyFill="1" applyBorder="1" applyAlignment="1">
      <alignment horizontal="center" vertical="center" wrapText="1"/>
    </xf>
    <xf numFmtId="3" fontId="0" fillId="6" borderId="42" xfId="0" applyNumberFormat="1" applyFont="1" applyFill="1" applyBorder="1" applyAlignment="1" applyProtection="1">
      <alignment horizontal="center" vertical="center"/>
    </xf>
    <xf numFmtId="0" fontId="6" fillId="6" borderId="42" xfId="0" applyFont="1" applyFill="1" applyBorder="1" applyAlignment="1">
      <alignment horizontal="center" vertical="center" wrapText="1"/>
    </xf>
    <xf numFmtId="0" fontId="3" fillId="6" borderId="42" xfId="0" applyNumberFormat="1" applyFont="1" applyFill="1" applyBorder="1" applyAlignment="1">
      <alignment horizontal="center" vertical="center"/>
    </xf>
    <xf numFmtId="0" fontId="3" fillId="6" borderId="42" xfId="0" applyFont="1" applyFill="1" applyBorder="1" applyAlignment="1">
      <alignment horizontal="center" vertical="center" wrapText="1"/>
    </xf>
    <xf numFmtId="0" fontId="3" fillId="12" borderId="4" xfId="0" applyFont="1" applyFill="1" applyBorder="1" applyAlignment="1" applyProtection="1">
      <alignment vertical="center" wrapText="1"/>
      <protection locked="0"/>
    </xf>
    <xf numFmtId="0" fontId="5" fillId="6" borderId="41" xfId="0" applyFont="1" applyFill="1" applyBorder="1" applyAlignment="1">
      <alignment horizontal="center" vertical="center" wrapText="1"/>
    </xf>
    <xf numFmtId="0" fontId="5" fillId="6" borderId="32" xfId="0" applyFont="1" applyFill="1" applyBorder="1" applyAlignment="1">
      <alignment horizontal="center" vertical="center" wrapText="1"/>
    </xf>
    <xf numFmtId="44" fontId="3" fillId="0" borderId="34" xfId="2" applyFont="1" applyBorder="1" applyAlignment="1" applyProtection="1">
      <alignment horizontal="center" vertical="top" wrapText="1"/>
      <protection locked="0"/>
    </xf>
    <xf numFmtId="0" fontId="3" fillId="12" borderId="42" xfId="0" applyFont="1" applyFill="1" applyBorder="1" applyAlignment="1" applyProtection="1">
      <alignment vertical="center" wrapText="1"/>
      <protection locked="0"/>
    </xf>
    <xf numFmtId="0" fontId="3" fillId="12" borderId="40" xfId="0" applyFont="1" applyFill="1" applyBorder="1" applyAlignment="1" applyProtection="1">
      <alignment vertical="center" wrapText="1"/>
      <protection locked="0"/>
    </xf>
    <xf numFmtId="44" fontId="3" fillId="0" borderId="0" xfId="2" applyFont="1" applyAlignment="1" applyProtection="1">
      <alignment horizontal="center" vertical="center" wrapText="1"/>
      <protection locked="0"/>
    </xf>
    <xf numFmtId="0" fontId="0" fillId="12" borderId="27" xfId="0" applyFill="1" applyBorder="1" applyAlignment="1" applyProtection="1">
      <alignment horizontal="center" vertical="center" wrapText="1"/>
      <protection locked="0"/>
    </xf>
    <xf numFmtId="44" fontId="1" fillId="0" borderId="27" xfId="2" applyFont="1" applyBorder="1" applyAlignment="1" applyProtection="1">
      <alignment horizontal="center" vertical="center" wrapText="1"/>
      <protection locked="0"/>
    </xf>
    <xf numFmtId="0" fontId="3" fillId="12" borderId="4" xfId="0" applyFont="1" applyFill="1" applyBorder="1" applyAlignment="1" applyProtection="1">
      <alignment horizontal="center" vertical="center" wrapText="1"/>
      <protection locked="0"/>
    </xf>
    <xf numFmtId="0" fontId="6" fillId="12" borderId="27" xfId="0" applyFont="1" applyFill="1" applyBorder="1" applyAlignment="1">
      <alignment horizontal="center" vertical="center"/>
    </xf>
    <xf numFmtId="0" fontId="0" fillId="0" borderId="45" xfId="0" applyBorder="1" applyAlignment="1" applyProtection="1">
      <alignment wrapText="1"/>
      <protection locked="0"/>
    </xf>
    <xf numFmtId="0" fontId="0" fillId="0" borderId="45" xfId="0" applyBorder="1" applyAlignment="1" applyProtection="1">
      <alignment vertical="center" wrapText="1"/>
      <protection locked="0"/>
    </xf>
    <xf numFmtId="44" fontId="0" fillId="0" borderId="45" xfId="2" applyFont="1" applyBorder="1" applyAlignment="1" applyProtection="1">
      <alignment wrapText="1"/>
      <protection locked="0"/>
    </xf>
    <xf numFmtId="0" fontId="0" fillId="0" borderId="45" xfId="0" applyFont="1" applyFill="1" applyBorder="1" applyAlignment="1" applyProtection="1">
      <alignment vertical="center" wrapText="1"/>
      <protection locked="0"/>
    </xf>
    <xf numFmtId="49" fontId="8" fillId="0" borderId="45" xfId="0" applyNumberFormat="1" applyFont="1" applyFill="1" applyBorder="1" applyAlignment="1">
      <alignment horizontal="center" vertical="center"/>
    </xf>
    <xf numFmtId="44" fontId="0" fillId="0" borderId="46" xfId="0" applyNumberFormat="1" applyFont="1" applyFill="1" applyBorder="1" applyAlignment="1" applyProtection="1">
      <alignment horizontal="center" vertical="center"/>
    </xf>
    <xf numFmtId="0" fontId="0" fillId="0" borderId="47" xfId="0" applyFill="1" applyBorder="1" applyAlignment="1">
      <alignment horizontal="center" vertical="center" wrapText="1"/>
    </xf>
    <xf numFmtId="49" fontId="8" fillId="0" borderId="47" xfId="0" applyNumberFormat="1" applyFont="1" applyFill="1" applyBorder="1" applyAlignment="1">
      <alignment horizontal="center" vertical="center"/>
    </xf>
    <xf numFmtId="0" fontId="0" fillId="0" borderId="47" xfId="0" applyFont="1" applyFill="1" applyBorder="1" applyAlignment="1" applyProtection="1">
      <alignment wrapText="1"/>
      <protection locked="0"/>
    </xf>
    <xf numFmtId="0" fontId="0" fillId="0" borderId="47" xfId="0" applyFont="1" applyFill="1" applyBorder="1" applyAlignment="1">
      <alignment horizontal="center" vertical="center" wrapText="1"/>
    </xf>
    <xf numFmtId="14" fontId="5" fillId="0" borderId="47" xfId="0" applyNumberFormat="1" applyFont="1" applyFill="1" applyBorder="1" applyAlignment="1">
      <alignment horizontal="center" vertical="center" wrapText="1"/>
    </xf>
    <xf numFmtId="0" fontId="5" fillId="0" borderId="47" xfId="0" applyFont="1" applyFill="1" applyBorder="1" applyAlignment="1">
      <alignment horizontal="center" vertical="center" wrapText="1"/>
    </xf>
    <xf numFmtId="0" fontId="0" fillId="0" borderId="45" xfId="0"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5" xfId="0" applyFont="1" applyFill="1" applyBorder="1" applyAlignment="1" applyProtection="1">
      <alignment horizontal="center" vertical="center" wrapText="1"/>
      <protection locked="0"/>
    </xf>
    <xf numFmtId="0" fontId="5" fillId="0" borderId="45" xfId="0" applyFont="1" applyFill="1" applyBorder="1" applyAlignment="1">
      <alignment horizontal="center" vertical="center" wrapText="1"/>
    </xf>
    <xf numFmtId="0" fontId="0" fillId="0" borderId="45" xfId="0" applyFont="1" applyFill="1" applyBorder="1" applyAlignment="1">
      <alignment horizontal="center" vertical="center"/>
    </xf>
    <xf numFmtId="0" fontId="28" fillId="0" borderId="45" xfId="0" applyFont="1" applyFill="1" applyBorder="1" applyAlignment="1">
      <alignment horizontal="justify" vertical="center"/>
    </xf>
    <xf numFmtId="0" fontId="3" fillId="0" borderId="45" xfId="0" applyFont="1" applyFill="1" applyBorder="1" applyAlignment="1" applyProtection="1">
      <alignment vertical="center" wrapText="1"/>
      <protection locked="0"/>
    </xf>
    <xf numFmtId="49" fontId="11" fillId="0" borderId="45" xfId="0" applyNumberFormat="1" applyFont="1" applyFill="1" applyBorder="1" applyAlignment="1">
      <alignment horizontal="center" vertical="center"/>
    </xf>
    <xf numFmtId="0" fontId="3" fillId="0" borderId="45"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36" fillId="0" borderId="45" xfId="0" applyFont="1" applyFill="1" applyBorder="1" applyAlignment="1">
      <alignment horizontal="justify" vertical="center" wrapText="1"/>
    </xf>
    <xf numFmtId="0" fontId="0" fillId="0" borderId="24" xfId="0" applyFill="1" applyBorder="1" applyAlignment="1">
      <alignment horizontal="center" vertical="center" wrapText="1"/>
    </xf>
    <xf numFmtId="0" fontId="0" fillId="0" borderId="0" xfId="0" applyFill="1" applyAlignment="1">
      <alignment horizontal="center" vertical="center"/>
    </xf>
    <xf numFmtId="14" fontId="5" fillId="0" borderId="45" xfId="0" applyNumberFormat="1" applyFont="1" applyFill="1" applyBorder="1" applyAlignment="1">
      <alignment horizontal="center" vertical="center" wrapText="1"/>
    </xf>
    <xf numFmtId="164" fontId="0" fillId="0" borderId="24" xfId="2" applyNumberFormat="1" applyFont="1" applyFill="1" applyBorder="1" applyAlignment="1" applyProtection="1">
      <alignment horizontal="center" vertical="center" wrapText="1"/>
      <protection locked="0"/>
    </xf>
    <xf numFmtId="44" fontId="9" fillId="0" borderId="27" xfId="0" applyNumberFormat="1" applyFont="1" applyFill="1" applyBorder="1" applyAlignment="1">
      <alignment horizontal="center" vertical="center"/>
    </xf>
    <xf numFmtId="44" fontId="0" fillId="0" borderId="4" xfId="2" applyFont="1" applyFill="1" applyBorder="1" applyAlignment="1" applyProtection="1">
      <alignment horizontal="center" vertical="top" wrapText="1"/>
      <protection locked="0"/>
    </xf>
    <xf numFmtId="164" fontId="0" fillId="0" borderId="4" xfId="2" applyNumberFormat="1" applyFont="1" applyFill="1" applyBorder="1" applyAlignment="1" applyProtection="1">
      <alignment horizontal="center" vertical="center" wrapText="1"/>
      <protection locked="0"/>
    </xf>
    <xf numFmtId="0" fontId="19" fillId="0" borderId="47" xfId="0" applyNumberFormat="1" applyFont="1" applyFill="1" applyBorder="1" applyAlignment="1">
      <alignment horizontal="center" vertical="center" wrapText="1"/>
    </xf>
    <xf numFmtId="0" fontId="0" fillId="0" borderId="45" xfId="0" applyFont="1" applyFill="1" applyBorder="1" applyAlignment="1" applyProtection="1">
      <alignment wrapText="1"/>
      <protection locked="0"/>
    </xf>
    <xf numFmtId="44" fontId="0" fillId="0" borderId="27" xfId="2" applyFont="1" applyFill="1" applyBorder="1"/>
    <xf numFmtId="164" fontId="0" fillId="0" borderId="27" xfId="2" applyNumberFormat="1" applyFont="1" applyFill="1" applyBorder="1" applyAlignment="1" applyProtection="1">
      <alignment horizontal="center" vertical="center" wrapText="1"/>
      <protection locked="0"/>
    </xf>
    <xf numFmtId="0" fontId="3" fillId="0" borderId="45" xfId="0" applyFont="1" applyFill="1" applyBorder="1" applyAlignment="1" applyProtection="1">
      <alignment wrapText="1"/>
      <protection locked="0"/>
    </xf>
    <xf numFmtId="0" fontId="3" fillId="0" borderId="47" xfId="0" applyFont="1" applyFill="1" applyBorder="1" applyAlignment="1" applyProtection="1">
      <alignment wrapText="1"/>
      <protection locked="0"/>
    </xf>
    <xf numFmtId="164" fontId="3" fillId="0" borderId="45" xfId="2" applyNumberFormat="1" applyFont="1" applyFill="1" applyBorder="1" applyAlignment="1">
      <alignment horizontal="center" vertical="center" wrapText="1"/>
    </xf>
    <xf numFmtId="164" fontId="3" fillId="0" borderId="27" xfId="2" applyNumberFormat="1" applyFont="1" applyFill="1" applyBorder="1" applyAlignment="1" applyProtection="1">
      <alignment horizontal="center" vertical="center" wrapText="1"/>
      <protection locked="0"/>
    </xf>
    <xf numFmtId="44" fontId="0" fillId="0" borderId="27" xfId="2" applyFont="1" applyFill="1" applyBorder="1" applyAlignment="1" applyProtection="1">
      <alignment wrapText="1"/>
      <protection locked="0"/>
    </xf>
    <xf numFmtId="44" fontId="0" fillId="0" borderId="45" xfId="2" applyFont="1" applyFill="1" applyBorder="1" applyAlignment="1" applyProtection="1">
      <alignment wrapText="1"/>
      <protection locked="0"/>
    </xf>
    <xf numFmtId="44" fontId="3" fillId="0" borderId="0" xfId="0" applyNumberFormat="1" applyFont="1" applyFill="1" applyAlignment="1" applyProtection="1">
      <alignment horizontal="center" vertical="center" wrapText="1"/>
      <protection locked="0"/>
    </xf>
    <xf numFmtId="0" fontId="3" fillId="12" borderId="45" xfId="0" applyFont="1" applyFill="1" applyBorder="1" applyAlignment="1" applyProtection="1">
      <alignment vertical="center" wrapText="1"/>
      <protection locked="0"/>
    </xf>
    <xf numFmtId="0" fontId="3" fillId="0" borderId="47" xfId="0" applyFont="1" applyBorder="1" applyAlignment="1" applyProtection="1">
      <alignment wrapText="1"/>
      <protection locked="0"/>
    </xf>
    <xf numFmtId="0" fontId="3" fillId="0" borderId="47" xfId="0" applyFont="1" applyBorder="1" applyAlignment="1">
      <alignment horizontal="center" vertical="center" wrapText="1"/>
    </xf>
    <xf numFmtId="14" fontId="3" fillId="0" borderId="47" xfId="0" applyNumberFormat="1" applyFont="1" applyBorder="1" applyAlignment="1">
      <alignment horizontal="center" vertical="center" wrapText="1"/>
    </xf>
    <xf numFmtId="44" fontId="5" fillId="0" borderId="47" xfId="2" applyFont="1" applyBorder="1" applyAlignment="1">
      <alignment horizontal="center" vertical="center" wrapText="1"/>
    </xf>
    <xf numFmtId="0" fontId="3" fillId="6" borderId="47" xfId="0" applyFont="1" applyFill="1" applyBorder="1" applyAlignment="1">
      <alignment horizontal="center" vertical="center" wrapText="1"/>
    </xf>
    <xf numFmtId="44" fontId="3" fillId="0" borderId="47" xfId="2" applyFont="1" applyBorder="1" applyAlignment="1" applyProtection="1">
      <alignment horizontal="center" vertical="top" wrapText="1"/>
      <protection locked="0"/>
    </xf>
    <xf numFmtId="44" fontId="3" fillId="0" borderId="47" xfId="2" applyFont="1" applyFill="1" applyBorder="1" applyAlignment="1">
      <alignment horizontal="center" vertical="center" wrapText="1"/>
    </xf>
    <xf numFmtId="44" fontId="3" fillId="0" borderId="47" xfId="2" applyFont="1" applyBorder="1" applyAlignment="1" applyProtection="1">
      <alignment horizontal="center" vertical="center" wrapText="1"/>
      <protection locked="0"/>
    </xf>
    <xf numFmtId="44" fontId="1" fillId="0" borderId="47" xfId="2" applyFont="1" applyBorder="1" applyAlignment="1" applyProtection="1">
      <alignment horizontal="center" vertical="center" wrapText="1"/>
      <protection locked="0"/>
    </xf>
    <xf numFmtId="44" fontId="9" fillId="7" borderId="47" xfId="0" applyNumberFormat="1" applyFont="1" applyFill="1" applyBorder="1" applyAlignment="1" applyProtection="1">
      <alignment wrapText="1"/>
      <protection locked="0"/>
    </xf>
    <xf numFmtId="0" fontId="0" fillId="0" borderId="47" xfId="0" applyBorder="1"/>
    <xf numFmtId="0" fontId="0" fillId="0" borderId="48" xfId="0" applyBorder="1"/>
    <xf numFmtId="44" fontId="3" fillId="0" borderId="34" xfId="2" applyFont="1" applyBorder="1" applyAlignment="1">
      <alignment horizontal="center" vertical="center" wrapText="1"/>
    </xf>
    <xf numFmtId="44" fontId="6" fillId="0" borderId="4" xfId="2" applyFont="1" applyBorder="1" applyAlignment="1" applyProtection="1">
      <alignment horizontal="center" vertical="center" wrapText="1"/>
      <protection locked="0"/>
    </xf>
    <xf numFmtId="44" fontId="14" fillId="0" borderId="37" xfId="2" applyFont="1" applyFill="1" applyBorder="1" applyAlignment="1">
      <alignment horizontal="center" vertical="center" wrapText="1"/>
    </xf>
    <xf numFmtId="44" fontId="1" fillId="0" borderId="0" xfId="2" applyFont="1" applyFill="1" applyBorder="1" applyAlignment="1" applyProtection="1">
      <alignment horizontal="center" vertical="center" wrapText="1"/>
      <protection locked="0"/>
    </xf>
    <xf numFmtId="44" fontId="9" fillId="0" borderId="27" xfId="2" applyFont="1" applyFill="1" applyBorder="1" applyAlignment="1">
      <alignment wrapText="1"/>
    </xf>
    <xf numFmtId="0" fontId="19" fillId="0" borderId="0" xfId="0" applyFont="1" applyFill="1"/>
    <xf numFmtId="164" fontId="19" fillId="0" borderId="0" xfId="0" applyNumberFormat="1" applyFont="1" applyFill="1"/>
    <xf numFmtId="0" fontId="3" fillId="12" borderId="41" xfId="0" applyFont="1" applyFill="1" applyBorder="1" applyAlignment="1" applyProtection="1">
      <alignment vertical="center" wrapText="1"/>
      <protection locked="0"/>
    </xf>
    <xf numFmtId="0" fontId="0" fillId="12" borderId="4" xfId="0" applyFont="1" applyFill="1" applyBorder="1" applyAlignment="1" applyProtection="1">
      <alignment horizontal="center" vertical="center" wrapText="1"/>
      <protection locked="0"/>
    </xf>
    <xf numFmtId="0" fontId="0" fillId="12" borderId="27" xfId="0" applyFill="1" applyBorder="1" applyAlignment="1">
      <alignment horizontal="center" vertical="center"/>
    </xf>
    <xf numFmtId="0" fontId="37" fillId="0" borderId="0" xfId="0" applyFont="1" applyAlignment="1">
      <alignment wrapText="1"/>
    </xf>
    <xf numFmtId="0" fontId="36" fillId="0" borderId="47" xfId="0" applyFont="1" applyFill="1" applyBorder="1" applyAlignment="1">
      <alignment horizontal="justify" vertical="center" wrapText="1"/>
    </xf>
    <xf numFmtId="44" fontId="3" fillId="0" borderId="47" xfId="2" applyFont="1" applyFill="1" applyBorder="1" applyAlignment="1" applyProtection="1">
      <alignment horizontal="center" vertical="top" wrapText="1"/>
      <protection locked="0"/>
    </xf>
    <xf numFmtId="164" fontId="0" fillId="0" borderId="34" xfId="2" applyNumberFormat="1" applyFont="1" applyFill="1" applyBorder="1" applyAlignment="1" applyProtection="1">
      <alignment horizontal="center" vertical="center" wrapText="1"/>
      <protection locked="0"/>
    </xf>
    <xf numFmtId="164" fontId="3" fillId="0" borderId="47" xfId="2" applyNumberFormat="1" applyFont="1" applyFill="1" applyBorder="1" applyAlignment="1" applyProtection="1">
      <alignment horizontal="center" vertical="center" wrapText="1"/>
      <protection locked="0"/>
    </xf>
    <xf numFmtId="44" fontId="9" fillId="0" borderId="47" xfId="0" applyNumberFormat="1" applyFont="1" applyFill="1" applyBorder="1" applyAlignment="1">
      <alignment horizontal="center" vertical="center"/>
    </xf>
    <xf numFmtId="0" fontId="3" fillId="0" borderId="37" xfId="0" applyNumberFormat="1" applyFont="1" applyFill="1" applyBorder="1" applyAlignment="1" applyProtection="1">
      <alignment horizontal="justify" vertical="center"/>
    </xf>
    <xf numFmtId="164" fontId="1" fillId="0" borderId="34" xfId="2" applyNumberFormat="1" applyFont="1" applyFill="1" applyBorder="1" applyAlignment="1" applyProtection="1">
      <alignment horizontal="center" vertical="center" wrapText="1"/>
      <protection locked="0"/>
    </xf>
    <xf numFmtId="44" fontId="5" fillId="0" borderId="4" xfId="2" applyFont="1" applyBorder="1" applyAlignment="1" applyProtection="1">
      <alignment horizontal="center" vertical="center" wrapText="1"/>
      <protection locked="0"/>
    </xf>
    <xf numFmtId="0" fontId="6" fillId="6" borderId="48" xfId="0" applyFont="1" applyFill="1" applyBorder="1" applyAlignment="1">
      <alignment horizontal="center" vertical="center" wrapText="1"/>
    </xf>
    <xf numFmtId="44" fontId="9" fillId="3" borderId="37" xfId="2" applyFont="1" applyFill="1" applyBorder="1" applyAlignment="1" applyProtection="1">
      <alignment horizontal="center" wrapText="1"/>
      <protection locked="0"/>
    </xf>
    <xf numFmtId="44" fontId="9" fillId="3" borderId="39" xfId="2" applyFont="1" applyFill="1" applyBorder="1" applyAlignment="1" applyProtection="1">
      <alignment horizontal="center" wrapText="1"/>
      <protection locked="0"/>
    </xf>
    <xf numFmtId="44" fontId="9" fillId="3" borderId="36" xfId="2" applyFont="1" applyFill="1" applyBorder="1" applyAlignment="1" applyProtection="1">
      <alignment horizontal="center" wrapText="1"/>
      <protection locked="0"/>
    </xf>
    <xf numFmtId="0" fontId="5" fillId="6" borderId="40" xfId="0" applyNumberFormat="1" applyFont="1" applyFill="1" applyBorder="1" applyAlignment="1">
      <alignment horizontal="center" vertical="center"/>
    </xf>
    <xf numFmtId="0" fontId="6" fillId="6" borderId="40" xfId="0" applyNumberFormat="1" applyFont="1" applyFill="1" applyBorder="1" applyAlignment="1" applyProtection="1">
      <alignment horizontal="center" vertical="center"/>
    </xf>
    <xf numFmtId="0" fontId="6" fillId="6" borderId="40" xfId="0" applyNumberFormat="1" applyFont="1" applyFill="1" applyBorder="1" applyAlignment="1">
      <alignment horizontal="center" vertical="center" wrapText="1"/>
    </xf>
    <xf numFmtId="0" fontId="7" fillId="6" borderId="37" xfId="0" applyNumberFormat="1" applyFont="1" applyFill="1" applyBorder="1" applyAlignment="1">
      <alignment horizontal="center" vertical="center" wrapText="1"/>
    </xf>
    <xf numFmtId="0" fontId="5" fillId="0" borderId="0" xfId="0" applyFont="1" applyFill="1" applyAlignment="1">
      <alignment horizontal="center" vertical="center"/>
    </xf>
    <xf numFmtId="44" fontId="6" fillId="6" borderId="40" xfId="2" applyNumberFormat="1" applyFont="1" applyFill="1" applyBorder="1" applyAlignment="1">
      <alignment horizontal="center" vertical="center"/>
    </xf>
    <xf numFmtId="0" fontId="0" fillId="0" borderId="34" xfId="0" applyFill="1" applyBorder="1" applyAlignment="1">
      <alignment horizontal="center" vertical="center" wrapText="1"/>
    </xf>
    <xf numFmtId="44" fontId="0" fillId="0" borderId="0" xfId="0" applyNumberFormat="1" applyFont="1" applyFill="1" applyBorder="1" applyAlignment="1" applyProtection="1">
      <alignment horizontal="center" vertical="center"/>
    </xf>
    <xf numFmtId="44" fontId="0" fillId="0" borderId="42" xfId="0" applyNumberFormat="1" applyBorder="1" applyAlignment="1">
      <alignment horizontal="center" vertical="center"/>
    </xf>
    <xf numFmtId="0" fontId="29" fillId="6" borderId="27" xfId="0" applyFont="1" applyFill="1" applyBorder="1" applyAlignment="1">
      <alignment horizontal="left" vertical="center" wrapText="1"/>
    </xf>
    <xf numFmtId="0" fontId="0" fillId="0" borderId="45" xfId="0" applyBorder="1" applyAlignment="1" applyProtection="1">
      <alignment horizontal="center" vertical="center" wrapText="1"/>
      <protection locked="0"/>
    </xf>
    <xf numFmtId="44" fontId="0" fillId="0" borderId="47" xfId="2" applyFont="1" applyBorder="1" applyAlignment="1" applyProtection="1">
      <alignment horizontal="center" vertical="center" wrapText="1"/>
      <protection locked="0"/>
    </xf>
    <xf numFmtId="44" fontId="3" fillId="0" borderId="34" xfId="2" applyFont="1" applyFill="1" applyBorder="1" applyAlignment="1" applyProtection="1">
      <alignment horizontal="center" vertical="center" wrapText="1"/>
      <protection locked="0"/>
    </xf>
    <xf numFmtId="44" fontId="3" fillId="0" borderId="0" xfId="2" applyFont="1" applyFill="1" applyBorder="1" applyAlignment="1" applyProtection="1">
      <alignment horizontal="center" vertical="center" wrapText="1"/>
      <protection locked="0"/>
    </xf>
    <xf numFmtId="44" fontId="5" fillId="0" borderId="47" xfId="0" applyNumberFormat="1" applyFont="1" applyFill="1" applyBorder="1" applyAlignment="1">
      <alignment horizontal="center" vertical="center" wrapText="1"/>
    </xf>
    <xf numFmtId="44" fontId="0" fillId="0" borderId="48" xfId="2" applyFont="1" applyFill="1" applyBorder="1" applyAlignment="1">
      <alignment horizontal="center" vertical="center" wrapText="1"/>
    </xf>
    <xf numFmtId="44" fontId="0" fillId="0" borderId="37" xfId="2" applyFont="1" applyFill="1" applyBorder="1" applyAlignment="1" applyProtection="1">
      <alignment horizontal="center" vertical="center" wrapText="1"/>
      <protection locked="0"/>
    </xf>
    <xf numFmtId="44" fontId="0" fillId="0" borderId="37" xfId="2" applyFont="1" applyBorder="1" applyAlignment="1" applyProtection="1">
      <alignment horizontal="center" vertical="center" wrapText="1"/>
      <protection locked="0"/>
    </xf>
    <xf numFmtId="0" fontId="3" fillId="12" borderId="28" xfId="0" applyFont="1" applyFill="1" applyBorder="1" applyAlignment="1" applyProtection="1">
      <alignment horizontal="center" vertical="center" wrapText="1"/>
      <protection locked="0"/>
    </xf>
    <xf numFmtId="0" fontId="0" fillId="0" borderId="47" xfId="0" applyBorder="1" applyAlignment="1" applyProtection="1">
      <alignment wrapText="1"/>
      <protection locked="0"/>
    </xf>
    <xf numFmtId="44" fontId="0" fillId="0" borderId="47" xfId="2" applyFont="1" applyBorder="1" applyAlignment="1" applyProtection="1">
      <alignment wrapText="1"/>
      <protection locked="0"/>
    </xf>
    <xf numFmtId="0" fontId="0" fillId="0" borderId="47" xfId="0" applyBorder="1" applyAlignment="1" applyProtection="1">
      <alignment horizontal="center" vertical="center" wrapText="1"/>
      <protection locked="0"/>
    </xf>
    <xf numFmtId="0" fontId="3" fillId="0" borderId="47" xfId="0" applyFont="1" applyFill="1" applyBorder="1" applyAlignment="1" applyProtection="1">
      <alignment horizontal="center" vertical="center" wrapText="1"/>
      <protection locked="0"/>
    </xf>
    <xf numFmtId="17" fontId="0" fillId="0" borderId="47" xfId="0" applyNumberFormat="1" applyBorder="1" applyAlignment="1" applyProtection="1">
      <alignment wrapText="1"/>
      <protection locked="0"/>
    </xf>
    <xf numFmtId="164" fontId="0" fillId="0" borderId="27" xfId="0" applyNumberFormat="1" applyBorder="1" applyAlignment="1" applyProtection="1">
      <alignment wrapText="1"/>
      <protection locked="0"/>
    </xf>
    <xf numFmtId="0" fontId="3" fillId="0" borderId="49" xfId="0" applyFont="1" applyFill="1" applyBorder="1" applyAlignment="1" applyProtection="1">
      <alignment wrapText="1"/>
      <protection locked="0"/>
    </xf>
    <xf numFmtId="0" fontId="9" fillId="0" borderId="49" xfId="0" applyFont="1" applyFill="1" applyBorder="1" applyAlignment="1">
      <alignment horizontal="center" vertical="center" wrapText="1"/>
    </xf>
    <xf numFmtId="14" fontId="5" fillId="0" borderId="49" xfId="0" applyNumberFormat="1" applyFont="1" applyFill="1" applyBorder="1" applyAlignment="1">
      <alignment horizontal="center" vertical="center" wrapText="1"/>
    </xf>
    <xf numFmtId="44" fontId="3" fillId="0" borderId="49" xfId="2" applyFont="1" applyFill="1" applyBorder="1" applyAlignment="1" applyProtection="1">
      <alignment horizontal="center" vertical="top" wrapText="1"/>
      <protection locked="0"/>
    </xf>
    <xf numFmtId="164" fontId="3" fillId="0" borderId="49" xfId="2"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wrapText="1"/>
      <protection locked="0"/>
    </xf>
    <xf numFmtId="0" fontId="5" fillId="0" borderId="24" xfId="0" applyFont="1" applyFill="1" applyBorder="1" applyAlignment="1">
      <alignment horizontal="center" vertical="center" wrapText="1"/>
    </xf>
    <xf numFmtId="0" fontId="19" fillId="0" borderId="0" xfId="0" applyFont="1" applyFill="1" applyAlignment="1">
      <alignment horizontal="center" vertical="center" wrapText="1"/>
    </xf>
    <xf numFmtId="3" fontId="19" fillId="0" borderId="7" xfId="0" applyNumberFormat="1" applyFont="1" applyFill="1" applyBorder="1" applyAlignment="1" applyProtection="1">
      <alignment horizontal="center" vertical="center" wrapText="1"/>
    </xf>
    <xf numFmtId="44" fontId="0" fillId="0" borderId="24" xfId="2" applyFont="1" applyFill="1" applyBorder="1" applyAlignment="1" applyProtection="1">
      <alignment horizontal="center" vertical="top" wrapText="1"/>
      <protection locked="0"/>
    </xf>
    <xf numFmtId="0" fontId="0" fillId="0" borderId="47" xfId="0" applyFont="1" applyFill="1" applyBorder="1" applyAlignment="1" applyProtection="1">
      <alignment vertical="center" wrapText="1"/>
      <protection locked="0"/>
    </xf>
    <xf numFmtId="164" fontId="1" fillId="0" borderId="24" xfId="2" applyNumberFormat="1" applyFont="1" applyFill="1" applyBorder="1" applyAlignment="1" applyProtection="1">
      <alignment horizontal="center" vertical="center" wrapText="1"/>
      <protection locked="0"/>
    </xf>
    <xf numFmtId="0" fontId="25" fillId="0" borderId="47" xfId="0" applyFont="1" applyFill="1" applyBorder="1" applyAlignment="1">
      <alignment horizontal="center" vertical="center" wrapText="1"/>
    </xf>
    <xf numFmtId="3" fontId="19" fillId="0" borderId="10" xfId="0" applyNumberFormat="1" applyFont="1" applyFill="1" applyBorder="1" applyAlignment="1" applyProtection="1">
      <alignment horizontal="center" vertical="center"/>
    </xf>
    <xf numFmtId="0" fontId="19" fillId="0" borderId="47" xfId="0" applyFont="1" applyFill="1" applyBorder="1" applyAlignment="1">
      <alignment horizontal="center" vertical="center" wrapText="1"/>
    </xf>
    <xf numFmtId="3" fontId="19" fillId="0" borderId="10" xfId="0" applyNumberFormat="1" applyFont="1" applyFill="1" applyBorder="1" applyAlignment="1" applyProtection="1">
      <alignment horizontal="center" vertical="center" wrapText="1"/>
    </xf>
    <xf numFmtId="0" fontId="19" fillId="0" borderId="10" xfId="0" applyNumberFormat="1" applyFont="1" applyFill="1" applyBorder="1" applyAlignment="1" applyProtection="1">
      <alignment horizontal="center" vertical="center"/>
    </xf>
    <xf numFmtId="0" fontId="0" fillId="0" borderId="46" xfId="0" applyNumberFormat="1" applyFont="1" applyFill="1" applyBorder="1" applyAlignment="1" applyProtection="1">
      <alignment horizontal="center" vertical="center"/>
    </xf>
    <xf numFmtId="44" fontId="0" fillId="0" borderId="0" xfId="2" applyFont="1" applyFill="1" applyBorder="1" applyAlignment="1" applyProtection="1">
      <alignment horizontal="center" vertical="center"/>
    </xf>
    <xf numFmtId="0" fontId="0" fillId="0" borderId="0" xfId="0" applyFill="1" applyBorder="1" applyAlignment="1">
      <alignment horizontal="center" vertical="center" wrapText="1"/>
    </xf>
    <xf numFmtId="0" fontId="19" fillId="0" borderId="37" xfId="0" applyNumberFormat="1" applyFont="1" applyFill="1" applyBorder="1" applyAlignment="1" applyProtection="1">
      <alignment horizontal="center" vertical="center" wrapText="1"/>
    </xf>
    <xf numFmtId="44" fontId="0" fillId="0" borderId="47" xfId="2" applyFont="1" applyFill="1" applyBorder="1" applyAlignment="1" applyProtection="1">
      <alignment horizontal="center" vertical="top" wrapText="1"/>
      <protection locked="0"/>
    </xf>
    <xf numFmtId="3" fontId="0" fillId="0" borderId="46" xfId="0" applyNumberFormat="1" applyFill="1" applyBorder="1" applyAlignment="1" applyProtection="1">
      <alignment horizontal="center" vertical="center" wrapText="1"/>
    </xf>
    <xf numFmtId="0" fontId="31" fillId="0" borderId="0" xfId="0" applyFont="1" applyFill="1" applyAlignment="1">
      <alignment wrapText="1"/>
    </xf>
    <xf numFmtId="3" fontId="5" fillId="0" borderId="46" xfId="0" applyNumberFormat="1" applyFont="1" applyFill="1" applyBorder="1" applyAlignment="1" applyProtection="1">
      <alignment horizontal="justify" vertical="center"/>
    </xf>
    <xf numFmtId="3" fontId="19" fillId="0" borderId="4" xfId="0" applyNumberFormat="1" applyFont="1" applyFill="1" applyBorder="1" applyAlignment="1" applyProtection="1">
      <alignment horizontal="center" vertical="center" wrapText="1"/>
    </xf>
    <xf numFmtId="44" fontId="0" fillId="0" borderId="4" xfId="2" applyFont="1" applyFill="1" applyBorder="1"/>
    <xf numFmtId="0" fontId="25" fillId="0" borderId="0" xfId="0" applyFont="1" applyFill="1" applyAlignment="1">
      <alignment horizontal="center" vertical="center" wrapText="1"/>
    </xf>
    <xf numFmtId="3" fontId="19" fillId="0" borderId="10" xfId="0" applyNumberFormat="1" applyFont="1" applyFill="1" applyBorder="1" applyAlignment="1" applyProtection="1">
      <alignment horizontal="justify" vertical="center"/>
    </xf>
    <xf numFmtId="0" fontId="0" fillId="0" borderId="34" xfId="0" applyFont="1" applyFill="1" applyBorder="1" applyAlignment="1">
      <alignment horizontal="center" vertical="center" wrapText="1"/>
    </xf>
    <xf numFmtId="164" fontId="0" fillId="0" borderId="20" xfId="0" applyNumberFormat="1" applyFont="1" applyFill="1" applyBorder="1" applyAlignment="1" applyProtection="1">
      <alignment horizontal="center" vertical="center"/>
    </xf>
    <xf numFmtId="0" fontId="0" fillId="0" borderId="32" xfId="0" applyFont="1" applyFill="1" applyBorder="1" applyAlignment="1">
      <alignment horizontal="center" vertical="center" wrapText="1"/>
    </xf>
    <xf numFmtId="44" fontId="0" fillId="0" borderId="30" xfId="2" applyFont="1" applyFill="1" applyBorder="1" applyAlignment="1" applyProtection="1">
      <alignment horizontal="center" vertical="center"/>
    </xf>
    <xf numFmtId="3" fontId="29" fillId="0" borderId="33" xfId="0" applyNumberFormat="1" applyFont="1" applyFill="1" applyBorder="1" applyAlignment="1" applyProtection="1">
      <alignment horizontal="center" vertical="center" wrapText="1"/>
    </xf>
    <xf numFmtId="0" fontId="19" fillId="0" borderId="10" xfId="0" applyNumberFormat="1" applyFont="1" applyFill="1" applyBorder="1" applyAlignment="1" applyProtection="1">
      <alignment horizontal="justify" vertical="center"/>
    </xf>
    <xf numFmtId="0" fontId="29" fillId="0" borderId="47" xfId="0" applyFont="1" applyFill="1" applyBorder="1" applyAlignment="1">
      <alignment horizontal="center" vertical="center" wrapText="1"/>
    </xf>
    <xf numFmtId="3" fontId="19" fillId="0" borderId="10" xfId="0" applyNumberFormat="1" applyFont="1" applyFill="1" applyBorder="1" applyAlignment="1" applyProtection="1">
      <alignment horizontal="justify" vertical="center" wrapText="1"/>
    </xf>
    <xf numFmtId="3" fontId="29" fillId="0" borderId="22" xfId="0" applyNumberFormat="1" applyFont="1" applyFill="1" applyBorder="1" applyAlignment="1" applyProtection="1">
      <alignment horizontal="center" vertical="center" wrapText="1"/>
    </xf>
    <xf numFmtId="0" fontId="25" fillId="0" borderId="47" xfId="0" applyFont="1" applyFill="1" applyBorder="1" applyAlignment="1">
      <alignment wrapText="1"/>
    </xf>
    <xf numFmtId="0" fontId="28" fillId="0" borderId="47" xfId="0" applyFont="1" applyFill="1" applyBorder="1" applyAlignment="1">
      <alignment horizontal="center" vertical="center" wrapText="1"/>
    </xf>
    <xf numFmtId="0" fontId="0" fillId="0" borderId="48" xfId="0" applyFont="1" applyFill="1" applyBorder="1" applyAlignment="1" applyProtection="1">
      <alignment horizontal="center" vertical="center" wrapText="1"/>
      <protection locked="0"/>
    </xf>
    <xf numFmtId="0" fontId="12" fillId="0" borderId="45" xfId="0" applyFont="1" applyFill="1" applyBorder="1" applyAlignment="1">
      <alignment horizontal="center" vertical="center" wrapText="1"/>
    </xf>
    <xf numFmtId="44" fontId="0" fillId="0" borderId="0" xfId="0" applyNumberFormat="1" applyFill="1" applyAlignment="1">
      <alignment vertical="center"/>
    </xf>
    <xf numFmtId="0" fontId="3" fillId="0" borderId="47"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47" xfId="0" applyFont="1" applyFill="1" applyBorder="1" applyAlignment="1" applyProtection="1">
      <alignment vertical="center" wrapText="1"/>
      <protection locked="0"/>
    </xf>
    <xf numFmtId="49" fontId="11" fillId="0" borderId="47" xfId="0" applyNumberFormat="1" applyFont="1" applyFill="1" applyBorder="1" applyAlignment="1">
      <alignment horizontal="center" vertical="center"/>
    </xf>
    <xf numFmtId="0" fontId="9" fillId="0" borderId="47" xfId="0" applyFont="1" applyFill="1" applyBorder="1" applyAlignment="1">
      <alignment horizontal="center" vertical="center" wrapText="1"/>
    </xf>
    <xf numFmtId="44" fontId="3" fillId="0" borderId="30" xfId="2" applyFont="1" applyFill="1" applyBorder="1" applyAlignment="1" applyProtection="1">
      <alignment horizontal="center" vertical="center"/>
    </xf>
    <xf numFmtId="3" fontId="9" fillId="0" borderId="29" xfId="0" applyNumberFormat="1" applyFont="1" applyFill="1" applyBorder="1" applyAlignment="1" applyProtection="1">
      <alignment horizontal="center" vertical="center" wrapText="1"/>
    </xf>
    <xf numFmtId="44" fontId="3" fillId="0" borderId="4" xfId="2" applyFont="1" applyFill="1" applyBorder="1" applyAlignment="1" applyProtection="1">
      <alignment horizontal="center" vertical="top" wrapText="1"/>
      <protection locked="0"/>
    </xf>
    <xf numFmtId="44" fontId="0" fillId="0" borderId="0" xfId="0" applyNumberFormat="1" applyFill="1" applyAlignment="1">
      <alignment horizontal="center" vertical="center"/>
    </xf>
    <xf numFmtId="0" fontId="36" fillId="0" borderId="45" xfId="0" applyFont="1" applyFill="1" applyBorder="1" applyAlignment="1">
      <alignment horizontal="center" vertical="center" wrapText="1"/>
    </xf>
    <xf numFmtId="0" fontId="0" fillId="0" borderId="0" xfId="0" applyNumberFormat="1" applyFont="1" applyFill="1" applyBorder="1" applyAlignment="1" applyProtection="1">
      <alignment horizontal="center" vertical="center"/>
    </xf>
    <xf numFmtId="44" fontId="0" fillId="0" borderId="47" xfId="0" applyNumberFormat="1" applyFont="1" applyFill="1" applyBorder="1" applyAlignment="1" applyProtection="1">
      <alignment horizontal="center" vertical="center"/>
    </xf>
    <xf numFmtId="0" fontId="19" fillId="0" borderId="50" xfId="0" applyFont="1" applyFill="1" applyBorder="1" applyAlignment="1">
      <alignment horizontal="center" vertical="center" wrapText="1"/>
    </xf>
    <xf numFmtId="0" fontId="3" fillId="0" borderId="51" xfId="0" applyFont="1" applyFill="1" applyBorder="1" applyAlignment="1" applyProtection="1">
      <alignment wrapText="1"/>
      <protection locked="0"/>
    </xf>
    <xf numFmtId="0" fontId="9" fillId="0" borderId="51" xfId="0" applyFont="1" applyFill="1" applyBorder="1" applyAlignment="1">
      <alignment horizontal="center" vertical="center" wrapText="1"/>
    </xf>
    <xf numFmtId="14" fontId="5" fillId="0" borderId="51" xfId="0" applyNumberFormat="1" applyFont="1" applyFill="1" applyBorder="1" applyAlignment="1">
      <alignment horizontal="center" vertical="center" wrapText="1"/>
    </xf>
    <xf numFmtId="0" fontId="36" fillId="0" borderId="51" xfId="0" applyFont="1" applyFill="1" applyBorder="1" applyAlignment="1">
      <alignment horizontal="center" vertical="center" wrapText="1"/>
    </xf>
    <xf numFmtId="44" fontId="3" fillId="0" borderId="51" xfId="2" applyFont="1" applyFill="1" applyBorder="1" applyAlignment="1" applyProtection="1">
      <alignment horizontal="center" vertical="top" wrapText="1"/>
      <protection locked="0"/>
    </xf>
    <xf numFmtId="44" fontId="9" fillId="0" borderId="51" xfId="0" applyNumberFormat="1" applyFont="1" applyFill="1" applyBorder="1" applyAlignment="1">
      <alignment horizontal="center" vertical="center"/>
    </xf>
    <xf numFmtId="3" fontId="0" fillId="0" borderId="48" xfId="0" applyNumberFormat="1" applyFill="1" applyBorder="1" applyAlignment="1" applyProtection="1">
      <alignment horizontal="center" vertical="center" wrapText="1"/>
    </xf>
    <xf numFmtId="0" fontId="0" fillId="0" borderId="0" xfId="0" applyNumberFormat="1" applyFont="1" applyFill="1" applyBorder="1" applyAlignment="1" applyProtection="1">
      <alignment horizontal="center" vertical="center" wrapText="1"/>
    </xf>
    <xf numFmtId="0" fontId="40" fillId="0" borderId="44" xfId="0" applyFont="1" applyFill="1" applyBorder="1" applyAlignment="1">
      <alignment horizontal="center" vertical="center" wrapText="1"/>
    </xf>
    <xf numFmtId="0" fontId="5" fillId="0" borderId="52" xfId="0" applyFont="1" applyFill="1" applyBorder="1" applyAlignment="1">
      <alignment horizontal="center" vertical="center" wrapText="1"/>
    </xf>
    <xf numFmtId="14" fontId="5" fillId="0" borderId="52" xfId="0" applyNumberFormat="1" applyFont="1" applyFill="1" applyBorder="1" applyAlignment="1">
      <alignment horizontal="center" vertical="center" wrapText="1"/>
    </xf>
    <xf numFmtId="44" fontId="0" fillId="0" borderId="52" xfId="0" applyNumberFormat="1" applyFont="1" applyFill="1" applyBorder="1" applyAlignment="1" applyProtection="1">
      <alignment horizontal="center" vertical="center"/>
    </xf>
    <xf numFmtId="44" fontId="9" fillId="0" borderId="52" xfId="0" applyNumberFormat="1" applyFont="1" applyFill="1" applyBorder="1" applyAlignment="1">
      <alignment horizontal="center" vertical="center"/>
    </xf>
    <xf numFmtId="0" fontId="0" fillId="0" borderId="52" xfId="0" applyFont="1" applyFill="1" applyBorder="1" applyAlignment="1">
      <alignment horizontal="center" vertical="center" wrapText="1"/>
    </xf>
    <xf numFmtId="164" fontId="0" fillId="0" borderId="52" xfId="2" applyNumberFormat="1" applyFont="1" applyFill="1" applyBorder="1" applyAlignment="1">
      <alignment horizontal="center" vertical="center" wrapText="1"/>
    </xf>
    <xf numFmtId="0" fontId="19" fillId="0" borderId="37" xfId="0" applyNumberFormat="1" applyFont="1" applyFill="1" applyBorder="1" applyAlignment="1" applyProtection="1">
      <alignment horizontal="justify" vertical="center"/>
    </xf>
    <xf numFmtId="44" fontId="0" fillId="0" borderId="52" xfId="2" applyFont="1" applyFill="1" applyBorder="1" applyAlignment="1" applyProtection="1">
      <alignment horizontal="center" vertical="top" wrapText="1"/>
      <protection locked="0"/>
    </xf>
    <xf numFmtId="0" fontId="3" fillId="12" borderId="52" xfId="0" applyFont="1" applyFill="1" applyBorder="1" applyAlignment="1" applyProtection="1">
      <alignment vertical="center" wrapText="1"/>
      <protection locked="0"/>
    </xf>
    <xf numFmtId="49" fontId="11" fillId="0" borderId="52" xfId="0" applyNumberFormat="1" applyFont="1" applyFill="1" applyBorder="1" applyAlignment="1">
      <alignment horizontal="center" vertical="center"/>
    </xf>
    <xf numFmtId="0" fontId="3" fillId="0" borderId="52" xfId="0" applyFont="1" applyFill="1" applyBorder="1" applyAlignment="1" applyProtection="1">
      <alignment wrapText="1"/>
      <protection locked="0"/>
    </xf>
    <xf numFmtId="0" fontId="9" fillId="0" borderId="52" xfId="0" applyFont="1" applyFill="1" applyBorder="1" applyAlignment="1">
      <alignment horizontal="center" vertical="center" wrapText="1"/>
    </xf>
    <xf numFmtId="0" fontId="3" fillId="0" borderId="52" xfId="0" applyFont="1" applyFill="1" applyBorder="1" applyAlignment="1">
      <alignment horizontal="center" vertical="center" wrapText="1"/>
    </xf>
    <xf numFmtId="164" fontId="3" fillId="0" borderId="52" xfId="2" applyNumberFormat="1" applyFont="1" applyFill="1" applyBorder="1" applyAlignment="1">
      <alignment horizontal="center" vertical="center" wrapText="1"/>
    </xf>
    <xf numFmtId="0" fontId="3" fillId="0" borderId="34" xfId="0" applyFont="1" applyFill="1" applyBorder="1" applyAlignment="1">
      <alignment horizontal="center" vertical="center" wrapText="1"/>
    </xf>
    <xf numFmtId="0" fontId="9" fillId="0" borderId="37" xfId="0" applyNumberFormat="1" applyFont="1" applyFill="1" applyBorder="1" applyAlignment="1" applyProtection="1">
      <alignment horizontal="justify" vertical="center"/>
    </xf>
    <xf numFmtId="44" fontId="3" fillId="0" borderId="52" xfId="2" applyFont="1" applyFill="1" applyBorder="1" applyAlignment="1" applyProtection="1">
      <alignment horizontal="center" vertical="top" wrapText="1"/>
      <protection locked="0"/>
    </xf>
    <xf numFmtId="0" fontId="6" fillId="0" borderId="52" xfId="0" applyFont="1" applyFill="1" applyBorder="1" applyAlignment="1">
      <alignment horizontal="center" vertical="center" wrapText="1"/>
    </xf>
    <xf numFmtId="14" fontId="6" fillId="0" borderId="52" xfId="0" applyNumberFormat="1" applyFont="1" applyFill="1" applyBorder="1" applyAlignment="1">
      <alignment horizontal="center" vertical="center" wrapText="1"/>
    </xf>
    <xf numFmtId="44" fontId="3" fillId="0" borderId="0" xfId="0" applyNumberFormat="1" applyFont="1" applyFill="1" applyBorder="1" applyAlignment="1" applyProtection="1">
      <alignment horizontal="center" vertical="center"/>
    </xf>
    <xf numFmtId="164" fontId="3" fillId="0" borderId="34" xfId="2" applyNumberFormat="1" applyFont="1" applyFill="1" applyBorder="1" applyAlignment="1" applyProtection="1">
      <alignment horizontal="center" vertical="center" wrapText="1"/>
      <protection locked="0"/>
    </xf>
    <xf numFmtId="0" fontId="0" fillId="0" borderId="0" xfId="0"/>
    <xf numFmtId="0" fontId="3" fillId="12" borderId="52" xfId="0" applyFont="1" applyFill="1" applyBorder="1" applyAlignment="1" applyProtection="1">
      <alignment vertical="center" wrapText="1"/>
      <protection locked="0"/>
    </xf>
    <xf numFmtId="49" fontId="11" fillId="0" borderId="52" xfId="0" applyNumberFormat="1" applyFont="1" applyFill="1" applyBorder="1" applyAlignment="1">
      <alignment horizontal="center" vertical="center"/>
    </xf>
    <xf numFmtId="0" fontId="3" fillId="0" borderId="52" xfId="0" applyFont="1" applyFill="1" applyBorder="1" applyAlignment="1" applyProtection="1">
      <alignment wrapText="1"/>
      <protection locked="0"/>
    </xf>
    <xf numFmtId="0" fontId="9" fillId="0" borderId="52" xfId="0" applyFont="1" applyFill="1" applyBorder="1" applyAlignment="1">
      <alignment horizontal="center" vertical="center" wrapText="1"/>
    </xf>
    <xf numFmtId="0" fontId="3" fillId="0" borderId="52" xfId="0" applyFont="1" applyFill="1" applyBorder="1" applyAlignment="1">
      <alignment horizontal="center" vertical="center" wrapText="1"/>
    </xf>
    <xf numFmtId="164" fontId="3" fillId="0" borderId="52" xfId="2" applyNumberFormat="1" applyFont="1" applyFill="1" applyBorder="1" applyAlignment="1">
      <alignment horizontal="center" vertical="center" wrapText="1"/>
    </xf>
    <xf numFmtId="0" fontId="3" fillId="0" borderId="34" xfId="0" applyFont="1" applyFill="1" applyBorder="1" applyAlignment="1">
      <alignment horizontal="center" vertical="center" wrapText="1"/>
    </xf>
    <xf numFmtId="0" fontId="9" fillId="0" borderId="37" xfId="0" applyNumberFormat="1" applyFont="1" applyFill="1" applyBorder="1" applyAlignment="1" applyProtection="1">
      <alignment horizontal="justify" vertical="center"/>
    </xf>
    <xf numFmtId="44" fontId="3" fillId="0" borderId="52" xfId="2" applyFont="1" applyFill="1" applyBorder="1" applyAlignment="1" applyProtection="1">
      <alignment horizontal="center" vertical="top" wrapText="1"/>
      <protection locked="0"/>
    </xf>
    <xf numFmtId="0" fontId="6" fillId="0" borderId="52" xfId="0" applyFont="1" applyFill="1" applyBorder="1" applyAlignment="1">
      <alignment horizontal="center" vertical="center" wrapText="1"/>
    </xf>
    <xf numFmtId="14" fontId="6" fillId="0" borderId="52" xfId="0" applyNumberFormat="1" applyFont="1" applyFill="1" applyBorder="1" applyAlignment="1">
      <alignment horizontal="center" vertical="center" wrapText="1"/>
    </xf>
    <xf numFmtId="44" fontId="3" fillId="0" borderId="52"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164" fontId="3" fillId="0" borderId="34" xfId="2" applyNumberFormat="1" applyFont="1" applyFill="1" applyBorder="1" applyAlignment="1" applyProtection="1">
      <alignment horizontal="center" vertical="center" wrapText="1"/>
      <protection locked="0"/>
    </xf>
    <xf numFmtId="0" fontId="3" fillId="0" borderId="52" xfId="0" applyFont="1" applyBorder="1" applyAlignment="1" applyProtection="1">
      <alignment wrapText="1"/>
      <protection locked="0"/>
    </xf>
    <xf numFmtId="0" fontId="5" fillId="6" borderId="7" xfId="0" applyNumberFormat="1" applyFont="1" applyFill="1" applyBorder="1" applyAlignment="1">
      <alignment horizontal="center" vertical="center"/>
    </xf>
    <xf numFmtId="44" fontId="6" fillId="6" borderId="7" xfId="2" applyNumberFormat="1" applyFont="1" applyFill="1" applyBorder="1" applyAlignment="1">
      <alignment horizontal="center" vertical="center"/>
    </xf>
    <xf numFmtId="0" fontId="6" fillId="6" borderId="34" xfId="0" applyNumberFormat="1" applyFont="1" applyFill="1" applyBorder="1" applyAlignment="1" applyProtection="1">
      <alignment horizontal="center" vertical="center"/>
    </xf>
    <xf numFmtId="0" fontId="6" fillId="6" borderId="34" xfId="0" applyNumberFormat="1" applyFont="1" applyFill="1" applyBorder="1" applyAlignment="1">
      <alignment horizontal="center" vertical="center" wrapText="1"/>
    </xf>
    <xf numFmtId="14" fontId="3" fillId="0" borderId="52" xfId="0" applyNumberFormat="1" applyFont="1" applyFill="1" applyBorder="1" applyAlignment="1">
      <alignment horizontal="center" vertical="center" wrapText="1"/>
    </xf>
    <xf numFmtId="164" fontId="6" fillId="0" borderId="52" xfId="2" applyNumberFormat="1" applyFont="1" applyFill="1" applyBorder="1" applyAlignment="1">
      <alignment horizontal="center" vertical="center" wrapText="1"/>
    </xf>
    <xf numFmtId="164" fontId="0" fillId="13" borderId="4" xfId="2" applyNumberFormat="1" applyFont="1" applyFill="1" applyBorder="1" applyAlignment="1" applyProtection="1">
      <alignment horizontal="center" vertical="center" wrapText="1"/>
      <protection locked="0"/>
    </xf>
    <xf numFmtId="164" fontId="3" fillId="13" borderId="27" xfId="2" applyNumberFormat="1" applyFont="1" applyFill="1" applyBorder="1" applyAlignment="1" applyProtection="1">
      <alignment horizontal="center" vertical="center" wrapText="1"/>
      <protection locked="0"/>
    </xf>
    <xf numFmtId="44" fontId="3" fillId="13" borderId="49" xfId="2" applyFont="1" applyFill="1" applyBorder="1" applyAlignment="1" applyProtection="1">
      <alignment horizontal="center" vertical="center" wrapText="1"/>
      <protection locked="0"/>
    </xf>
    <xf numFmtId="44" fontId="3" fillId="13" borderId="47" xfId="2" applyFont="1" applyFill="1" applyBorder="1" applyAlignment="1" applyProtection="1">
      <alignment horizontal="center" vertical="center" wrapText="1"/>
      <protection locked="0"/>
    </xf>
    <xf numFmtId="0" fontId="3" fillId="0" borderId="53" xfId="0" applyFont="1" applyFill="1" applyBorder="1" applyAlignment="1" applyProtection="1">
      <alignment wrapText="1"/>
      <protection locked="0"/>
    </xf>
    <xf numFmtId="14" fontId="5" fillId="0" borderId="53" xfId="0" applyNumberFormat="1" applyFont="1" applyFill="1" applyBorder="1" applyAlignment="1">
      <alignment horizontal="center" vertical="center" wrapText="1"/>
    </xf>
    <xf numFmtId="44" fontId="0" fillId="0" borderId="53" xfId="0" applyNumberFormat="1" applyFont="1" applyFill="1" applyBorder="1" applyAlignment="1" applyProtection="1">
      <alignment horizontal="center" vertical="center"/>
    </xf>
    <xf numFmtId="44" fontId="3" fillId="0" borderId="53" xfId="2" applyFont="1" applyFill="1" applyBorder="1" applyAlignment="1" applyProtection="1">
      <alignment horizontal="center" vertical="top" wrapText="1"/>
      <protection locked="0"/>
    </xf>
    <xf numFmtId="44" fontId="9" fillId="0" borderId="53" xfId="0" applyNumberFormat="1" applyFont="1" applyFill="1" applyBorder="1" applyAlignment="1">
      <alignment horizontal="center" vertical="center"/>
    </xf>
    <xf numFmtId="0" fontId="9" fillId="0" borderId="54" xfId="0" applyFont="1" applyFill="1" applyBorder="1" applyAlignment="1">
      <alignment horizontal="center" vertical="center" wrapText="1"/>
    </xf>
    <xf numFmtId="14" fontId="6" fillId="0" borderId="54" xfId="0" applyNumberFormat="1" applyFont="1" applyFill="1" applyBorder="1" applyAlignment="1">
      <alignment horizontal="center" vertical="center" wrapText="1"/>
    </xf>
    <xf numFmtId="44" fontId="3" fillId="0" borderId="54" xfId="0" applyNumberFormat="1" applyFont="1" applyFill="1" applyBorder="1" applyAlignment="1" applyProtection="1">
      <alignment horizontal="center" vertical="center"/>
    </xf>
    <xf numFmtId="44" fontId="3" fillId="0" borderId="54" xfId="2" applyFont="1" applyFill="1" applyBorder="1" applyAlignment="1" applyProtection="1">
      <alignment horizontal="center" vertical="top" wrapText="1"/>
      <protection locked="0"/>
    </xf>
    <xf numFmtId="44" fontId="9" fillId="0" borderId="54" xfId="0" applyNumberFormat="1" applyFont="1" applyFill="1" applyBorder="1" applyAlignment="1">
      <alignment horizontal="center" vertical="center"/>
    </xf>
    <xf numFmtId="0" fontId="3" fillId="0" borderId="55" xfId="0" applyFont="1" applyBorder="1" applyAlignment="1" applyProtection="1">
      <alignment wrapText="1"/>
      <protection locked="0"/>
    </xf>
    <xf numFmtId="0" fontId="9" fillId="0" borderId="55" xfId="0" applyFont="1" applyFill="1" applyBorder="1" applyAlignment="1">
      <alignment horizontal="center" vertical="center" wrapText="1"/>
    </xf>
    <xf numFmtId="14" fontId="3" fillId="0" borderId="55" xfId="0" applyNumberFormat="1" applyFont="1" applyFill="1" applyBorder="1" applyAlignment="1">
      <alignment horizontal="center" vertical="center" wrapText="1"/>
    </xf>
    <xf numFmtId="0" fontId="3" fillId="0" borderId="55" xfId="0" applyFont="1" applyFill="1" applyBorder="1" applyAlignment="1">
      <alignment horizontal="center" vertical="center" wrapText="1"/>
    </xf>
    <xf numFmtId="164" fontId="6" fillId="0" borderId="55" xfId="2" applyNumberFormat="1" applyFont="1" applyFill="1" applyBorder="1" applyAlignment="1">
      <alignment horizontal="center" vertical="center" wrapText="1"/>
    </xf>
    <xf numFmtId="0" fontId="6" fillId="6" borderId="4" xfId="1" applyNumberFormat="1" applyFont="1" applyFill="1" applyBorder="1" applyAlignment="1" applyProtection="1">
      <alignment horizontal="center" vertical="center"/>
    </xf>
    <xf numFmtId="44" fontId="5" fillId="6" borderId="55" xfId="2" applyFont="1" applyFill="1" applyBorder="1" applyAlignment="1">
      <alignment horizontal="center" vertical="center" wrapText="1"/>
    </xf>
    <xf numFmtId="0" fontId="0" fillId="6" borderId="0" xfId="0" applyNumberFormat="1" applyFont="1" applyFill="1" applyBorder="1" applyAlignment="1" applyProtection="1">
      <alignment horizontal="center" vertical="center" wrapText="1"/>
    </xf>
    <xf numFmtId="0" fontId="3" fillId="6" borderId="55" xfId="2" applyNumberFormat="1" applyFont="1" applyFill="1" applyBorder="1" applyAlignment="1" applyProtection="1">
      <alignment horizontal="center" vertical="center"/>
    </xf>
    <xf numFmtId="44" fontId="3" fillId="6" borderId="44" xfId="2" applyFont="1" applyFill="1" applyBorder="1" applyAlignment="1">
      <alignment horizontal="center" vertical="center" wrapText="1"/>
    </xf>
    <xf numFmtId="44" fontId="3" fillId="6" borderId="55" xfId="2" applyFont="1" applyFill="1" applyBorder="1" applyAlignment="1">
      <alignment horizontal="center" vertical="center" wrapText="1"/>
    </xf>
    <xf numFmtId="44" fontId="3" fillId="6" borderId="55" xfId="0" applyNumberFormat="1" applyFont="1" applyFill="1" applyBorder="1" applyAlignment="1" applyProtection="1">
      <alignment horizontal="center" vertical="center" wrapText="1"/>
      <protection locked="0"/>
    </xf>
    <xf numFmtId="0" fontId="0" fillId="12" borderId="47" xfId="0" applyFont="1" applyFill="1" applyBorder="1" applyAlignment="1" applyProtection="1">
      <alignment vertical="center" wrapText="1"/>
      <protection locked="0"/>
    </xf>
    <xf numFmtId="44" fontId="3" fillId="13" borderId="56" xfId="2" applyFont="1" applyFill="1" applyBorder="1" applyAlignment="1" applyProtection="1">
      <alignment horizontal="center" vertical="center" wrapText="1"/>
      <protection locked="0"/>
    </xf>
    <xf numFmtId="0" fontId="3" fillId="12" borderId="57" xfId="0" applyFont="1" applyFill="1" applyBorder="1" applyAlignment="1" applyProtection="1">
      <alignment vertical="center" wrapText="1"/>
      <protection locked="0"/>
    </xf>
    <xf numFmtId="49" fontId="11" fillId="0" borderId="57" xfId="0" applyNumberFormat="1" applyFont="1" applyFill="1" applyBorder="1" applyAlignment="1">
      <alignment horizontal="center" vertical="center"/>
    </xf>
    <xf numFmtId="0" fontId="3" fillId="0" borderId="57" xfId="0" applyFont="1" applyFill="1" applyBorder="1" applyAlignment="1" applyProtection="1">
      <alignment wrapText="1"/>
      <protection locked="0"/>
    </xf>
    <xf numFmtId="0" fontId="6" fillId="0" borderId="57" xfId="0" applyFont="1" applyFill="1" applyBorder="1" applyAlignment="1">
      <alignment horizontal="center" vertical="center" wrapText="1"/>
    </xf>
    <xf numFmtId="0" fontId="9" fillId="0" borderId="57" xfId="0" applyFont="1" applyFill="1" applyBorder="1" applyAlignment="1">
      <alignment horizontal="center" vertical="center" wrapText="1"/>
    </xf>
    <xf numFmtId="14" fontId="6" fillId="0" borderId="57" xfId="0" applyNumberFormat="1" applyFont="1" applyFill="1" applyBorder="1" applyAlignment="1">
      <alignment horizontal="center" vertical="center" wrapText="1"/>
    </xf>
    <xf numFmtId="0" fontId="3" fillId="0" borderId="57" xfId="0" applyFont="1" applyFill="1" applyBorder="1" applyAlignment="1">
      <alignment horizontal="center" vertical="center" wrapText="1"/>
    </xf>
    <xf numFmtId="44" fontId="3" fillId="0" borderId="57" xfId="0" applyNumberFormat="1" applyFont="1" applyFill="1" applyBorder="1" applyAlignment="1" applyProtection="1">
      <alignment horizontal="center" vertical="center"/>
    </xf>
    <xf numFmtId="164" fontId="3" fillId="0" borderId="57" xfId="2" applyNumberFormat="1" applyFont="1" applyFill="1" applyBorder="1" applyAlignment="1">
      <alignment horizontal="center" vertical="center" wrapText="1"/>
    </xf>
    <xf numFmtId="44" fontId="3" fillId="0" borderId="57" xfId="2" applyFont="1" applyFill="1" applyBorder="1" applyAlignment="1" applyProtection="1">
      <alignment horizontal="center" vertical="top" wrapText="1"/>
      <protection locked="0"/>
    </xf>
    <xf numFmtId="0" fontId="5" fillId="6" borderId="4" xfId="0" applyNumberFormat="1" applyFont="1" applyFill="1" applyBorder="1" applyAlignment="1">
      <alignment horizontal="center" vertical="center" wrapText="1"/>
    </xf>
    <xf numFmtId="44" fontId="3" fillId="0" borderId="57" xfId="0" applyNumberFormat="1" applyFont="1" applyFill="1" applyBorder="1" applyAlignment="1" applyProtection="1">
      <alignment wrapText="1"/>
      <protection locked="0"/>
    </xf>
    <xf numFmtId="0" fontId="6" fillId="0" borderId="57" xfId="0" applyNumberFormat="1" applyFont="1" applyFill="1" applyBorder="1" applyAlignment="1">
      <alignment horizontal="center" vertical="center" wrapText="1"/>
    </xf>
    <xf numFmtId="0" fontId="0" fillId="0" borderId="57" xfId="0" applyNumberFormat="1" applyFont="1" applyFill="1" applyBorder="1" applyAlignment="1" applyProtection="1">
      <alignment horizontal="center" vertical="center"/>
    </xf>
    <xf numFmtId="3" fontId="0" fillId="0" borderId="57" xfId="0" applyNumberFormat="1" applyFont="1" applyFill="1" applyBorder="1" applyAlignment="1" applyProtection="1">
      <alignment horizontal="center" vertical="center"/>
    </xf>
    <xf numFmtId="44" fontId="6" fillId="0" borderId="57" xfId="2" applyFont="1" applyFill="1" applyBorder="1" applyAlignment="1">
      <alignment horizontal="center" vertical="center" wrapText="1"/>
    </xf>
    <xf numFmtId="44" fontId="1" fillId="0" borderId="34" xfId="2" applyFont="1" applyFill="1" applyBorder="1" applyAlignment="1" applyProtection="1">
      <alignment horizontal="center" vertical="center" wrapText="1"/>
      <protection locked="0"/>
    </xf>
    <xf numFmtId="44" fontId="1" fillId="0" borderId="57" xfId="2" applyFont="1" applyFill="1" applyBorder="1" applyAlignment="1" applyProtection="1">
      <alignment horizontal="center" vertical="center" wrapText="1"/>
      <protection locked="0"/>
    </xf>
    <xf numFmtId="164" fontId="1" fillId="0" borderId="57" xfId="2" applyNumberFormat="1" applyFont="1" applyFill="1" applyBorder="1" applyAlignment="1" applyProtection="1">
      <alignment horizontal="center" vertical="center" wrapText="1"/>
      <protection locked="0"/>
    </xf>
    <xf numFmtId="44" fontId="9" fillId="0" borderId="57" xfId="2" applyFont="1" applyFill="1" applyBorder="1" applyAlignment="1">
      <alignment wrapText="1"/>
    </xf>
    <xf numFmtId="0" fontId="5" fillId="0" borderId="57" xfId="0" applyFont="1" applyFill="1" applyBorder="1" applyAlignment="1">
      <alignment horizontal="center" vertical="center" wrapText="1"/>
    </xf>
    <xf numFmtId="0" fontId="5" fillId="0" borderId="57" xfId="0" applyNumberFormat="1" applyFont="1" applyFill="1" applyBorder="1" applyAlignment="1">
      <alignment horizontal="left" vertical="center" wrapText="1"/>
    </xf>
    <xf numFmtId="0" fontId="5" fillId="0" borderId="57" xfId="0" applyNumberFormat="1" applyFont="1" applyFill="1" applyBorder="1" applyAlignment="1">
      <alignment horizontal="center" vertical="center" wrapText="1"/>
    </xf>
    <xf numFmtId="3" fontId="5" fillId="0" borderId="57" xfId="0" applyNumberFormat="1" applyFont="1" applyFill="1" applyBorder="1" applyAlignment="1">
      <alignment horizontal="center" vertical="center" wrapText="1"/>
    </xf>
    <xf numFmtId="44" fontId="0" fillId="0" borderId="57" xfId="2" applyFont="1" applyFill="1" applyBorder="1" applyAlignment="1" applyProtection="1">
      <alignment horizontal="center" vertical="center"/>
    </xf>
    <xf numFmtId="0" fontId="5" fillId="6" borderId="34" xfId="0" applyFont="1" applyFill="1" applyBorder="1" applyAlignment="1">
      <alignment horizontal="center" vertical="center" wrapText="1"/>
    </xf>
    <xf numFmtId="44" fontId="0" fillId="6" borderId="0" xfId="0" applyNumberFormat="1" applyFill="1"/>
    <xf numFmtId="0" fontId="0" fillId="0" borderId="57" xfId="0" applyBorder="1"/>
    <xf numFmtId="0" fontId="9" fillId="0" borderId="58" xfId="0" applyFont="1" applyFill="1" applyBorder="1" applyAlignment="1">
      <alignment horizontal="center" vertical="center" wrapText="1"/>
    </xf>
    <xf numFmtId="14" fontId="6" fillId="0" borderId="58" xfId="0" applyNumberFormat="1" applyFont="1" applyFill="1" applyBorder="1" applyAlignment="1">
      <alignment horizontal="center" vertical="center" wrapText="1"/>
    </xf>
    <xf numFmtId="44" fontId="3" fillId="0" borderId="58" xfId="0" applyNumberFormat="1" applyFont="1" applyFill="1" applyBorder="1" applyAlignment="1" applyProtection="1">
      <alignment horizontal="center" vertical="center"/>
    </xf>
    <xf numFmtId="44" fontId="3" fillId="0" borderId="58" xfId="2" applyFont="1" applyFill="1" applyBorder="1" applyAlignment="1" applyProtection="1">
      <alignment horizontal="center" vertical="top" wrapText="1"/>
      <protection locked="0"/>
    </xf>
    <xf numFmtId="0" fontId="3" fillId="0" borderId="59" xfId="0" applyFont="1" applyBorder="1" applyAlignment="1" applyProtection="1">
      <alignment wrapText="1"/>
      <protection locked="0"/>
    </xf>
    <xf numFmtId="44" fontId="3" fillId="0" borderId="59" xfId="0" applyNumberFormat="1" applyFont="1" applyBorder="1" applyAlignment="1" applyProtection="1">
      <alignment wrapText="1"/>
      <protection locked="0"/>
    </xf>
    <xf numFmtId="0" fontId="5" fillId="6" borderId="59" xfId="0" applyFont="1" applyFill="1" applyBorder="1" applyAlignment="1">
      <alignment horizontal="center" vertical="center" wrapText="1"/>
    </xf>
    <xf numFmtId="0" fontId="5" fillId="6" borderId="59" xfId="0" applyNumberFormat="1" applyFont="1" applyFill="1" applyBorder="1" applyAlignment="1">
      <alignment horizontal="left" vertical="center" wrapText="1"/>
    </xf>
    <xf numFmtId="14" fontId="5" fillId="6" borderId="59" xfId="0" applyNumberFormat="1"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6" borderId="48" xfId="0" applyFont="1" applyFill="1" applyBorder="1" applyAlignment="1">
      <alignment horizontal="center" vertical="center" wrapText="1"/>
    </xf>
    <xf numFmtId="0" fontId="0" fillId="6" borderId="59" xfId="0" applyNumberFormat="1" applyFont="1" applyFill="1" applyBorder="1" applyAlignment="1" applyProtection="1">
      <alignment horizontal="center" vertical="center"/>
    </xf>
    <xf numFmtId="3" fontId="0" fillId="6" borderId="59" xfId="0" applyNumberFormat="1" applyFont="1" applyFill="1" applyBorder="1" applyAlignment="1" applyProtection="1">
      <alignment horizontal="center" vertical="center"/>
    </xf>
    <xf numFmtId="0" fontId="6" fillId="6" borderId="59" xfId="0" applyFont="1" applyFill="1" applyBorder="1" applyAlignment="1">
      <alignment horizontal="center" vertical="center" wrapText="1"/>
    </xf>
    <xf numFmtId="44" fontId="6" fillId="6" borderId="59" xfId="2" applyFont="1" applyFill="1" applyBorder="1" applyAlignment="1">
      <alignment horizontal="center" vertical="center" wrapText="1"/>
    </xf>
    <xf numFmtId="44" fontId="14" fillId="6" borderId="37" xfId="2" applyFont="1" applyFill="1" applyBorder="1" applyAlignment="1">
      <alignment horizontal="center" vertical="center" wrapText="1"/>
    </xf>
    <xf numFmtId="44" fontId="3" fillId="0" borderId="59" xfId="2" applyFont="1" applyBorder="1" applyAlignment="1" applyProtection="1">
      <alignment horizontal="center" vertical="center" wrapText="1"/>
      <protection locked="0"/>
    </xf>
    <xf numFmtId="164" fontId="3" fillId="0" borderId="59" xfId="2" applyNumberFormat="1" applyFont="1" applyBorder="1" applyAlignment="1" applyProtection="1">
      <alignment horizontal="center" vertical="center" wrapText="1"/>
      <protection locked="0"/>
    </xf>
    <xf numFmtId="44" fontId="1" fillId="0" borderId="59" xfId="2" applyFont="1" applyFill="1" applyBorder="1" applyAlignment="1" applyProtection="1">
      <alignment horizontal="center" vertical="center" wrapText="1"/>
      <protection locked="0"/>
    </xf>
    <xf numFmtId="164" fontId="19" fillId="6" borderId="0" xfId="0" applyNumberFormat="1" applyFont="1" applyFill="1"/>
    <xf numFmtId="44" fontId="19" fillId="6" borderId="0" xfId="0" applyNumberFormat="1" applyFont="1" applyFill="1"/>
    <xf numFmtId="44" fontId="0" fillId="6" borderId="0" xfId="0" applyNumberFormat="1" applyFont="1" applyFill="1" applyBorder="1" applyAlignment="1" applyProtection="1">
      <alignment horizontal="center" vertical="center"/>
    </xf>
    <xf numFmtId="44" fontId="35" fillId="0" borderId="0" xfId="0" applyNumberFormat="1" applyFont="1"/>
    <xf numFmtId="14" fontId="0" fillId="6" borderId="59" xfId="0" applyNumberFormat="1" applyFill="1" applyBorder="1" applyAlignment="1">
      <alignment horizontal="center" vertical="center" wrapText="1"/>
    </xf>
    <xf numFmtId="0" fontId="0" fillId="6" borderId="59" xfId="0" applyFont="1" applyFill="1" applyBorder="1" applyAlignment="1">
      <alignment horizontal="center" vertical="center" wrapText="1"/>
    </xf>
    <xf numFmtId="44" fontId="5" fillId="6" borderId="59" xfId="2" applyFont="1" applyFill="1" applyBorder="1" applyAlignment="1">
      <alignment horizontal="center" vertical="center" wrapText="1"/>
    </xf>
    <xf numFmtId="0" fontId="3" fillId="6" borderId="59" xfId="2" applyNumberFormat="1" applyFont="1" applyFill="1" applyBorder="1" applyAlignment="1" applyProtection="1">
      <alignment horizontal="center" vertical="center"/>
    </xf>
    <xf numFmtId="44" fontId="3" fillId="6" borderId="59" xfId="2" applyFont="1" applyFill="1" applyBorder="1" applyAlignment="1" applyProtection="1">
      <alignment horizontal="center" vertical="center"/>
    </xf>
    <xf numFmtId="44" fontId="3" fillId="6" borderId="59" xfId="2" applyFont="1" applyFill="1" applyBorder="1" applyAlignment="1">
      <alignment horizontal="center" vertical="center" wrapText="1"/>
    </xf>
    <xf numFmtId="44" fontId="3" fillId="6" borderId="59" xfId="0" applyNumberFormat="1" applyFont="1" applyFill="1" applyBorder="1" applyAlignment="1" applyProtection="1">
      <alignment horizontal="center" vertical="center" wrapText="1"/>
      <protection locked="0"/>
    </xf>
    <xf numFmtId="0" fontId="29" fillId="6" borderId="59" xfId="0" applyFont="1" applyFill="1" applyBorder="1" applyAlignment="1">
      <alignment horizontal="center" vertical="center" wrapText="1"/>
    </xf>
    <xf numFmtId="14" fontId="0" fillId="0" borderId="59" xfId="0" applyNumberFormat="1" applyFill="1" applyBorder="1" applyAlignment="1">
      <alignment horizontal="center" vertical="center" wrapText="1"/>
    </xf>
    <xf numFmtId="44" fontId="0" fillId="6" borderId="59" xfId="2" applyFont="1" applyFill="1" applyBorder="1" applyAlignment="1">
      <alignment horizontal="center" vertical="center" wrapText="1"/>
    </xf>
    <xf numFmtId="0" fontId="19" fillId="6" borderId="37" xfId="0" applyFont="1" applyFill="1" applyBorder="1" applyAlignment="1">
      <alignment horizontal="center" vertical="center" wrapText="1"/>
    </xf>
    <xf numFmtId="44" fontId="0" fillId="0" borderId="59" xfId="2" applyFont="1" applyBorder="1" applyAlignment="1" applyProtection="1">
      <alignment horizontal="center" vertical="top" wrapText="1"/>
      <protection locked="0"/>
    </xf>
    <xf numFmtId="44" fontId="0" fillId="0" borderId="59" xfId="2" applyFont="1" applyBorder="1" applyAlignment="1" applyProtection="1">
      <alignment horizontal="center" vertical="center" wrapText="1"/>
      <protection locked="0"/>
    </xf>
    <xf numFmtId="44" fontId="0" fillId="0" borderId="59" xfId="2" applyFont="1" applyFill="1" applyBorder="1" applyAlignment="1" applyProtection="1">
      <alignment horizontal="center" vertical="center" wrapText="1"/>
      <protection locked="0"/>
    </xf>
    <xf numFmtId="44" fontId="0" fillId="0" borderId="48" xfId="2" applyFont="1" applyBorder="1" applyAlignment="1" applyProtection="1">
      <alignment horizontal="center" vertical="top" wrapText="1"/>
      <protection locked="0"/>
    </xf>
    <xf numFmtId="0" fontId="0" fillId="0" borderId="42" xfId="0" applyBorder="1" applyAlignment="1">
      <alignment horizontal="center" vertical="center"/>
    </xf>
    <xf numFmtId="0" fontId="0" fillId="0" borderId="42" xfId="0" applyBorder="1" applyAlignment="1">
      <alignment horizontal="center" vertical="center" wrapText="1"/>
    </xf>
    <xf numFmtId="44" fontId="0" fillId="0" borderId="27" xfId="0" applyNumberFormat="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9" fillId="0" borderId="59" xfId="0" applyFont="1" applyFill="1" applyBorder="1" applyAlignment="1">
      <alignment horizontal="center" vertical="center" wrapText="1"/>
    </xf>
    <xf numFmtId="14" fontId="6" fillId="0" borderId="59" xfId="0" applyNumberFormat="1" applyFont="1" applyFill="1" applyBorder="1" applyAlignment="1">
      <alignment horizontal="center" vertical="center" wrapText="1"/>
    </xf>
    <xf numFmtId="44" fontId="3" fillId="0" borderId="59" xfId="0" applyNumberFormat="1" applyFont="1" applyFill="1" applyBorder="1" applyAlignment="1" applyProtection="1">
      <alignment horizontal="center" vertical="center"/>
    </xf>
    <xf numFmtId="44" fontId="3" fillId="0" borderId="59" xfId="2" applyFont="1" applyFill="1" applyBorder="1" applyAlignment="1" applyProtection="1">
      <alignment horizontal="center" vertical="top" wrapText="1"/>
      <protection locked="0"/>
    </xf>
    <xf numFmtId="0" fontId="0" fillId="0" borderId="59" xfId="0" applyBorder="1" applyAlignment="1" applyProtection="1">
      <alignment horizontal="center" vertical="center" wrapText="1"/>
      <protection locked="0"/>
    </xf>
    <xf numFmtId="0" fontId="0" fillId="0" borderId="59" xfId="0" applyBorder="1" applyAlignment="1" applyProtection="1">
      <alignment wrapText="1"/>
      <protection locked="0"/>
    </xf>
    <xf numFmtId="44" fontId="0" fillId="0" borderId="59" xfId="2" applyFont="1" applyBorder="1" applyAlignment="1" applyProtection="1">
      <alignment wrapText="1"/>
      <protection locked="0"/>
    </xf>
    <xf numFmtId="0" fontId="0" fillId="0" borderId="59" xfId="0" applyFill="1" applyBorder="1" applyAlignment="1" applyProtection="1">
      <alignment vertical="center" wrapText="1"/>
      <protection locked="0"/>
    </xf>
    <xf numFmtId="0" fontId="0" fillId="0" borderId="59" xfId="0" applyFill="1" applyBorder="1" applyAlignment="1" applyProtection="1">
      <alignment wrapText="1"/>
      <protection locked="0"/>
    </xf>
    <xf numFmtId="44" fontId="0" fillId="0" borderId="59" xfId="2" applyFont="1" applyFill="1" applyBorder="1" applyAlignment="1" applyProtection="1">
      <alignment wrapText="1"/>
      <protection locked="0"/>
    </xf>
    <xf numFmtId="14" fontId="3" fillId="0" borderId="60" xfId="0" applyNumberFormat="1" applyFont="1" applyFill="1" applyBorder="1" applyAlignment="1">
      <alignment horizontal="center" vertical="center" wrapText="1"/>
    </xf>
    <xf numFmtId="164" fontId="6" fillId="0" borderId="60" xfId="2" applyNumberFormat="1" applyFont="1" applyFill="1" applyBorder="1" applyAlignment="1">
      <alignment horizontal="center" vertical="center" wrapText="1"/>
    </xf>
    <xf numFmtId="44" fontId="3" fillId="7" borderId="60" xfId="0" applyNumberFormat="1" applyFont="1" applyFill="1" applyBorder="1" applyAlignment="1" applyProtection="1">
      <alignment vertical="center" wrapText="1"/>
      <protection locked="0"/>
    </xf>
    <xf numFmtId="0" fontId="9" fillId="0" borderId="61" xfId="0" applyFont="1" applyFill="1" applyBorder="1" applyAlignment="1">
      <alignment horizontal="center" vertical="center" wrapText="1"/>
    </xf>
    <xf numFmtId="14" fontId="6" fillId="0" borderId="61" xfId="0" applyNumberFormat="1" applyFont="1" applyFill="1" applyBorder="1" applyAlignment="1">
      <alignment horizontal="center" vertical="center" wrapText="1"/>
    </xf>
    <xf numFmtId="44" fontId="3" fillId="0" borderId="61" xfId="0" applyNumberFormat="1" applyFont="1" applyFill="1" applyBorder="1" applyAlignment="1" applyProtection="1">
      <alignment horizontal="center" vertical="center"/>
    </xf>
    <xf numFmtId="44" fontId="3" fillId="0" borderId="61" xfId="2" applyFont="1" applyFill="1" applyBorder="1" applyAlignment="1" applyProtection="1">
      <alignment horizontal="center" vertical="top" wrapText="1"/>
      <protection locked="0"/>
    </xf>
    <xf numFmtId="0" fontId="3" fillId="12" borderId="62" xfId="0" applyFont="1" applyFill="1" applyBorder="1" applyAlignment="1" applyProtection="1">
      <alignment vertical="center" wrapText="1"/>
      <protection locked="0"/>
    </xf>
    <xf numFmtId="0" fontId="3" fillId="0" borderId="62" xfId="0" applyFont="1" applyBorder="1" applyAlignment="1" applyProtection="1">
      <alignment wrapText="1"/>
      <protection locked="0"/>
    </xf>
    <xf numFmtId="44" fontId="3" fillId="0" borderId="62" xfId="2" applyFont="1" applyBorder="1" applyAlignment="1" applyProtection="1">
      <alignment horizontal="center" vertical="center" wrapText="1"/>
      <protection locked="0"/>
    </xf>
    <xf numFmtId="44" fontId="3" fillId="7" borderId="62" xfId="0" applyNumberFormat="1" applyFont="1" applyFill="1" applyBorder="1" applyAlignment="1" applyProtection="1">
      <alignment vertical="center" wrapText="1"/>
      <protection locked="0"/>
    </xf>
    <xf numFmtId="0" fontId="3" fillId="12" borderId="48" xfId="0" applyFont="1" applyFill="1" applyBorder="1" applyAlignment="1" applyProtection="1">
      <alignment vertical="center" wrapText="1"/>
      <protection locked="0"/>
    </xf>
    <xf numFmtId="0" fontId="3" fillId="0" borderId="48" xfId="0" applyFont="1" applyBorder="1" applyAlignment="1" applyProtection="1">
      <alignment wrapText="1"/>
      <protection locked="0"/>
    </xf>
    <xf numFmtId="0" fontId="3" fillId="0" borderId="48" xfId="0" applyFont="1" applyBorder="1" applyAlignment="1">
      <alignment horizontal="center" vertical="center" wrapText="1"/>
    </xf>
    <xf numFmtId="14" fontId="3" fillId="0" borderId="62" xfId="0" applyNumberFormat="1" applyFont="1" applyBorder="1" applyAlignment="1">
      <alignment horizontal="center" vertical="center" wrapText="1"/>
    </xf>
    <xf numFmtId="0" fontId="3" fillId="0" borderId="62" xfId="0" applyFont="1" applyBorder="1" applyAlignment="1">
      <alignment horizontal="center" vertical="center" wrapText="1"/>
    </xf>
    <xf numFmtId="44" fontId="3" fillId="0" borderId="62" xfId="2" applyFont="1" applyBorder="1" applyAlignment="1">
      <alignment horizontal="center" vertical="center" wrapText="1"/>
    </xf>
    <xf numFmtId="0" fontId="9" fillId="0" borderId="62" xfId="0" applyFont="1" applyBorder="1" applyAlignment="1">
      <alignment horizontal="center" vertical="center" wrapText="1"/>
    </xf>
    <xf numFmtId="0" fontId="7" fillId="6" borderId="48" xfId="0" applyNumberFormat="1" applyFont="1" applyFill="1" applyBorder="1" applyAlignment="1">
      <alignment horizontal="center" vertical="center" wrapText="1"/>
    </xf>
    <xf numFmtId="14" fontId="3" fillId="0" borderId="48" xfId="0" applyNumberFormat="1" applyFont="1" applyBorder="1" applyAlignment="1">
      <alignment horizontal="center" vertical="center" wrapText="1"/>
    </xf>
    <xf numFmtId="44" fontId="3" fillId="0" borderId="48" xfId="2" applyFont="1" applyBorder="1" applyAlignment="1">
      <alignment horizontal="center" vertical="center" wrapText="1"/>
    </xf>
    <xf numFmtId="0" fontId="3" fillId="0" borderId="48" xfId="0" applyFont="1" applyFill="1" applyBorder="1" applyAlignment="1">
      <alignment horizontal="center" vertical="center" wrapText="1"/>
    </xf>
    <xf numFmtId="44" fontId="3" fillId="6" borderId="48" xfId="2" applyFont="1" applyFill="1" applyBorder="1" applyAlignment="1">
      <alignment horizontal="center" vertical="center" wrapText="1"/>
    </xf>
    <xf numFmtId="0" fontId="3" fillId="6" borderId="48" xfId="0" applyFont="1" applyFill="1" applyBorder="1" applyAlignment="1">
      <alignment horizontal="center" vertical="center" wrapText="1"/>
    </xf>
    <xf numFmtId="0" fontId="9" fillId="0" borderId="48" xfId="0" applyFont="1" applyBorder="1" applyAlignment="1">
      <alignment horizontal="center" vertical="center" wrapText="1"/>
    </xf>
    <xf numFmtId="44" fontId="3" fillId="0" borderId="48" xfId="2" applyFont="1" applyBorder="1" applyAlignment="1" applyProtection="1">
      <alignment horizontal="center" vertical="center" wrapText="1"/>
      <protection locked="0"/>
    </xf>
    <xf numFmtId="0" fontId="3" fillId="12" borderId="25" xfId="0" applyFont="1" applyFill="1" applyBorder="1" applyAlignment="1" applyProtection="1">
      <alignment vertical="center" wrapText="1"/>
      <protection locked="0"/>
    </xf>
    <xf numFmtId="49" fontId="11" fillId="0" borderId="63" xfId="0" applyNumberFormat="1" applyFont="1" applyFill="1" applyBorder="1" applyAlignment="1">
      <alignment horizontal="center" vertical="center"/>
    </xf>
    <xf numFmtId="0" fontId="3" fillId="0" borderId="25" xfId="0" applyFont="1" applyBorder="1" applyAlignment="1" applyProtection="1">
      <alignment wrapText="1"/>
      <protection locked="0"/>
    </xf>
    <xf numFmtId="3" fontId="9" fillId="6" borderId="21" xfId="0" applyNumberFormat="1" applyFont="1" applyFill="1" applyBorder="1" applyAlignment="1" applyProtection="1">
      <alignment horizontal="center" vertical="center" wrapText="1"/>
    </xf>
    <xf numFmtId="14" fontId="3" fillId="0" borderId="34" xfId="0" applyNumberFormat="1" applyFont="1" applyBorder="1" applyAlignment="1">
      <alignment horizontal="center" vertical="center" wrapText="1"/>
    </xf>
    <xf numFmtId="44" fontId="3" fillId="0" borderId="34" xfId="2" applyFont="1" applyBorder="1" applyAlignment="1">
      <alignment horizontal="right" vertical="center" wrapText="1"/>
    </xf>
    <xf numFmtId="44" fontId="3" fillId="0" borderId="34" xfId="2" applyFont="1" applyBorder="1" applyAlignment="1" applyProtection="1">
      <alignment horizontal="center" vertical="center" wrapText="1"/>
      <protection locked="0"/>
    </xf>
    <xf numFmtId="49" fontId="11" fillId="0" borderId="62" xfId="0" applyNumberFormat="1" applyFont="1" applyFill="1" applyBorder="1" applyAlignment="1">
      <alignment horizontal="center" vertical="center"/>
    </xf>
    <xf numFmtId="0" fontId="7" fillId="6" borderId="62" xfId="0" applyNumberFormat="1" applyFont="1" applyFill="1" applyBorder="1" applyAlignment="1">
      <alignment horizontal="center" vertical="center" wrapText="1"/>
    </xf>
    <xf numFmtId="0" fontId="3" fillId="0" borderId="62" xfId="0" applyFont="1" applyFill="1" applyBorder="1" applyAlignment="1">
      <alignment horizontal="center" vertical="center" wrapText="1"/>
    </xf>
    <xf numFmtId="44" fontId="3" fillId="6" borderId="62" xfId="2" applyFont="1" applyFill="1" applyBorder="1" applyAlignment="1">
      <alignment horizontal="center" vertical="center" wrapText="1"/>
    </xf>
    <xf numFmtId="0" fontId="3" fillId="6" borderId="62" xfId="0" applyFont="1" applyFill="1" applyBorder="1" applyAlignment="1">
      <alignment horizontal="center" vertical="center" wrapText="1"/>
    </xf>
    <xf numFmtId="44" fontId="3" fillId="6" borderId="7" xfId="2" applyFont="1" applyFill="1" applyBorder="1" applyAlignment="1" applyProtection="1">
      <alignment horizontal="center" vertical="center" wrapText="1"/>
      <protection locked="0"/>
    </xf>
    <xf numFmtId="44" fontId="3" fillId="0" borderId="7" xfId="2" applyFont="1" applyBorder="1" applyAlignment="1" applyProtection="1">
      <alignment horizontal="center" vertical="center" wrapText="1"/>
      <protection locked="0"/>
    </xf>
    <xf numFmtId="44" fontId="3" fillId="7" borderId="48" xfId="0" applyNumberFormat="1" applyFont="1" applyFill="1" applyBorder="1" applyAlignment="1" applyProtection="1">
      <alignment horizontal="center" vertical="center" wrapText="1"/>
      <protection locked="0"/>
    </xf>
    <xf numFmtId="16"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4" fontId="0" fillId="0" borderId="0" xfId="2" applyFont="1" applyFill="1" applyBorder="1" applyAlignment="1">
      <alignment horizontal="center" vertical="center" wrapText="1"/>
    </xf>
    <xf numFmtId="44" fontId="5" fillId="0" borderId="0" xfId="2"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0" borderId="0" xfId="1" applyNumberFormat="1" applyFont="1" applyFill="1" applyBorder="1" applyAlignment="1">
      <alignment horizontal="left" vertical="center" wrapText="1"/>
    </xf>
    <xf numFmtId="0" fontId="29" fillId="0" borderId="0" xfId="0" applyFont="1" applyFill="1" applyBorder="1" applyAlignment="1">
      <alignment horizontal="center" vertical="center" wrapText="1"/>
    </xf>
    <xf numFmtId="14" fontId="0" fillId="0" borderId="0" xfId="0" applyNumberFormat="1" applyFill="1" applyBorder="1" applyAlignment="1">
      <alignment horizontal="center" vertical="center" wrapText="1"/>
    </xf>
    <xf numFmtId="0" fontId="9" fillId="0"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44" fontId="3" fillId="0" borderId="0" xfId="2" applyFont="1" applyFill="1" applyBorder="1" applyAlignment="1">
      <alignment vertical="center" wrapText="1"/>
    </xf>
    <xf numFmtId="44" fontId="3" fillId="0" borderId="0" xfId="2" applyFont="1" applyFill="1" applyBorder="1" applyAlignment="1">
      <alignment horizontal="center" vertical="center" wrapText="1"/>
    </xf>
    <xf numFmtId="0" fontId="0" fillId="0" borderId="0" xfId="0" applyFill="1" applyBorder="1" applyAlignment="1">
      <alignment horizontal="center" vertical="center"/>
    </xf>
    <xf numFmtId="0" fontId="7" fillId="0" borderId="0" xfId="0" applyFont="1" applyFill="1" applyBorder="1" applyAlignment="1">
      <alignment horizontal="center" vertical="center" wrapText="1"/>
    </xf>
    <xf numFmtId="44" fontId="6" fillId="0" borderId="0" xfId="2" applyFont="1" applyFill="1" applyBorder="1" applyAlignment="1">
      <alignment horizontal="center" vertical="center" wrapText="1"/>
    </xf>
    <xf numFmtId="0" fontId="0" fillId="0" borderId="0" xfId="0" applyFill="1" applyBorder="1"/>
    <xf numFmtId="0" fontId="3" fillId="0" borderId="64" xfId="0" applyFont="1" applyFill="1" applyBorder="1" applyAlignment="1" applyProtection="1">
      <alignment wrapText="1"/>
      <protection locked="0"/>
    </xf>
    <xf numFmtId="0" fontId="9" fillId="0" borderId="64" xfId="0" applyFont="1" applyFill="1" applyBorder="1" applyAlignment="1">
      <alignment horizontal="center" vertical="center" wrapText="1"/>
    </xf>
    <xf numFmtId="14" fontId="6" fillId="0" borderId="64" xfId="0" applyNumberFormat="1" applyFont="1" applyFill="1" applyBorder="1" applyAlignment="1">
      <alignment horizontal="center" vertical="center" wrapText="1"/>
    </xf>
    <xf numFmtId="44" fontId="3" fillId="0" borderId="64" xfId="0" applyNumberFormat="1" applyFont="1" applyFill="1" applyBorder="1" applyAlignment="1" applyProtection="1">
      <alignment horizontal="center" vertical="center"/>
    </xf>
    <xf numFmtId="44" fontId="3" fillId="0" borderId="64" xfId="2" applyFont="1" applyFill="1" applyBorder="1" applyAlignment="1" applyProtection="1">
      <alignment horizontal="center" vertical="top" wrapText="1"/>
      <protection locked="0"/>
    </xf>
    <xf numFmtId="44" fontId="0" fillId="6" borderId="65" xfId="0" applyNumberFormat="1" applyFont="1" applyFill="1" applyBorder="1" applyAlignment="1" applyProtection="1">
      <alignment horizontal="center" vertical="center"/>
    </xf>
    <xf numFmtId="164" fontId="0" fillId="0" borderId="7" xfId="2" applyNumberFormat="1" applyFont="1" applyFill="1" applyBorder="1" applyAlignment="1" applyProtection="1">
      <alignment horizontal="center" vertical="center" wrapText="1"/>
      <protection locked="0"/>
    </xf>
    <xf numFmtId="164" fontId="0" fillId="0" borderId="37" xfId="2" applyNumberFormat="1" applyFont="1" applyFill="1" applyBorder="1" applyAlignment="1" applyProtection="1">
      <alignment horizontal="center" vertical="center" wrapText="1"/>
      <protection locked="0"/>
    </xf>
    <xf numFmtId="44" fontId="19" fillId="0" borderId="37" xfId="2" applyFont="1" applyFill="1" applyBorder="1" applyAlignment="1" applyProtection="1">
      <alignment horizontal="center" vertical="center" wrapText="1"/>
    </xf>
    <xf numFmtId="164" fontId="3" fillId="0" borderId="37" xfId="2" applyNumberFormat="1" applyFont="1" applyFill="1" applyBorder="1" applyAlignment="1" applyProtection="1">
      <alignment horizontal="center" vertical="center" wrapText="1"/>
      <protection locked="0"/>
    </xf>
    <xf numFmtId="164" fontId="3" fillId="0" borderId="7" xfId="2" applyNumberFormat="1" applyFont="1" applyFill="1" applyBorder="1" applyAlignment="1" applyProtection="1">
      <alignment horizontal="center" vertical="center" wrapText="1"/>
      <protection locked="0"/>
    </xf>
    <xf numFmtId="0" fontId="0" fillId="0" borderId="66" xfId="0" applyFill="1" applyBorder="1"/>
    <xf numFmtId="0" fontId="0" fillId="0" borderId="66" xfId="0" applyBorder="1"/>
    <xf numFmtId="0" fontId="3" fillId="0" borderId="66" xfId="0" applyFont="1" applyBorder="1" applyAlignment="1" applyProtection="1">
      <alignment wrapText="1"/>
      <protection locked="0"/>
    </xf>
    <xf numFmtId="0" fontId="3" fillId="6" borderId="66" xfId="0" applyFont="1" applyFill="1" applyBorder="1" applyAlignment="1">
      <alignment horizontal="center" vertical="center" wrapText="1"/>
    </xf>
    <xf numFmtId="164" fontId="3" fillId="0" borderId="37" xfId="2" applyNumberFormat="1" applyFont="1" applyBorder="1" applyAlignment="1" applyProtection="1">
      <alignment horizontal="center" vertical="center" wrapText="1"/>
      <protection locked="0"/>
    </xf>
    <xf numFmtId="44" fontId="3" fillId="7" borderId="66" xfId="0" applyNumberFormat="1" applyFont="1" applyFill="1" applyBorder="1" applyAlignment="1" applyProtection="1">
      <alignment vertical="center" wrapText="1"/>
      <protection locked="0"/>
    </xf>
    <xf numFmtId="0" fontId="9" fillId="0" borderId="66" xfId="0" applyFont="1" applyFill="1" applyBorder="1" applyAlignment="1">
      <alignment horizontal="center" vertical="center" wrapText="1"/>
    </xf>
    <xf numFmtId="14" fontId="3" fillId="0" borderId="66" xfId="0" applyNumberFormat="1" applyFont="1" applyFill="1" applyBorder="1" applyAlignment="1">
      <alignment horizontal="center" vertical="center" wrapText="1"/>
    </xf>
    <xf numFmtId="0" fontId="3" fillId="0" borderId="66" xfId="0" applyFont="1" applyFill="1" applyBorder="1" applyAlignment="1">
      <alignment horizontal="center" vertical="center" wrapText="1"/>
    </xf>
    <xf numFmtId="164" fontId="6" fillId="0" borderId="66" xfId="2" applyNumberFormat="1" applyFont="1" applyFill="1" applyBorder="1" applyAlignment="1">
      <alignment horizontal="center" vertical="center" wrapText="1"/>
    </xf>
    <xf numFmtId="14" fontId="6" fillId="0" borderId="66" xfId="0" applyNumberFormat="1" applyFont="1" applyFill="1" applyBorder="1" applyAlignment="1">
      <alignment horizontal="center" vertical="center" wrapText="1"/>
    </xf>
    <xf numFmtId="44" fontId="3" fillId="0" borderId="66" xfId="0" applyNumberFormat="1" applyFont="1" applyFill="1" applyBorder="1" applyAlignment="1" applyProtection="1">
      <alignment horizontal="center" vertical="center"/>
    </xf>
    <xf numFmtId="44" fontId="3" fillId="0" borderId="66" xfId="2" applyFont="1" applyFill="1" applyBorder="1" applyAlignment="1" applyProtection="1">
      <alignment horizontal="center" vertical="top" wrapText="1"/>
      <protection locked="0"/>
    </xf>
    <xf numFmtId="0" fontId="3" fillId="0" borderId="27" xfId="0" applyFont="1" applyFill="1" applyBorder="1" applyAlignment="1" applyProtection="1">
      <alignment horizontal="center" vertical="center" wrapText="1"/>
      <protection locked="0"/>
    </xf>
    <xf numFmtId="164" fontId="3" fillId="0" borderId="5" xfId="2" applyNumberFormat="1" applyFont="1" applyFill="1" applyBorder="1" applyAlignment="1" applyProtection="1">
      <alignment horizontal="center" vertical="center" wrapText="1"/>
      <protection locked="0"/>
    </xf>
    <xf numFmtId="0" fontId="0" fillId="0" borderId="27" xfId="0" applyFill="1" applyBorder="1" applyAlignment="1" applyProtection="1">
      <alignment wrapText="1"/>
      <protection locked="0"/>
    </xf>
    <xf numFmtId="17" fontId="0" fillId="0" borderId="47" xfId="0" applyNumberFormat="1" applyFill="1" applyBorder="1" applyAlignment="1" applyProtection="1">
      <alignment wrapText="1"/>
      <protection locked="0"/>
    </xf>
    <xf numFmtId="0" fontId="0" fillId="0" borderId="27" xfId="0" applyFill="1" applyBorder="1" applyAlignment="1" applyProtection="1">
      <alignment vertical="center" wrapText="1"/>
      <protection locked="0"/>
    </xf>
    <xf numFmtId="0" fontId="0" fillId="0" borderId="27" xfId="0" applyFill="1" applyBorder="1" applyAlignment="1" applyProtection="1">
      <alignment horizontal="center" vertical="center" wrapText="1"/>
      <protection locked="0"/>
    </xf>
    <xf numFmtId="44" fontId="0" fillId="0" borderId="27" xfId="0" applyNumberFormat="1" applyFill="1" applyBorder="1" applyAlignment="1" applyProtection="1">
      <alignment wrapText="1"/>
      <protection locked="0"/>
    </xf>
    <xf numFmtId="44" fontId="3" fillId="0" borderId="0" xfId="2" applyFont="1" applyFill="1" applyAlignment="1" applyProtection="1">
      <alignment wrapText="1"/>
      <protection locked="0"/>
    </xf>
    <xf numFmtId="44" fontId="0" fillId="0" borderId="0" xfId="0" applyNumberFormat="1" applyFill="1"/>
    <xf numFmtId="44" fontId="3" fillId="6" borderId="66" xfId="0" applyNumberFormat="1" applyFont="1" applyFill="1" applyBorder="1" applyAlignment="1" applyProtection="1">
      <alignment horizontal="center" vertical="center" wrapText="1"/>
      <protection locked="0"/>
    </xf>
    <xf numFmtId="3" fontId="9" fillId="6" borderId="0" xfId="0" applyNumberFormat="1" applyFont="1" applyFill="1" applyBorder="1" applyAlignment="1" applyProtection="1">
      <alignment horizontal="center" vertical="center" wrapText="1"/>
    </xf>
    <xf numFmtId="44" fontId="3" fillId="0" borderId="5" xfId="2" applyFont="1" applyBorder="1" applyAlignment="1" applyProtection="1">
      <alignment horizontal="center" vertical="center" wrapText="1"/>
      <protection locked="0"/>
    </xf>
    <xf numFmtId="44" fontId="9" fillId="7" borderId="66" xfId="2" applyFont="1" applyFill="1" applyBorder="1" applyAlignment="1">
      <alignment horizontal="center" vertical="center" wrapText="1"/>
    </xf>
    <xf numFmtId="0" fontId="0" fillId="0" borderId="66" xfId="0" applyBorder="1" applyAlignment="1" applyProtection="1">
      <alignment horizontal="center" vertical="center" wrapText="1"/>
      <protection locked="0"/>
    </xf>
    <xf numFmtId="0" fontId="0" fillId="0" borderId="66" xfId="0" applyBorder="1" applyAlignment="1" applyProtection="1">
      <alignment wrapText="1"/>
      <protection locked="0"/>
    </xf>
    <xf numFmtId="164" fontId="0" fillId="0" borderId="66" xfId="2" applyNumberFormat="1" applyFont="1" applyBorder="1" applyAlignment="1" applyProtection="1">
      <alignment wrapText="1"/>
      <protection locked="0"/>
    </xf>
    <xf numFmtId="0" fontId="0" fillId="0" borderId="66" xfId="0" applyFill="1" applyBorder="1" applyAlignment="1" applyProtection="1">
      <alignment wrapText="1"/>
      <protection locked="0"/>
    </xf>
    <xf numFmtId="44" fontId="0" fillId="0" borderId="66" xfId="2" applyFont="1" applyBorder="1" applyAlignment="1" applyProtection="1">
      <alignment wrapText="1"/>
      <protection locked="0"/>
    </xf>
    <xf numFmtId="44" fontId="0" fillId="0" borderId="66" xfId="0" applyNumberFormat="1" applyBorder="1" applyAlignment="1" applyProtection="1">
      <alignment horizontal="center" vertical="center" wrapText="1"/>
      <protection locked="0"/>
    </xf>
    <xf numFmtId="44" fontId="35" fillId="0" borderId="66" xfId="2" applyFont="1" applyBorder="1" applyAlignment="1" applyProtection="1">
      <alignment wrapText="1"/>
      <protection locked="0"/>
    </xf>
    <xf numFmtId="164" fontId="0" fillId="0" borderId="66" xfId="0" applyNumberFormat="1" applyBorder="1" applyAlignment="1" applyProtection="1">
      <alignment wrapText="1"/>
      <protection locked="0"/>
    </xf>
    <xf numFmtId="0" fontId="29" fillId="0" borderId="52" xfId="0" applyFont="1" applyFill="1" applyBorder="1" applyAlignment="1">
      <alignment horizontal="center" vertical="center" wrapText="1"/>
    </xf>
    <xf numFmtId="44" fontId="0" fillId="0" borderId="66" xfId="0" applyNumberFormat="1" applyBorder="1" applyAlignment="1" applyProtection="1">
      <alignment wrapText="1"/>
      <protection locked="0"/>
    </xf>
    <xf numFmtId="0" fontId="0" fillId="0" borderId="66" xfId="0" applyNumberFormat="1" applyBorder="1" applyAlignment="1" applyProtection="1">
      <alignment horizontal="center" vertical="center" wrapText="1"/>
      <protection locked="0"/>
    </xf>
    <xf numFmtId="165" fontId="0" fillId="0" borderId="0" xfId="0" applyNumberFormat="1"/>
    <xf numFmtId="0" fontId="3" fillId="0" borderId="66" xfId="0" applyFont="1" applyFill="1" applyBorder="1" applyAlignment="1" applyProtection="1">
      <alignment wrapText="1"/>
      <protection locked="0"/>
    </xf>
    <xf numFmtId="0" fontId="3" fillId="5" borderId="57" xfId="0" applyFont="1" applyFill="1" applyBorder="1" applyAlignment="1" applyProtection="1">
      <alignment vertical="center" wrapText="1"/>
      <protection locked="0"/>
    </xf>
    <xf numFmtId="0" fontId="0" fillId="0" borderId="66" xfId="0" applyFont="1" applyFill="1" applyBorder="1" applyAlignment="1">
      <alignment horizontal="center" vertical="center" wrapText="1"/>
    </xf>
    <xf numFmtId="0" fontId="5" fillId="6" borderId="66" xfId="0" applyFont="1" applyFill="1" applyBorder="1" applyAlignment="1">
      <alignment horizontal="left" vertical="center" wrapText="1"/>
    </xf>
    <xf numFmtId="14" fontId="0" fillId="0" borderId="66" xfId="0" applyNumberFormat="1" applyFont="1" applyFill="1" applyBorder="1" applyAlignment="1">
      <alignment horizontal="center" vertical="center" wrapText="1"/>
    </xf>
    <xf numFmtId="44" fontId="5" fillId="0" borderId="66" xfId="2" applyFont="1" applyFill="1" applyBorder="1" applyAlignment="1">
      <alignment horizontal="center" vertical="center" wrapText="1"/>
    </xf>
    <xf numFmtId="44" fontId="0" fillId="0" borderId="66" xfId="2" applyFont="1" applyFill="1" applyBorder="1" applyAlignment="1">
      <alignment horizontal="center" vertical="center" wrapText="1"/>
    </xf>
    <xf numFmtId="44" fontId="3" fillId="0" borderId="66" xfId="0" applyNumberFormat="1" applyFont="1" applyFill="1" applyBorder="1" applyAlignment="1" applyProtection="1">
      <alignment vertical="center" wrapText="1"/>
      <protection locked="0"/>
    </xf>
    <xf numFmtId="0" fontId="3" fillId="12" borderId="66" xfId="0" applyFont="1" applyFill="1" applyBorder="1" applyAlignment="1" applyProtection="1">
      <alignment vertical="center" wrapText="1"/>
      <protection locked="0"/>
    </xf>
    <xf numFmtId="0" fontId="5" fillId="6" borderId="66" xfId="0" applyFont="1" applyFill="1" applyBorder="1" applyAlignment="1">
      <alignment horizontal="center" vertical="center" wrapText="1"/>
    </xf>
    <xf numFmtId="164" fontId="3" fillId="15" borderId="37" xfId="2" applyNumberFormat="1" applyFont="1" applyFill="1" applyBorder="1" applyAlignment="1" applyProtection="1">
      <alignment horizontal="center" vertical="center" wrapText="1"/>
      <protection locked="0"/>
    </xf>
    <xf numFmtId="0" fontId="3" fillId="14" borderId="57" xfId="0" applyFont="1" applyFill="1" applyBorder="1" applyAlignment="1" applyProtection="1">
      <alignment vertical="center" wrapText="1"/>
      <protection locked="0"/>
    </xf>
    <xf numFmtId="164" fontId="3" fillId="15" borderId="27" xfId="2" applyNumberFormat="1" applyFont="1" applyFill="1" applyBorder="1" applyAlignment="1" applyProtection="1">
      <alignment horizontal="center" vertical="center" wrapText="1"/>
      <protection locked="0"/>
    </xf>
    <xf numFmtId="164" fontId="0" fillId="13" borderId="34" xfId="2" applyNumberFormat="1" applyFont="1" applyFill="1" applyBorder="1" applyAlignment="1" applyProtection="1">
      <alignment horizontal="center" vertical="center" wrapText="1"/>
      <protection locked="0"/>
    </xf>
    <xf numFmtId="164" fontId="3" fillId="3" borderId="7" xfId="2" applyNumberFormat="1" applyFont="1" applyFill="1" applyBorder="1" applyAlignment="1" applyProtection="1">
      <alignment horizontal="center" vertical="center" wrapText="1"/>
      <protection locked="0"/>
    </xf>
    <xf numFmtId="164" fontId="3" fillId="3" borderId="34" xfId="2" applyNumberFormat="1" applyFont="1" applyFill="1" applyBorder="1" applyAlignment="1" applyProtection="1">
      <alignment horizontal="center" vertical="center" wrapText="1"/>
      <protection locked="0"/>
    </xf>
    <xf numFmtId="164" fontId="0" fillId="0" borderId="25" xfId="2" applyNumberFormat="1" applyFont="1" applyFill="1" applyBorder="1" applyAlignment="1" applyProtection="1">
      <alignment horizontal="center" vertical="center" wrapText="1"/>
      <protection locked="0"/>
    </xf>
    <xf numFmtId="164" fontId="0" fillId="7" borderId="0" xfId="0" applyNumberFormat="1" applyFill="1"/>
    <xf numFmtId="164" fontId="3" fillId="0" borderId="0" xfId="2" applyNumberFormat="1" applyFont="1" applyFill="1" applyBorder="1" applyAlignment="1" applyProtection="1">
      <alignment horizontal="center" vertical="center" wrapText="1"/>
      <protection locked="0"/>
    </xf>
    <xf numFmtId="0" fontId="25" fillId="0" borderId="66" xfId="0" applyFont="1" applyFill="1" applyBorder="1" applyAlignment="1">
      <alignment horizontal="center" vertical="center" wrapText="1"/>
    </xf>
    <xf numFmtId="44" fontId="29" fillId="6" borderId="0" xfId="2" applyNumberFormat="1" applyFont="1" applyFill="1" applyBorder="1" applyAlignment="1" applyProtection="1">
      <alignment horizontal="center" vertical="center"/>
    </xf>
    <xf numFmtId="0" fontId="19" fillId="0" borderId="66" xfId="0" applyFont="1" applyFill="1" applyBorder="1" applyAlignment="1" applyProtection="1">
      <alignment vertical="center" wrapText="1"/>
      <protection locked="0"/>
    </xf>
    <xf numFmtId="44" fontId="0" fillId="0" borderId="66" xfId="2" applyFont="1" applyFill="1" applyBorder="1" applyAlignment="1" applyProtection="1">
      <alignment wrapText="1"/>
      <protection locked="0"/>
    </xf>
    <xf numFmtId="0" fontId="0" fillId="0" borderId="66" xfId="0" applyFill="1" applyBorder="1" applyAlignment="1" applyProtection="1">
      <alignment vertical="center" wrapText="1"/>
      <protection locked="0"/>
    </xf>
    <xf numFmtId="0" fontId="6" fillId="6" borderId="59" xfId="0" applyNumberFormat="1" applyFont="1" applyFill="1" applyBorder="1" applyAlignment="1">
      <alignment horizontal="center" vertical="center" wrapText="1"/>
    </xf>
    <xf numFmtId="164" fontId="0" fillId="0" borderId="66" xfId="0" applyNumberFormat="1" applyFill="1" applyBorder="1"/>
    <xf numFmtId="44" fontId="1" fillId="0" borderId="66" xfId="2" applyFont="1" applyBorder="1" applyAlignment="1" applyProtection="1">
      <alignment horizontal="center" vertical="top" wrapText="1"/>
      <protection locked="0"/>
    </xf>
    <xf numFmtId="164" fontId="3" fillId="0" borderId="66" xfId="2" applyNumberFormat="1" applyFont="1" applyFill="1" applyBorder="1" applyAlignment="1">
      <alignment horizontal="center" vertical="center" wrapText="1"/>
    </xf>
    <xf numFmtId="0" fontId="3" fillId="5" borderId="66" xfId="0" applyFont="1" applyFill="1" applyBorder="1" applyAlignment="1" applyProtection="1">
      <alignment vertical="center" wrapText="1"/>
      <protection locked="0"/>
    </xf>
    <xf numFmtId="0" fontId="19" fillId="0" borderId="66" xfId="0" applyFont="1" applyFill="1" applyBorder="1" applyAlignment="1">
      <alignment horizontal="center" vertical="center" wrapText="1"/>
    </xf>
    <xf numFmtId="164" fontId="3" fillId="0" borderId="66" xfId="0" applyNumberFormat="1" applyFont="1" applyFill="1" applyBorder="1" applyAlignment="1" applyProtection="1">
      <alignment horizontal="center" vertical="center"/>
    </xf>
    <xf numFmtId="44" fontId="3" fillId="0" borderId="56" xfId="2" applyFont="1" applyFill="1" applyBorder="1" applyAlignment="1" applyProtection="1">
      <alignment horizontal="center" vertical="center" wrapText="1"/>
      <protection locked="0"/>
    </xf>
    <xf numFmtId="164" fontId="19" fillId="0" borderId="4" xfId="2" applyNumberFormat="1" applyFont="1" applyFill="1" applyBorder="1" applyAlignment="1" applyProtection="1">
      <alignment horizontal="center" vertical="center" wrapText="1"/>
      <protection locked="0"/>
    </xf>
    <xf numFmtId="0" fontId="3" fillId="6" borderId="66" xfId="0" applyNumberFormat="1" applyFont="1" applyFill="1" applyBorder="1" applyAlignment="1" applyProtection="1">
      <alignment horizontal="center" vertical="center" wrapText="1"/>
    </xf>
    <xf numFmtId="0" fontId="9" fillId="6" borderId="66" xfId="0" applyFont="1" applyFill="1" applyBorder="1" applyAlignment="1">
      <alignment horizontal="center" vertical="center" wrapText="1"/>
    </xf>
    <xf numFmtId="0" fontId="0" fillId="0" borderId="66" xfId="0" applyFill="1" applyBorder="1" applyAlignment="1" applyProtection="1">
      <alignment horizontal="center" vertical="center" wrapText="1"/>
      <protection locked="0"/>
    </xf>
    <xf numFmtId="44" fontId="0" fillId="0" borderId="66" xfId="2" applyFont="1" applyFill="1" applyBorder="1" applyAlignment="1" applyProtection="1">
      <alignment horizontal="center" vertical="center" wrapText="1"/>
      <protection locked="0"/>
    </xf>
    <xf numFmtId="44" fontId="3" fillId="0" borderId="49" xfId="2" applyFont="1" applyFill="1" applyBorder="1" applyAlignment="1" applyProtection="1">
      <alignment horizontal="center" vertical="center" wrapText="1"/>
      <protection locked="0"/>
    </xf>
    <xf numFmtId="44" fontId="0" fillId="0" borderId="66" xfId="2" applyFont="1" applyBorder="1" applyAlignment="1" applyProtection="1">
      <alignment horizontal="center" vertical="center" wrapText="1"/>
      <protection locked="0"/>
    </xf>
    <xf numFmtId="0" fontId="3" fillId="0" borderId="66" xfId="0" applyNumberFormat="1" applyFont="1" applyFill="1" applyBorder="1" applyAlignment="1" applyProtection="1">
      <alignment horizontal="center" vertical="center"/>
    </xf>
    <xf numFmtId="0" fontId="42" fillId="0" borderId="66" xfId="0" applyFont="1" applyFill="1" applyBorder="1" applyAlignment="1">
      <alignment horizontal="center" vertical="center"/>
    </xf>
    <xf numFmtId="166" fontId="42" fillId="0" borderId="66" xfId="0" applyNumberFormat="1" applyFont="1" applyFill="1" applyBorder="1" applyAlignment="1">
      <alignment horizontal="center" vertical="center"/>
    </xf>
    <xf numFmtId="0" fontId="42" fillId="0" borderId="68" xfId="0" applyFont="1" applyFill="1" applyBorder="1" applyAlignment="1">
      <alignment horizontal="center" vertical="center"/>
    </xf>
    <xf numFmtId="0" fontId="42" fillId="0" borderId="66" xfId="0" applyFont="1" applyFill="1" applyBorder="1" applyAlignment="1">
      <alignment horizontal="center" vertical="center" wrapText="1"/>
    </xf>
    <xf numFmtId="49" fontId="41" fillId="0" borderId="67" xfId="0" applyNumberFormat="1" applyFont="1" applyFill="1" applyBorder="1" applyAlignment="1">
      <alignment horizontal="center" vertical="center"/>
    </xf>
    <xf numFmtId="166" fontId="42" fillId="16" borderId="66" xfId="0" applyNumberFormat="1" applyFont="1" applyFill="1" applyBorder="1" applyAlignment="1">
      <alignment horizontal="center" vertical="center" wrapText="1"/>
    </xf>
    <xf numFmtId="166" fontId="42" fillId="0" borderId="66" xfId="0" applyNumberFormat="1" applyFont="1" applyFill="1" applyBorder="1" applyAlignment="1">
      <alignment horizontal="center" vertical="center" wrapText="1"/>
    </xf>
    <xf numFmtId="3" fontId="42" fillId="16" borderId="66" xfId="0" applyNumberFormat="1" applyFont="1" applyFill="1" applyBorder="1" applyAlignment="1">
      <alignment horizontal="center" vertical="center"/>
    </xf>
    <xf numFmtId="44" fontId="0" fillId="0" borderId="66" xfId="0" applyNumberFormat="1" applyBorder="1" applyAlignment="1">
      <alignment horizontal="center" vertical="center"/>
    </xf>
    <xf numFmtId="0" fontId="5" fillId="0" borderId="66" xfId="0" applyFont="1" applyFill="1" applyBorder="1" applyAlignment="1">
      <alignment horizontal="center" vertical="center" wrapText="1"/>
    </xf>
    <xf numFmtId="0" fontId="29" fillId="6" borderId="66" xfId="0" applyFont="1" applyFill="1" applyBorder="1" applyAlignment="1">
      <alignment horizontal="left" vertical="center" wrapText="1"/>
    </xf>
    <xf numFmtId="0" fontId="0" fillId="0" borderId="66" xfId="0" applyFont="1" applyBorder="1" applyAlignment="1">
      <alignment horizontal="center" vertical="center" wrapText="1"/>
    </xf>
    <xf numFmtId="44" fontId="0" fillId="0" borderId="66" xfId="2" applyFont="1" applyBorder="1" applyAlignment="1" applyProtection="1">
      <alignment horizontal="center" vertical="top" wrapText="1"/>
      <protection locked="0"/>
    </xf>
    <xf numFmtId="44" fontId="3" fillId="0" borderId="47" xfId="2" applyFont="1" applyFill="1" applyBorder="1" applyAlignment="1" applyProtection="1">
      <alignment horizontal="center" vertical="center" wrapText="1"/>
      <protection locked="0"/>
    </xf>
    <xf numFmtId="44" fontId="0" fillId="0" borderId="66" xfId="0" applyNumberFormat="1" applyBorder="1"/>
    <xf numFmtId="164" fontId="3" fillId="0" borderId="34" xfId="0" applyNumberFormat="1" applyFont="1" applyFill="1" applyBorder="1" applyAlignment="1">
      <alignment horizontal="center" vertical="center" wrapText="1"/>
    </xf>
    <xf numFmtId="0" fontId="19" fillId="0" borderId="66" xfId="0" applyFont="1" applyFill="1" applyBorder="1" applyAlignment="1" applyProtection="1">
      <alignment wrapText="1"/>
      <protection locked="0"/>
    </xf>
    <xf numFmtId="0" fontId="28" fillId="0" borderId="0" xfId="0" applyFont="1" applyAlignment="1">
      <alignment horizontal="center" vertical="center"/>
    </xf>
    <xf numFmtId="0" fontId="9" fillId="0" borderId="66" xfId="0" applyNumberFormat="1" applyFont="1" applyFill="1" applyBorder="1" applyAlignment="1">
      <alignment horizontal="center" vertical="center" wrapText="1"/>
    </xf>
    <xf numFmtId="4" fontId="0" fillId="0" borderId="66" xfId="0" applyNumberFormat="1" applyFont="1" applyFill="1" applyBorder="1" applyAlignment="1">
      <alignment horizontal="right" vertical="center" wrapText="1"/>
    </xf>
    <xf numFmtId="164" fontId="0" fillId="17" borderId="0" xfId="0" applyNumberFormat="1" applyFill="1"/>
    <xf numFmtId="0" fontId="0" fillId="0" borderId="66" xfId="0" applyNumberFormat="1" applyBorder="1"/>
    <xf numFmtId="0" fontId="0" fillId="0" borderId="70" xfId="0" applyBorder="1" applyAlignment="1">
      <alignment wrapText="1"/>
    </xf>
    <xf numFmtId="14" fontId="0" fillId="0" borderId="71" xfId="0" applyNumberFormat="1" applyBorder="1"/>
    <xf numFmtId="0" fontId="0" fillId="0" borderId="72" xfId="0" applyBorder="1" applyAlignment="1">
      <alignment wrapText="1"/>
    </xf>
    <xf numFmtId="0" fontId="0" fillId="0" borderId="73" xfId="0" applyNumberFormat="1" applyBorder="1"/>
    <xf numFmtId="14" fontId="0" fillId="0" borderId="74" xfId="0" applyNumberFormat="1" applyBorder="1"/>
    <xf numFmtId="0" fontId="0" fillId="0" borderId="75" xfId="0" applyBorder="1" applyAlignment="1">
      <alignment wrapText="1"/>
    </xf>
    <xf numFmtId="0" fontId="0" fillId="0" borderId="76" xfId="0" applyBorder="1"/>
    <xf numFmtId="14" fontId="0" fillId="0" borderId="77" xfId="0" applyNumberFormat="1" applyBorder="1"/>
    <xf numFmtId="0" fontId="19" fillId="0" borderId="78" xfId="0" applyFont="1" applyBorder="1" applyAlignment="1">
      <alignment horizontal="center" vertical="center"/>
    </xf>
    <xf numFmtId="0" fontId="19" fillId="0" borderId="79" xfId="0" applyFont="1" applyBorder="1" applyAlignment="1">
      <alignment horizontal="center" vertical="center"/>
    </xf>
    <xf numFmtId="0" fontId="19" fillId="0" borderId="80" xfId="0" applyFont="1" applyBorder="1" applyAlignment="1">
      <alignment horizontal="center" vertical="center" wrapText="1"/>
    </xf>
    <xf numFmtId="44" fontId="3" fillId="0" borderId="51" xfId="2" applyFont="1" applyFill="1" applyBorder="1" applyAlignment="1" applyProtection="1">
      <alignment horizontal="center" vertical="center" wrapText="1"/>
      <protection locked="0"/>
    </xf>
    <xf numFmtId="0" fontId="0" fillId="0" borderId="67" xfId="0" applyFont="1" applyFill="1" applyBorder="1" applyAlignment="1">
      <alignment horizontal="center" vertical="center" wrapText="1"/>
    </xf>
    <xf numFmtId="44" fontId="0" fillId="0" borderId="67" xfId="2" applyFont="1" applyBorder="1" applyAlignment="1" applyProtection="1">
      <alignment horizontal="center" vertical="top" wrapText="1"/>
      <protection locked="0"/>
    </xf>
    <xf numFmtId="0" fontId="29" fillId="0" borderId="66" xfId="0" applyFont="1" applyFill="1" applyBorder="1" applyAlignment="1">
      <alignment horizontal="left" vertical="center" wrapText="1"/>
    </xf>
    <xf numFmtId="44" fontId="3" fillId="0" borderId="66" xfId="2" applyFont="1" applyFill="1" applyBorder="1" applyAlignment="1">
      <alignment horizontal="center" vertical="center" wrapText="1"/>
    </xf>
    <xf numFmtId="14" fontId="5" fillId="6" borderId="66" xfId="0" applyNumberFormat="1" applyFont="1" applyFill="1" applyBorder="1" applyAlignment="1">
      <alignment horizontal="center" vertical="center" wrapText="1"/>
    </xf>
    <xf numFmtId="0" fontId="0" fillId="6" borderId="66" xfId="0" applyNumberFormat="1" applyFont="1" applyFill="1" applyBorder="1" applyAlignment="1" applyProtection="1">
      <alignment horizontal="center" vertical="center"/>
    </xf>
    <xf numFmtId="164" fontId="3" fillId="0" borderId="67" xfId="2" applyNumberFormat="1" applyFont="1" applyBorder="1" applyAlignment="1" applyProtection="1">
      <alignment horizontal="center" vertical="center" wrapText="1"/>
      <protection locked="0"/>
    </xf>
    <xf numFmtId="0" fontId="3" fillId="0" borderId="76" xfId="0" applyFont="1" applyFill="1" applyBorder="1" applyAlignment="1">
      <alignment horizontal="center" vertical="center" wrapText="1"/>
    </xf>
    <xf numFmtId="164" fontId="6" fillId="0" borderId="76" xfId="2" applyNumberFormat="1" applyFont="1" applyFill="1" applyBorder="1" applyAlignment="1">
      <alignment horizontal="right" vertical="center" wrapText="1"/>
    </xf>
    <xf numFmtId="164" fontId="3" fillId="0" borderId="76" xfId="0" applyNumberFormat="1" applyFont="1" applyFill="1" applyBorder="1" applyAlignment="1" applyProtection="1">
      <alignment horizontal="justify" vertical="center"/>
    </xf>
    <xf numFmtId="0" fontId="9" fillId="0" borderId="67" xfId="0" applyNumberFormat="1" applyFont="1" applyFill="1" applyBorder="1" applyAlignment="1" applyProtection="1">
      <alignment horizontal="justify" vertical="center"/>
    </xf>
    <xf numFmtId="164" fontId="3" fillId="0" borderId="76" xfId="2" applyNumberFormat="1" applyFont="1" applyFill="1" applyBorder="1" applyAlignment="1" applyProtection="1">
      <alignment horizontal="center" vertical="center" wrapText="1"/>
      <protection locked="0"/>
    </xf>
    <xf numFmtId="0" fontId="6" fillId="6" borderId="76" xfId="0" applyNumberFormat="1" applyFont="1" applyFill="1" applyBorder="1" applyAlignment="1" applyProtection="1">
      <alignment horizontal="center" vertical="center"/>
    </xf>
    <xf numFmtId="0" fontId="6" fillId="6" borderId="76" xfId="0" applyNumberFormat="1" applyFont="1" applyFill="1" applyBorder="1" applyAlignment="1">
      <alignment horizontal="center" vertical="center" wrapText="1"/>
    </xf>
    <xf numFmtId="0" fontId="7" fillId="6" borderId="67" xfId="0" applyNumberFormat="1" applyFont="1" applyFill="1" applyBorder="1" applyAlignment="1">
      <alignment horizontal="center" vertical="center" wrapText="1"/>
    </xf>
    <xf numFmtId="44" fontId="3" fillId="0" borderId="67" xfId="2" applyFont="1" applyBorder="1" applyAlignment="1" applyProtection="1">
      <alignment horizontal="center" vertical="center" wrapText="1"/>
      <protection locked="0"/>
    </xf>
    <xf numFmtId="0" fontId="36" fillId="0" borderId="66" xfId="0" applyFont="1" applyFill="1" applyBorder="1" applyAlignment="1">
      <alignment horizontal="center" vertical="center" wrapText="1"/>
    </xf>
    <xf numFmtId="44" fontId="3" fillId="0" borderId="53" xfId="2" applyFont="1" applyFill="1" applyBorder="1" applyAlignment="1" applyProtection="1">
      <alignment horizontal="center" vertical="center" wrapText="1"/>
      <protection locked="0"/>
    </xf>
    <xf numFmtId="44" fontId="0" fillId="0" borderId="66" xfId="0" applyNumberFormat="1" applyFill="1" applyBorder="1"/>
    <xf numFmtId="0" fontId="3" fillId="14" borderId="66" xfId="0" applyFont="1" applyFill="1" applyBorder="1" applyAlignment="1" applyProtection="1">
      <alignment vertical="center" wrapText="1"/>
      <protection locked="0"/>
    </xf>
    <xf numFmtId="164" fontId="0" fillId="0" borderId="67" xfId="2" applyNumberFormat="1" applyFont="1" applyBorder="1" applyAlignment="1">
      <alignment horizontal="center" vertical="center"/>
    </xf>
    <xf numFmtId="0" fontId="29" fillId="6" borderId="66" xfId="0" applyFont="1" applyFill="1" applyBorder="1" applyAlignment="1">
      <alignment horizontal="center" vertical="center" wrapText="1"/>
    </xf>
    <xf numFmtId="16" fontId="0" fillId="0" borderId="66" xfId="0" applyNumberFormat="1" applyFill="1" applyBorder="1" applyAlignment="1">
      <alignment horizontal="center" vertical="center" wrapText="1"/>
    </xf>
    <xf numFmtId="0" fontId="0" fillId="0" borderId="66" xfId="0" applyFill="1" applyBorder="1" applyAlignment="1">
      <alignment horizontal="center" vertical="center" wrapText="1"/>
    </xf>
    <xf numFmtId="0" fontId="42" fillId="0" borderId="44" xfId="0" applyFont="1" applyFill="1" applyBorder="1" applyAlignment="1">
      <alignment horizontal="center" vertical="center"/>
    </xf>
    <xf numFmtId="0" fontId="19" fillId="0" borderId="37" xfId="0" applyFont="1" applyFill="1" applyBorder="1" applyAlignment="1">
      <alignment horizontal="center" vertical="center" wrapText="1"/>
    </xf>
    <xf numFmtId="164" fontId="0" fillId="0" borderId="66" xfId="2" applyNumberFormat="1" applyFont="1" applyBorder="1" applyAlignment="1" applyProtection="1">
      <alignment horizontal="center" vertical="center" wrapText="1"/>
      <protection locked="0"/>
    </xf>
    <xf numFmtId="44" fontId="0" fillId="0" borderId="48" xfId="2" applyFont="1" applyBorder="1" applyAlignment="1" applyProtection="1">
      <alignment horizontal="center" vertical="center" wrapText="1"/>
      <protection locked="0"/>
    </xf>
    <xf numFmtId="44" fontId="3" fillId="0" borderId="52" xfId="2" applyFont="1" applyFill="1" applyBorder="1" applyAlignment="1" applyProtection="1">
      <alignment horizontal="center" vertical="center" wrapText="1"/>
      <protection locked="0"/>
    </xf>
    <xf numFmtId="44" fontId="3" fillId="0" borderId="54" xfId="2" applyFont="1" applyFill="1" applyBorder="1" applyAlignment="1" applyProtection="1">
      <alignment horizontal="center" vertical="center" wrapText="1"/>
      <protection locked="0"/>
    </xf>
    <xf numFmtId="44" fontId="5" fillId="6" borderId="69" xfId="2" applyFont="1" applyFill="1" applyBorder="1" applyAlignment="1">
      <alignment horizontal="center" vertical="center" wrapText="1"/>
    </xf>
    <xf numFmtId="0" fontId="5" fillId="6" borderId="67" xfId="0" applyFont="1" applyFill="1" applyBorder="1" applyAlignment="1">
      <alignment horizontal="center" vertical="center" wrapText="1"/>
    </xf>
    <xf numFmtId="0" fontId="0" fillId="0" borderId="27" xfId="0" applyBorder="1" applyAlignment="1" applyProtection="1">
      <alignment horizontal="left" vertical="center" wrapText="1"/>
      <protection locked="0"/>
    </xf>
    <xf numFmtId="0" fontId="3" fillId="0" borderId="66" xfId="0" applyFont="1" applyBorder="1" applyAlignment="1" applyProtection="1">
      <alignment horizontal="center" vertical="center" wrapText="1"/>
      <protection locked="0"/>
    </xf>
    <xf numFmtId="44" fontId="5" fillId="6" borderId="39" xfId="2" applyFont="1" applyFill="1" applyBorder="1" applyAlignment="1">
      <alignment horizontal="center" vertical="center" wrapText="1"/>
    </xf>
    <xf numFmtId="0" fontId="5" fillId="6" borderId="37" xfId="0" applyFont="1" applyFill="1" applyBorder="1" applyAlignment="1">
      <alignment horizontal="center" vertical="center" wrapText="1"/>
    </xf>
    <xf numFmtId="0" fontId="3" fillId="0" borderId="82" xfId="0" applyFont="1" applyBorder="1" applyAlignment="1" applyProtection="1">
      <alignment wrapText="1"/>
      <protection locked="0"/>
    </xf>
    <xf numFmtId="44" fontId="3" fillId="7" borderId="82" xfId="0" applyNumberFormat="1" applyFont="1" applyFill="1" applyBorder="1" applyAlignment="1" applyProtection="1">
      <alignment vertical="center" wrapText="1"/>
      <protection locked="0"/>
    </xf>
    <xf numFmtId="0" fontId="3" fillId="0" borderId="82" xfId="0" applyFont="1" applyFill="1" applyBorder="1" applyAlignment="1">
      <alignment horizontal="center" vertical="center" wrapText="1"/>
    </xf>
    <xf numFmtId="0" fontId="3" fillId="6" borderId="82" xfId="0" applyFont="1" applyFill="1" applyBorder="1" applyAlignment="1">
      <alignment horizontal="center" vertical="center" wrapText="1"/>
    </xf>
    <xf numFmtId="44" fontId="3" fillId="6" borderId="82" xfId="2" applyFont="1" applyFill="1" applyBorder="1" applyAlignment="1">
      <alignment horizontal="center" vertical="center" wrapText="1"/>
    </xf>
    <xf numFmtId="44" fontId="3" fillId="0" borderId="82" xfId="2" applyFont="1" applyBorder="1" applyAlignment="1" applyProtection="1">
      <alignment horizontal="center" vertical="center" wrapText="1"/>
      <protection locked="0"/>
    </xf>
    <xf numFmtId="44" fontId="3" fillId="0" borderId="37" xfId="2" applyNumberFormat="1" applyFont="1" applyBorder="1" applyAlignment="1" applyProtection="1">
      <alignment horizontal="center" vertical="center" wrapText="1"/>
      <protection locked="0"/>
    </xf>
    <xf numFmtId="44" fontId="3" fillId="6" borderId="82" xfId="0" applyNumberFormat="1" applyFont="1" applyFill="1" applyBorder="1" applyAlignment="1" applyProtection="1">
      <alignment horizontal="center" vertical="center" wrapText="1"/>
      <protection locked="0"/>
    </xf>
    <xf numFmtId="0" fontId="3" fillId="0" borderId="82" xfId="0" applyFont="1" applyFill="1" applyBorder="1" applyAlignment="1" applyProtection="1">
      <alignment wrapText="1"/>
      <protection locked="0"/>
    </xf>
    <xf numFmtId="44" fontId="28" fillId="0" borderId="0" xfId="0" applyNumberFormat="1" applyFont="1" applyAlignment="1">
      <alignment horizontal="center" vertical="center"/>
    </xf>
    <xf numFmtId="0" fontId="0" fillId="0" borderId="82" xfId="0" applyFill="1" applyBorder="1" applyAlignment="1">
      <alignment horizontal="center" vertical="center" wrapText="1"/>
    </xf>
    <xf numFmtId="44" fontId="3" fillId="0" borderId="82" xfId="2" applyFont="1" applyFill="1" applyBorder="1" applyAlignment="1">
      <alignment horizontal="center" vertical="center" wrapText="1"/>
    </xf>
    <xf numFmtId="0" fontId="5" fillId="0" borderId="82" xfId="0" applyFont="1" applyFill="1" applyBorder="1" applyAlignment="1">
      <alignment horizontal="center" vertical="center" wrapText="1"/>
    </xf>
    <xf numFmtId="0" fontId="7" fillId="0" borderId="82" xfId="0" applyNumberFormat="1" applyFont="1" applyFill="1" applyBorder="1" applyAlignment="1">
      <alignment horizontal="center" vertical="center" wrapText="1"/>
    </xf>
    <xf numFmtId="14" fontId="0" fillId="0" borderId="82" xfId="0" applyNumberFormat="1" applyFill="1" applyBorder="1" applyAlignment="1">
      <alignment horizontal="center" vertical="center" wrapText="1"/>
    </xf>
    <xf numFmtId="0" fontId="0" fillId="0" borderId="82" xfId="0" applyFont="1" applyFill="1" applyBorder="1" applyAlignment="1">
      <alignment horizontal="center" vertical="center" wrapText="1"/>
    </xf>
    <xf numFmtId="44" fontId="5" fillId="0" borderId="82" xfId="2" applyFont="1" applyFill="1" applyBorder="1" applyAlignment="1">
      <alignment horizontal="center" vertical="center" wrapText="1"/>
    </xf>
    <xf numFmtId="14" fontId="0" fillId="0" borderId="82" xfId="0" applyNumberFormat="1" applyFont="1" applyFill="1" applyBorder="1" applyAlignment="1">
      <alignment horizontal="center" vertical="center" wrapText="1"/>
    </xf>
    <xf numFmtId="14" fontId="3" fillId="0" borderId="82" xfId="0" applyNumberFormat="1" applyFont="1" applyFill="1" applyBorder="1" applyAlignment="1">
      <alignment horizontal="center" vertical="center" wrapText="1"/>
    </xf>
    <xf numFmtId="164" fontId="6" fillId="0" borderId="82" xfId="2" applyNumberFormat="1" applyFont="1" applyFill="1" applyBorder="1" applyAlignment="1">
      <alignment horizontal="center" vertical="center" wrapText="1"/>
    </xf>
    <xf numFmtId="0" fontId="0" fillId="0" borderId="82" xfId="0" applyFill="1" applyBorder="1" applyAlignment="1" applyProtection="1">
      <alignment wrapText="1"/>
      <protection locked="0"/>
    </xf>
    <xf numFmtId="44" fontId="0" fillId="0" borderId="82" xfId="0" applyNumberFormat="1" applyFill="1" applyBorder="1" applyAlignment="1" applyProtection="1">
      <alignment wrapText="1"/>
      <protection locked="0"/>
    </xf>
    <xf numFmtId="0" fontId="0" fillId="0" borderId="82" xfId="0" applyFill="1" applyBorder="1" applyAlignment="1" applyProtection="1">
      <alignment horizontal="center" vertical="center" wrapText="1"/>
      <protection locked="0"/>
    </xf>
    <xf numFmtId="0" fontId="0" fillId="0" borderId="66" xfId="0" applyNumberFormat="1" applyFont="1" applyFill="1" applyBorder="1" applyAlignment="1" applyProtection="1">
      <alignment horizontal="center" vertical="center"/>
    </xf>
    <xf numFmtId="0" fontId="40" fillId="0" borderId="82" xfId="0" applyFont="1" applyFill="1" applyBorder="1" applyAlignment="1">
      <alignment horizontal="center" vertical="center"/>
    </xf>
    <xf numFmtId="164" fontId="40" fillId="0" borderId="82" xfId="0" applyNumberFormat="1" applyFont="1" applyFill="1" applyBorder="1" applyAlignment="1">
      <alignment horizontal="center" vertical="center"/>
    </xf>
    <xf numFmtId="0" fontId="5" fillId="6" borderId="82" xfId="0" applyFont="1" applyFill="1" applyBorder="1" applyAlignment="1">
      <alignment horizontal="center" vertical="center" wrapText="1"/>
    </xf>
    <xf numFmtId="0" fontId="5" fillId="6" borderId="82" xfId="0" applyNumberFormat="1" applyFont="1" applyFill="1" applyBorder="1" applyAlignment="1">
      <alignment horizontal="left" vertical="center" wrapText="1"/>
    </xf>
    <xf numFmtId="14" fontId="5" fillId="6" borderId="82" xfId="0" applyNumberFormat="1" applyFont="1" applyFill="1" applyBorder="1" applyAlignment="1">
      <alignment horizontal="center" vertical="center" wrapText="1"/>
    </xf>
    <xf numFmtId="0" fontId="6" fillId="6" borderId="82" xfId="0" applyNumberFormat="1" applyFont="1" applyFill="1" applyBorder="1" applyAlignment="1">
      <alignment horizontal="center" vertical="center" wrapText="1"/>
    </xf>
    <xf numFmtId="0" fontId="0" fillId="6" borderId="82" xfId="0" applyNumberFormat="1" applyFont="1" applyFill="1" applyBorder="1" applyAlignment="1" applyProtection="1">
      <alignment horizontal="center" vertical="center"/>
    </xf>
    <xf numFmtId="3" fontId="0" fillId="6" borderId="82" xfId="0" applyNumberFormat="1" applyFont="1" applyFill="1" applyBorder="1" applyAlignment="1" applyProtection="1">
      <alignment horizontal="center" vertical="center"/>
    </xf>
    <xf numFmtId="0" fontId="6" fillId="6" borderId="82" xfId="0" applyFont="1" applyFill="1" applyBorder="1" applyAlignment="1">
      <alignment horizontal="center" vertical="center" wrapText="1"/>
    </xf>
    <xf numFmtId="44" fontId="6" fillId="6" borderId="82" xfId="2" applyFont="1" applyFill="1" applyBorder="1" applyAlignment="1">
      <alignment horizontal="center" vertical="center" wrapText="1"/>
    </xf>
    <xf numFmtId="164" fontId="3" fillId="0" borderId="82" xfId="2" applyNumberFormat="1" applyFont="1" applyBorder="1" applyAlignment="1" applyProtection="1">
      <alignment horizontal="center" vertical="center" wrapText="1"/>
      <protection locked="0"/>
    </xf>
    <xf numFmtId="44" fontId="1" fillId="0" borderId="82" xfId="2" applyFont="1" applyFill="1" applyBorder="1" applyAlignment="1" applyProtection="1">
      <alignment horizontal="center" vertical="center" wrapText="1"/>
      <protection locked="0"/>
    </xf>
    <xf numFmtId="44" fontId="9" fillId="0" borderId="82" xfId="2" applyFont="1" applyFill="1" applyBorder="1" applyAlignment="1">
      <alignment wrapText="1"/>
    </xf>
    <xf numFmtId="0" fontId="3" fillId="18" borderId="29" xfId="0" applyFont="1" applyFill="1" applyBorder="1" applyAlignment="1">
      <alignment horizontal="center" vertical="center" wrapText="1"/>
    </xf>
    <xf numFmtId="44" fontId="3" fillId="18" borderId="27" xfId="2" applyFont="1" applyFill="1" applyBorder="1" applyAlignment="1">
      <alignment horizontal="center" vertical="center" wrapText="1"/>
    </xf>
    <xf numFmtId="0" fontId="3" fillId="18" borderId="27" xfId="0" applyFont="1" applyFill="1" applyBorder="1" applyAlignment="1">
      <alignment horizontal="center" vertical="center" wrapText="1"/>
    </xf>
    <xf numFmtId="14" fontId="3" fillId="0" borderId="82" xfId="0" applyNumberFormat="1" applyFont="1" applyBorder="1" applyAlignment="1">
      <alignment horizontal="center" vertical="center" wrapText="1"/>
    </xf>
    <xf numFmtId="44" fontId="5" fillId="0" borderId="82" xfId="2" applyFont="1" applyBorder="1" applyAlignment="1">
      <alignment horizontal="center" vertical="center" wrapText="1"/>
    </xf>
    <xf numFmtId="44" fontId="3" fillId="0" borderId="82" xfId="2" applyFont="1" applyBorder="1" applyAlignment="1" applyProtection="1">
      <alignment horizontal="center" vertical="top" wrapText="1"/>
      <protection locked="0"/>
    </xf>
    <xf numFmtId="0" fontId="0" fillId="0" borderId="0" xfId="0" applyBorder="1"/>
    <xf numFmtId="44" fontId="1" fillId="0" borderId="82" xfId="2" applyFont="1" applyBorder="1" applyAlignment="1" applyProtection="1">
      <alignment horizontal="center" vertical="center" wrapText="1"/>
      <protection locked="0"/>
    </xf>
    <xf numFmtId="44" fontId="9" fillId="7" borderId="82" xfId="0" applyNumberFormat="1" applyFont="1" applyFill="1" applyBorder="1" applyAlignment="1" applyProtection="1">
      <alignment wrapText="1"/>
      <protection locked="0"/>
    </xf>
    <xf numFmtId="0" fontId="20" fillId="0" borderId="82" xfId="0" applyFont="1" applyBorder="1" applyAlignment="1">
      <alignment horizontal="center" vertical="center"/>
    </xf>
    <xf numFmtId="0" fontId="40" fillId="0" borderId="82" xfId="0" applyFont="1" applyFill="1" applyBorder="1" applyAlignment="1">
      <alignment horizontal="center" vertical="center" wrapText="1"/>
    </xf>
    <xf numFmtId="164" fontId="20" fillId="0" borderId="82" xfId="0" applyNumberFormat="1" applyFont="1" applyBorder="1" applyAlignment="1">
      <alignment vertical="center"/>
    </xf>
    <xf numFmtId="14" fontId="3" fillId="6" borderId="82" xfId="0" applyNumberFormat="1" applyFont="1" applyFill="1" applyBorder="1" applyAlignment="1">
      <alignment horizontal="center" vertical="center" wrapText="1"/>
    </xf>
    <xf numFmtId="164" fontId="6" fillId="6" borderId="82" xfId="2" applyNumberFormat="1" applyFont="1" applyFill="1" applyBorder="1" applyAlignment="1">
      <alignment horizontal="center" vertical="center" wrapText="1"/>
    </xf>
    <xf numFmtId="44" fontId="6" fillId="6" borderId="34" xfId="0" applyNumberFormat="1" applyFont="1" applyFill="1" applyBorder="1" applyAlignment="1">
      <alignment horizontal="center" vertical="center" wrapText="1"/>
    </xf>
    <xf numFmtId="44" fontId="3" fillId="0" borderId="40" xfId="2" applyFont="1" applyBorder="1" applyAlignment="1">
      <alignment horizontal="center" vertical="center" wrapText="1"/>
    </xf>
    <xf numFmtId="0" fontId="0" fillId="0" borderId="27" xfId="0" applyNumberFormat="1" applyBorder="1" applyAlignment="1" applyProtection="1">
      <alignment horizontal="center" vertical="center" wrapText="1"/>
      <protection locked="0"/>
    </xf>
    <xf numFmtId="164" fontId="0" fillId="0" borderId="27" xfId="0" applyNumberFormat="1" applyBorder="1" applyAlignment="1" applyProtection="1">
      <alignment horizontal="center" vertical="center" wrapText="1"/>
      <protection locked="0"/>
    </xf>
    <xf numFmtId="44" fontId="3" fillId="0" borderId="57" xfId="0" applyNumberFormat="1" applyFont="1" applyBorder="1" applyAlignment="1" applyProtection="1">
      <alignment vertical="center" wrapText="1"/>
      <protection locked="0"/>
    </xf>
    <xf numFmtId="0" fontId="3" fillId="0" borderId="57" xfId="0" applyFont="1" applyBorder="1" applyAlignment="1" applyProtection="1">
      <alignment vertical="center" wrapText="1"/>
      <protection locked="0"/>
    </xf>
    <xf numFmtId="44" fontId="3" fillId="0" borderId="57" xfId="0" applyNumberFormat="1"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40" fillId="0" borderId="66" xfId="0" applyFont="1" applyFill="1" applyBorder="1" applyAlignment="1">
      <alignment horizontal="center" vertical="center"/>
    </xf>
    <xf numFmtId="167" fontId="40" fillId="0" borderId="67" xfId="1" applyNumberFormat="1" applyFont="1" applyFill="1" applyBorder="1" applyAlignment="1">
      <alignment horizontal="center" vertical="center" wrapText="1"/>
    </xf>
    <xf numFmtId="167" fontId="40" fillId="0" borderId="67" xfId="1" applyNumberFormat="1" applyFont="1" applyFill="1" applyBorder="1" applyAlignment="1">
      <alignment horizontal="center" vertical="center"/>
    </xf>
    <xf numFmtId="0" fontId="40" fillId="0" borderId="66" xfId="0" applyFont="1" applyFill="1" applyBorder="1" applyAlignment="1">
      <alignment horizontal="center" vertical="center" wrapText="1"/>
    </xf>
    <xf numFmtId="0" fontId="0" fillId="0" borderId="66" xfId="0" applyBorder="1" applyAlignment="1" applyProtection="1">
      <alignment vertical="center" wrapText="1"/>
      <protection locked="0"/>
    </xf>
    <xf numFmtId="0" fontId="0" fillId="18" borderId="47" xfId="0" applyFill="1" applyBorder="1" applyAlignment="1" applyProtection="1">
      <alignment wrapText="1"/>
      <protection locked="0"/>
    </xf>
    <xf numFmtId="44" fontId="0" fillId="0" borderId="45" xfId="0" applyNumberFormat="1" applyBorder="1" applyAlignment="1" applyProtection="1">
      <alignment horizontal="center" vertical="center" wrapText="1"/>
      <protection locked="0"/>
    </xf>
    <xf numFmtId="44" fontId="0" fillId="0" borderId="51" xfId="0" applyNumberFormat="1" applyBorder="1" applyAlignment="1" applyProtection="1">
      <alignment horizontal="center" vertical="center" wrapText="1"/>
      <protection locked="0"/>
    </xf>
    <xf numFmtId="44" fontId="0" fillId="0" borderId="59" xfId="0" applyNumberFormat="1" applyBorder="1" applyAlignment="1" applyProtection="1">
      <alignment horizontal="center" vertical="center" wrapText="1"/>
      <protection locked="0"/>
    </xf>
    <xf numFmtId="0" fontId="3" fillId="0" borderId="82" xfId="0" applyFont="1" applyBorder="1" applyAlignment="1">
      <alignment horizontal="center" vertical="center" wrapText="1"/>
    </xf>
    <xf numFmtId="0" fontId="3" fillId="6" borderId="82" xfId="0" applyNumberFormat="1" applyFont="1" applyFill="1" applyBorder="1" applyAlignment="1">
      <alignment horizontal="center" vertical="center"/>
    </xf>
    <xf numFmtId="0" fontId="12" fillId="6" borderId="82" xfId="0" applyFont="1" applyFill="1" applyBorder="1" applyAlignment="1">
      <alignment horizontal="center" vertical="center" wrapText="1"/>
    </xf>
    <xf numFmtId="0" fontId="29" fillId="6" borderId="82" xfId="0" applyFont="1" applyFill="1" applyBorder="1" applyAlignment="1">
      <alignment horizontal="left" vertical="center" wrapText="1"/>
    </xf>
    <xf numFmtId="0" fontId="0" fillId="0" borderId="82" xfId="0" applyFont="1" applyBorder="1" applyAlignment="1">
      <alignment horizontal="center" vertical="center" wrapText="1"/>
    </xf>
    <xf numFmtId="44" fontId="0" fillId="0" borderId="83" xfId="2" applyFont="1" applyFill="1" applyBorder="1" applyAlignment="1">
      <alignment horizontal="center" vertical="center" wrapText="1"/>
    </xf>
    <xf numFmtId="0" fontId="0" fillId="0" borderId="83" xfId="0" applyFont="1" applyFill="1" applyBorder="1" applyAlignment="1">
      <alignment horizontal="center" vertical="center" wrapText="1"/>
    </xf>
    <xf numFmtId="44" fontId="0" fillId="0" borderId="83" xfId="2" applyFont="1" applyBorder="1" applyAlignment="1" applyProtection="1">
      <alignment horizontal="center" vertical="top" wrapText="1"/>
      <protection locked="0"/>
    </xf>
    <xf numFmtId="44" fontId="0" fillId="0" borderId="83" xfId="2" applyFont="1" applyFill="1" applyBorder="1" applyAlignment="1" applyProtection="1">
      <alignment horizontal="center" vertical="center" wrapText="1"/>
      <protection locked="0"/>
    </xf>
    <xf numFmtId="44" fontId="0" fillId="0" borderId="83" xfId="2" applyFont="1" applyBorder="1" applyAlignment="1" applyProtection="1">
      <alignment horizontal="center" vertical="center" wrapText="1"/>
      <protection locked="0"/>
    </xf>
    <xf numFmtId="0" fontId="3" fillId="12" borderId="83" xfId="0" applyFont="1" applyFill="1" applyBorder="1" applyAlignment="1" applyProtection="1">
      <alignment vertical="center" wrapText="1"/>
      <protection locked="0"/>
    </xf>
    <xf numFmtId="0" fontId="3" fillId="0" borderId="83" xfId="0" applyFont="1" applyBorder="1" applyAlignment="1" applyProtection="1">
      <alignment wrapText="1"/>
      <protection locked="0"/>
    </xf>
    <xf numFmtId="14" fontId="3" fillId="6" borderId="83" xfId="0" applyNumberFormat="1" applyFont="1" applyFill="1" applyBorder="1" applyAlignment="1">
      <alignment horizontal="center" vertical="center" wrapText="1"/>
    </xf>
    <xf numFmtId="0" fontId="3" fillId="6" borderId="83" xfId="0" applyFont="1" applyFill="1" applyBorder="1" applyAlignment="1">
      <alignment horizontal="center" vertical="center" wrapText="1"/>
    </xf>
    <xf numFmtId="44" fontId="5" fillId="6" borderId="83" xfId="2" applyFont="1" applyFill="1" applyBorder="1" applyAlignment="1">
      <alignment vertical="center" wrapText="1"/>
    </xf>
    <xf numFmtId="0" fontId="3" fillId="6" borderId="83" xfId="0" applyNumberFormat="1" applyFont="1" applyFill="1" applyBorder="1" applyAlignment="1">
      <alignment horizontal="center" vertical="center" wrapText="1"/>
    </xf>
    <xf numFmtId="0" fontId="42" fillId="0" borderId="83" xfId="0" applyFont="1" applyFill="1" applyBorder="1" applyAlignment="1">
      <alignment horizontal="center" vertical="center"/>
    </xf>
    <xf numFmtId="166" fontId="42" fillId="0" borderId="83" xfId="0" applyNumberFormat="1" applyFont="1" applyFill="1" applyBorder="1" applyAlignment="1">
      <alignment horizontal="center" vertical="center"/>
    </xf>
    <xf numFmtId="0" fontId="9" fillId="6" borderId="83" xfId="0" applyFont="1" applyFill="1" applyBorder="1" applyAlignment="1">
      <alignment horizontal="center" vertical="center" wrapText="1"/>
    </xf>
    <xf numFmtId="44" fontId="3" fillId="0" borderId="83" xfId="2" applyFont="1" applyBorder="1" applyAlignment="1" applyProtection="1">
      <alignment horizontal="center" vertical="top" wrapText="1"/>
      <protection locked="0"/>
    </xf>
    <xf numFmtId="44" fontId="3" fillId="7" borderId="83" xfId="0" applyNumberFormat="1" applyFont="1" applyFill="1" applyBorder="1" applyAlignment="1" applyProtection="1">
      <alignment horizontal="center" vertical="center" wrapText="1"/>
      <protection locked="0"/>
    </xf>
    <xf numFmtId="44" fontId="3" fillId="0" borderId="83" xfId="2" applyFont="1" applyBorder="1" applyAlignment="1" applyProtection="1">
      <alignment horizontal="center" vertical="center" wrapText="1"/>
      <protection locked="0"/>
    </xf>
    <xf numFmtId="49" fontId="11" fillId="0" borderId="83" xfId="0" applyNumberFormat="1" applyFont="1" applyFill="1" applyBorder="1" applyAlignment="1">
      <alignment horizontal="center" vertical="center"/>
    </xf>
    <xf numFmtId="0" fontId="19" fillId="0" borderId="83" xfId="0" applyFont="1" applyFill="1" applyBorder="1" applyAlignment="1">
      <alignment horizontal="center" vertical="center" wrapText="1"/>
    </xf>
    <xf numFmtId="14" fontId="6" fillId="0" borderId="83" xfId="0" applyNumberFormat="1" applyFont="1" applyFill="1" applyBorder="1" applyAlignment="1">
      <alignment horizontal="center" vertical="center" wrapText="1"/>
    </xf>
    <xf numFmtId="0" fontId="3" fillId="0" borderId="83" xfId="0" applyFont="1" applyFill="1" applyBorder="1" applyAlignment="1">
      <alignment horizontal="center" vertical="center" wrapText="1"/>
    </xf>
    <xf numFmtId="164" fontId="3" fillId="0" borderId="83" xfId="2" applyNumberFormat="1" applyFont="1" applyFill="1" applyBorder="1" applyAlignment="1">
      <alignment horizontal="center" vertical="center" wrapText="1"/>
    </xf>
    <xf numFmtId="44" fontId="3" fillId="0" borderId="83" xfId="2" applyFont="1" applyFill="1" applyBorder="1" applyAlignment="1" applyProtection="1">
      <alignment horizontal="center" vertical="top" wrapText="1"/>
      <protection locked="0"/>
    </xf>
    <xf numFmtId="44" fontId="0" fillId="0" borderId="83" xfId="0" applyNumberFormat="1" applyBorder="1" applyAlignment="1">
      <alignment horizontal="center" vertical="center"/>
    </xf>
    <xf numFmtId="164" fontId="6" fillId="0" borderId="83" xfId="2" applyNumberFormat="1" applyFont="1" applyFill="1" applyBorder="1" applyAlignment="1">
      <alignment horizontal="right" vertical="center" wrapText="1"/>
    </xf>
    <xf numFmtId="164" fontId="3" fillId="0" borderId="83" xfId="0" applyNumberFormat="1" applyFont="1" applyFill="1" applyBorder="1" applyAlignment="1" applyProtection="1">
      <alignment horizontal="center" vertical="center"/>
    </xf>
    <xf numFmtId="0" fontId="36" fillId="0" borderId="83" xfId="0" applyFont="1" applyFill="1" applyBorder="1" applyAlignment="1">
      <alignment horizontal="center" vertical="center" wrapText="1"/>
    </xf>
    <xf numFmtId="164" fontId="6" fillId="0" borderId="83" xfId="2" applyNumberFormat="1" applyFont="1" applyFill="1" applyBorder="1" applyAlignment="1">
      <alignment horizontal="center" vertical="center" wrapText="1"/>
    </xf>
    <xf numFmtId="0" fontId="3" fillId="0" borderId="83" xfId="0" applyNumberFormat="1" applyFont="1" applyFill="1" applyBorder="1" applyAlignment="1" applyProtection="1">
      <alignment horizontal="center" vertical="center"/>
    </xf>
    <xf numFmtId="168" fontId="43" fillId="0" borderId="83" xfId="0" applyNumberFormat="1" applyFont="1" applyFill="1" applyBorder="1" applyAlignment="1">
      <alignment horizontal="center" vertical="center"/>
    </xf>
    <xf numFmtId="0" fontId="43" fillId="0" borderId="83" xfId="0" applyFont="1" applyFill="1" applyBorder="1" applyAlignment="1">
      <alignment horizontal="center" vertical="center" wrapText="1"/>
    </xf>
    <xf numFmtId="0" fontId="22" fillId="0" borderId="83" xfId="0" applyFont="1" applyFill="1" applyBorder="1" applyAlignment="1">
      <alignment horizontal="justify" vertical="center" wrapText="1"/>
    </xf>
    <xf numFmtId="0" fontId="28" fillId="0" borderId="37" xfId="0" applyFont="1" applyFill="1" applyBorder="1" applyAlignment="1">
      <alignment horizontal="center" vertical="center"/>
    </xf>
    <xf numFmtId="44" fontId="0" fillId="0" borderId="76" xfId="2" applyFont="1" applyFill="1" applyBorder="1" applyAlignment="1">
      <alignment horizontal="center" vertical="center" wrapText="1"/>
    </xf>
    <xf numFmtId="3" fontId="0" fillId="0" borderId="76" xfId="0" applyNumberFormat="1" applyFont="1" applyFill="1" applyBorder="1" applyAlignment="1" applyProtection="1">
      <alignment horizontal="center" vertical="center" wrapText="1"/>
    </xf>
    <xf numFmtId="0" fontId="0" fillId="0" borderId="76" xfId="0" applyFont="1" applyFill="1" applyBorder="1" applyAlignment="1">
      <alignment horizontal="center" vertical="center" wrapText="1"/>
    </xf>
    <xf numFmtId="0" fontId="0" fillId="0" borderId="83" xfId="0" applyNumberFormat="1" applyFont="1" applyFill="1" applyBorder="1" applyAlignment="1" applyProtection="1">
      <alignment horizontal="center" vertical="center" wrapText="1"/>
    </xf>
    <xf numFmtId="44" fontId="0" fillId="0" borderId="46" xfId="2" applyFont="1" applyFill="1" applyBorder="1" applyAlignment="1" applyProtection="1">
      <alignment horizontal="center" vertical="center"/>
    </xf>
    <xf numFmtId="3" fontId="0" fillId="0" borderId="83" xfId="0" applyNumberFormat="1" applyFont="1" applyFill="1" applyBorder="1" applyAlignment="1" applyProtection="1">
      <alignment horizontal="center" vertical="center" wrapText="1"/>
    </xf>
    <xf numFmtId="0" fontId="5" fillId="0" borderId="83" xfId="0" applyFont="1" applyFill="1" applyBorder="1" applyAlignment="1">
      <alignment horizontal="center" vertical="center" wrapText="1"/>
    </xf>
    <xf numFmtId="0" fontId="0" fillId="0" borderId="83" xfId="0" applyFill="1" applyBorder="1" applyAlignment="1">
      <alignment horizontal="center" vertical="center" wrapText="1"/>
    </xf>
    <xf numFmtId="0" fontId="0" fillId="0" borderId="83" xfId="0" applyNumberFormat="1" applyFont="1" applyFill="1" applyBorder="1" applyAlignment="1" applyProtection="1">
      <alignment horizontal="center" vertical="center"/>
    </xf>
    <xf numFmtId="44" fontId="5" fillId="0" borderId="83" xfId="2" applyFont="1" applyFill="1" applyBorder="1" applyAlignment="1">
      <alignment horizontal="center" vertical="center" wrapText="1"/>
    </xf>
    <xf numFmtId="0" fontId="0" fillId="0" borderId="83" xfId="0" applyNumberFormat="1" applyFill="1" applyBorder="1" applyAlignment="1" applyProtection="1">
      <alignment horizontal="center" vertical="center" wrapText="1"/>
    </xf>
    <xf numFmtId="44" fontId="1" fillId="0" borderId="83" xfId="2" applyFont="1" applyFill="1" applyBorder="1" applyAlignment="1">
      <alignment horizontal="center" vertical="center" wrapText="1"/>
    </xf>
    <xf numFmtId="3" fontId="0" fillId="0" borderId="83" xfId="0" applyNumberFormat="1" applyFill="1" applyBorder="1" applyAlignment="1" applyProtection="1">
      <alignment horizontal="center" vertical="center" wrapText="1"/>
    </xf>
    <xf numFmtId="0" fontId="5" fillId="0" borderId="48" xfId="0" applyFont="1" applyFill="1" applyBorder="1" applyAlignment="1">
      <alignment horizontal="center" vertical="center" wrapText="1"/>
    </xf>
    <xf numFmtId="44" fontId="0" fillId="0" borderId="81" xfId="2" applyFont="1" applyFill="1" applyBorder="1" applyAlignment="1" applyProtection="1">
      <alignment horizontal="center" vertical="center"/>
    </xf>
    <xf numFmtId="3" fontId="0" fillId="0" borderId="48" xfId="0" applyNumberFormat="1" applyFont="1" applyFill="1" applyBorder="1" applyAlignment="1" applyProtection="1">
      <alignment horizontal="center" vertical="center" wrapText="1"/>
    </xf>
    <xf numFmtId="0" fontId="0" fillId="0" borderId="81" xfId="0" applyNumberFormat="1" applyFont="1" applyFill="1" applyBorder="1" applyAlignment="1" applyProtection="1">
      <alignment horizontal="center" vertical="center"/>
    </xf>
    <xf numFmtId="3" fontId="0" fillId="0" borderId="30" xfId="0" applyNumberFormat="1" applyFill="1" applyBorder="1" applyAlignment="1" applyProtection="1">
      <alignment horizontal="center" vertical="center"/>
    </xf>
    <xf numFmtId="0" fontId="0" fillId="0" borderId="84" xfId="0" applyNumberFormat="1" applyFont="1" applyFill="1" applyBorder="1" applyAlignment="1" applyProtection="1">
      <alignment horizontal="center" vertical="center"/>
    </xf>
    <xf numFmtId="44" fontId="0" fillId="0" borderId="66" xfId="2" applyFont="1" applyFill="1" applyBorder="1" applyAlignment="1" applyProtection="1">
      <alignment horizontal="center" vertical="center"/>
    </xf>
    <xf numFmtId="0" fontId="0" fillId="0" borderId="66" xfId="0" applyFill="1" applyBorder="1" applyAlignment="1">
      <alignment horizontal="center" vertical="center"/>
    </xf>
    <xf numFmtId="0" fontId="0" fillId="0" borderId="85" xfId="0" applyNumberFormat="1" applyFont="1" applyFill="1" applyBorder="1" applyAlignment="1" applyProtection="1">
      <alignment horizontal="center" vertical="center"/>
    </xf>
    <xf numFmtId="44" fontId="0" fillId="0" borderId="85" xfId="2" applyFont="1" applyFill="1" applyBorder="1" applyAlignment="1" applyProtection="1">
      <alignment horizontal="center" vertical="center"/>
    </xf>
    <xf numFmtId="3" fontId="0" fillId="0" borderId="86" xfId="0" applyNumberFormat="1" applyFont="1" applyFill="1" applyBorder="1" applyAlignment="1" applyProtection="1">
      <alignment horizontal="center" vertical="center" wrapText="1"/>
    </xf>
    <xf numFmtId="0" fontId="0" fillId="0" borderId="86" xfId="0" applyFont="1" applyFill="1" applyBorder="1" applyAlignment="1">
      <alignment horizontal="center" vertical="center" wrapText="1"/>
    </xf>
    <xf numFmtId="0" fontId="39" fillId="0" borderId="83" xfId="0" applyFont="1" applyFill="1" applyBorder="1" applyAlignment="1">
      <alignment horizontal="center" vertical="center"/>
    </xf>
    <xf numFmtId="0" fontId="36" fillId="0" borderId="83" xfId="0" applyFont="1" applyFill="1" applyBorder="1" applyAlignment="1">
      <alignment horizontal="center" vertical="center"/>
    </xf>
    <xf numFmtId="0" fontId="3" fillId="0" borderId="46" xfId="0" applyNumberFormat="1" applyFont="1" applyFill="1" applyBorder="1" applyAlignment="1" applyProtection="1">
      <alignment horizontal="center" vertical="center"/>
    </xf>
    <xf numFmtId="44" fontId="0" fillId="0" borderId="83" xfId="2" applyFont="1" applyFill="1" applyBorder="1" applyAlignment="1" applyProtection="1">
      <alignment horizontal="center" vertical="center"/>
    </xf>
    <xf numFmtId="0" fontId="0" fillId="0" borderId="48" xfId="0" applyFont="1" applyFill="1" applyBorder="1" applyAlignment="1">
      <alignment horizontal="center" vertical="center" wrapText="1"/>
    </xf>
    <xf numFmtId="44" fontId="0" fillId="0" borderId="83" xfId="2" applyFont="1" applyFill="1" applyBorder="1" applyAlignment="1">
      <alignment horizontal="center" vertical="center"/>
    </xf>
    <xf numFmtId="0" fontId="0" fillId="0" borderId="83" xfId="0" applyFill="1" applyBorder="1" applyAlignment="1">
      <alignment horizontal="center" vertical="center"/>
    </xf>
    <xf numFmtId="44" fontId="5" fillId="0" borderId="86" xfId="2" applyFont="1" applyFill="1" applyBorder="1" applyAlignment="1">
      <alignment horizontal="center" vertical="center" wrapText="1"/>
    </xf>
    <xf numFmtId="0" fontId="0" fillId="0" borderId="86" xfId="0" applyNumberFormat="1" applyFont="1" applyFill="1" applyBorder="1" applyAlignment="1" applyProtection="1">
      <alignment horizontal="center" vertical="center"/>
    </xf>
    <xf numFmtId="0" fontId="0" fillId="0" borderId="0" xfId="0" applyFont="1" applyFill="1" applyAlignment="1">
      <alignment horizontal="center" vertical="center" wrapText="1"/>
    </xf>
    <xf numFmtId="44" fontId="0" fillId="0" borderId="0" xfId="2" applyFont="1" applyFill="1" applyAlignment="1">
      <alignment horizontal="center" vertical="center"/>
    </xf>
    <xf numFmtId="0" fontId="0" fillId="0" borderId="46" xfId="0" applyNumberFormat="1" applyFont="1" applyFill="1" applyBorder="1" applyAlignment="1" applyProtection="1">
      <alignment horizontal="center" vertical="center" wrapText="1"/>
    </xf>
    <xf numFmtId="3" fontId="0" fillId="0" borderId="44" xfId="0" applyNumberFormat="1" applyFont="1" applyFill="1" applyBorder="1" applyAlignment="1" applyProtection="1">
      <alignment horizontal="center" vertical="center" wrapText="1"/>
    </xf>
    <xf numFmtId="0" fontId="3" fillId="0" borderId="86" xfId="0" applyFont="1" applyFill="1" applyBorder="1" applyAlignment="1">
      <alignment horizontal="center" vertical="center" wrapText="1"/>
    </xf>
    <xf numFmtId="3" fontId="3" fillId="0" borderId="48" xfId="0" applyNumberFormat="1" applyFont="1" applyFill="1" applyBorder="1" applyAlignment="1" applyProtection="1">
      <alignment horizontal="center" vertical="center" wrapText="1"/>
    </xf>
    <xf numFmtId="44" fontId="6" fillId="0" borderId="86" xfId="2" applyFont="1" applyFill="1" applyBorder="1" applyAlignment="1">
      <alignment horizontal="center" vertical="center" wrapText="1"/>
    </xf>
    <xf numFmtId="0" fontId="3" fillId="0" borderId="86" xfId="0" applyNumberFormat="1" applyFont="1" applyFill="1" applyBorder="1" applyAlignment="1" applyProtection="1">
      <alignment horizontal="center" vertical="center"/>
    </xf>
    <xf numFmtId="44" fontId="6" fillId="0" borderId="66" xfId="2" applyFont="1" applyFill="1" applyBorder="1" applyAlignment="1">
      <alignment horizontal="center" vertical="center" wrapText="1"/>
    </xf>
    <xf numFmtId="44" fontId="0" fillId="0" borderId="66" xfId="0" applyNumberFormat="1" applyFill="1" applyBorder="1" applyAlignment="1">
      <alignment horizontal="center" vertical="center"/>
    </xf>
    <xf numFmtId="0" fontId="36" fillId="0" borderId="66" xfId="0" applyFont="1" applyFill="1" applyBorder="1" applyAlignment="1">
      <alignment horizontal="center" vertical="center"/>
    </xf>
    <xf numFmtId="44" fontId="0" fillId="0" borderId="66" xfId="0" applyNumberFormat="1" applyFont="1" applyFill="1" applyBorder="1" applyAlignment="1" applyProtection="1">
      <alignment horizontal="center" vertical="center"/>
    </xf>
    <xf numFmtId="0" fontId="3" fillId="0" borderId="83" xfId="0" applyFont="1" applyFill="1" applyBorder="1" applyAlignment="1">
      <alignment horizontal="center" vertical="center"/>
    </xf>
    <xf numFmtId="44" fontId="3" fillId="0" borderId="86" xfId="0" applyNumberFormat="1" applyFont="1" applyFill="1" applyBorder="1" applyAlignment="1" applyProtection="1">
      <alignment horizontal="center" vertical="center"/>
    </xf>
    <xf numFmtId="0" fontId="39" fillId="0" borderId="83" xfId="0" applyFont="1" applyFill="1" applyBorder="1" applyAlignment="1">
      <alignment horizontal="center" vertical="center" wrapText="1"/>
    </xf>
    <xf numFmtId="44" fontId="0" fillId="0" borderId="86" xfId="0" applyNumberFormat="1" applyFont="1" applyFill="1" applyBorder="1" applyAlignment="1" applyProtection="1">
      <alignment horizontal="center" vertical="center"/>
    </xf>
    <xf numFmtId="0" fontId="22" fillId="0" borderId="83" xfId="0" applyFont="1" applyBorder="1" applyAlignment="1">
      <alignment horizontal="center" vertical="center" wrapText="1"/>
    </xf>
    <xf numFmtId="0" fontId="3" fillId="0" borderId="37" xfId="0" applyNumberFormat="1" applyFont="1" applyFill="1" applyBorder="1" applyAlignment="1" applyProtection="1">
      <alignment horizontal="center" vertical="center"/>
    </xf>
    <xf numFmtId="44" fontId="6" fillId="0" borderId="83" xfId="2" applyFont="1" applyFill="1" applyBorder="1" applyAlignment="1">
      <alignment horizontal="center" vertical="center" wrapText="1"/>
    </xf>
    <xf numFmtId="44" fontId="3" fillId="0" borderId="83" xfId="0" applyNumberFormat="1" applyFont="1" applyFill="1" applyBorder="1" applyAlignment="1" applyProtection="1">
      <alignment horizontal="center" vertical="center"/>
    </xf>
    <xf numFmtId="164" fontId="3" fillId="0" borderId="83" xfId="0" applyNumberFormat="1" applyFont="1" applyFill="1" applyBorder="1" applyAlignment="1">
      <alignment horizontal="center" vertical="center" wrapText="1"/>
    </xf>
    <xf numFmtId="0" fontId="0" fillId="0" borderId="7" xfId="2" applyNumberFormat="1" applyFont="1" applyFill="1" applyBorder="1" applyAlignment="1" applyProtection="1">
      <alignment horizontal="center" vertical="center" wrapText="1"/>
      <protection locked="0"/>
    </xf>
    <xf numFmtId="0" fontId="0" fillId="0" borderId="37" xfId="2" applyNumberFormat="1" applyFont="1" applyFill="1" applyBorder="1" applyAlignment="1" applyProtection="1">
      <alignment horizontal="center" vertical="center" wrapText="1"/>
      <protection locked="0"/>
    </xf>
    <xf numFmtId="0" fontId="28" fillId="0" borderId="37" xfId="0" applyFont="1" applyBorder="1" applyAlignment="1">
      <alignment horizontal="center" vertical="center"/>
    </xf>
    <xf numFmtId="44" fontId="6" fillId="0" borderId="83" xfId="2" applyNumberFormat="1" applyFont="1" applyFill="1" applyBorder="1" applyAlignment="1">
      <alignment horizontal="center" vertical="center" wrapText="1"/>
    </xf>
    <xf numFmtId="44" fontId="6" fillId="0" borderId="0" xfId="0" applyNumberFormat="1" applyFont="1" applyFill="1" applyBorder="1" applyAlignment="1">
      <alignment horizontal="center" vertical="center" wrapText="1"/>
    </xf>
    <xf numFmtId="44" fontId="0" fillId="0" borderId="66" xfId="0" applyNumberFormat="1" applyFill="1" applyBorder="1" applyAlignment="1" applyProtection="1">
      <alignment horizontal="center" vertical="center" wrapText="1"/>
      <protection locked="0"/>
    </xf>
    <xf numFmtId="0" fontId="0" fillId="0" borderId="0" xfId="0" applyAlignment="1">
      <alignment horizontal="center" vertical="center"/>
    </xf>
    <xf numFmtId="0" fontId="3" fillId="0" borderId="7" xfId="0" applyFont="1" applyFill="1" applyBorder="1" applyAlignment="1">
      <alignment horizontal="center" vertical="center" wrapText="1"/>
    </xf>
    <xf numFmtId="44" fontId="3" fillId="0" borderId="0" xfId="2" applyFont="1" applyFill="1" applyBorder="1" applyAlignment="1" applyProtection="1">
      <alignment horizontal="center" vertical="center"/>
    </xf>
    <xf numFmtId="44" fontId="3" fillId="0" borderId="0" xfId="0" applyNumberFormat="1" applyFont="1" applyFill="1" applyBorder="1" applyAlignment="1" applyProtection="1">
      <alignment horizontal="center" vertical="center" wrapText="1"/>
    </xf>
    <xf numFmtId="44" fontId="40" fillId="0" borderId="67" xfId="1" applyNumberFormat="1" applyFont="1" applyFill="1" applyBorder="1" applyAlignment="1">
      <alignment horizontal="center" vertical="center" wrapText="1"/>
    </xf>
    <xf numFmtId="0" fontId="0" fillId="0" borderId="0" xfId="0" applyAlignment="1">
      <alignment horizontal="center" vertical="center" wrapText="1"/>
    </xf>
    <xf numFmtId="44" fontId="3" fillId="0" borderId="0" xfId="2" applyFont="1" applyFill="1" applyBorder="1" applyAlignment="1" applyProtection="1">
      <alignment horizontal="center" vertical="center" wrapText="1"/>
    </xf>
    <xf numFmtId="0" fontId="0" fillId="0" borderId="37" xfId="0" applyFill="1" applyBorder="1" applyAlignment="1">
      <alignment horizontal="center" vertical="center" wrapText="1"/>
    </xf>
    <xf numFmtId="0" fontId="0" fillId="6" borderId="83" xfId="0" applyNumberFormat="1" applyFont="1" applyFill="1" applyBorder="1" applyAlignment="1" applyProtection="1">
      <alignment horizontal="center" vertical="center"/>
    </xf>
    <xf numFmtId="6" fontId="3" fillId="6" borderId="47" xfId="2" applyNumberFormat="1" applyFont="1" applyFill="1" applyBorder="1" applyAlignment="1">
      <alignment horizontal="center" vertical="center" wrapText="1"/>
    </xf>
    <xf numFmtId="0" fontId="6" fillId="6" borderId="83" xfId="0" applyFont="1" applyFill="1" applyBorder="1" applyAlignment="1">
      <alignment horizontal="center" vertical="center" wrapText="1"/>
    </xf>
    <xf numFmtId="44" fontId="3" fillId="0" borderId="83" xfId="2" applyFont="1" applyBorder="1" applyAlignment="1">
      <alignment horizontal="center" vertical="center" wrapText="1"/>
    </xf>
    <xf numFmtId="0" fontId="0" fillId="0" borderId="83" xfId="0" applyBorder="1" applyAlignment="1">
      <alignment horizontal="center" vertical="center"/>
    </xf>
    <xf numFmtId="44" fontId="3" fillId="6" borderId="83" xfId="2" applyFont="1" applyFill="1" applyBorder="1" applyAlignment="1">
      <alignment horizontal="center" vertical="center" wrapText="1"/>
    </xf>
    <xf numFmtId="164" fontId="3" fillId="0" borderId="83" xfId="2" applyNumberFormat="1" applyFont="1" applyBorder="1" applyAlignment="1" applyProtection="1">
      <alignment horizontal="center" vertical="center" wrapText="1"/>
      <protection locked="0"/>
    </xf>
    <xf numFmtId="44" fontId="3" fillId="7" borderId="83" xfId="0" applyNumberFormat="1" applyFont="1" applyFill="1" applyBorder="1" applyAlignment="1" applyProtection="1">
      <alignment vertical="center" wrapText="1"/>
      <protection locked="0"/>
    </xf>
    <xf numFmtId="0" fontId="42" fillId="0" borderId="7" xfId="0" applyFont="1" applyFill="1" applyBorder="1" applyAlignment="1">
      <alignment horizontal="center" vertical="center"/>
    </xf>
    <xf numFmtId="166" fontId="42" fillId="0" borderId="0" xfId="0" applyNumberFormat="1" applyFont="1" applyFill="1" applyBorder="1" applyAlignment="1">
      <alignment horizontal="center" vertical="center"/>
    </xf>
    <xf numFmtId="0" fontId="42" fillId="0" borderId="0" xfId="0" applyFont="1" applyFill="1" applyBorder="1" applyAlignment="1">
      <alignment horizontal="center" vertical="center" wrapText="1"/>
    </xf>
    <xf numFmtId="0" fontId="0" fillId="0" borderId="1" xfId="0" applyFont="1" applyFill="1" applyBorder="1" applyAlignment="1">
      <alignment horizontal="center" vertical="center" wrapText="1"/>
    </xf>
    <xf numFmtId="44" fontId="5" fillId="0" borderId="48" xfId="2" applyFont="1" applyFill="1" applyBorder="1" applyAlignment="1">
      <alignment horizontal="center" vertical="center" wrapText="1"/>
    </xf>
    <xf numFmtId="164" fontId="20" fillId="0" borderId="0" xfId="0" applyNumberFormat="1" applyFont="1" applyFill="1" applyAlignment="1">
      <alignment horizontal="center" vertical="center" wrapText="1"/>
    </xf>
    <xf numFmtId="44" fontId="44" fillId="6" borderId="82" xfId="2" applyFont="1" applyFill="1" applyBorder="1" applyAlignment="1">
      <alignment horizontal="center" vertical="center" wrapText="1"/>
    </xf>
    <xf numFmtId="0" fontId="0" fillId="0" borderId="23" xfId="0" applyFont="1" applyFill="1" applyBorder="1" applyAlignment="1">
      <alignment horizontal="center" vertical="center" wrapText="1"/>
    </xf>
    <xf numFmtId="44" fontId="5" fillId="0" borderId="23" xfId="2" applyFont="1" applyFill="1" applyBorder="1" applyAlignment="1">
      <alignment horizontal="center" vertical="center" wrapText="1"/>
    </xf>
    <xf numFmtId="44" fontId="3" fillId="0" borderId="21" xfId="2" applyFont="1" applyFill="1" applyBorder="1" applyAlignment="1" applyProtection="1">
      <alignment horizontal="center" vertical="center"/>
    </xf>
    <xf numFmtId="44" fontId="3" fillId="0" borderId="20" xfId="0" applyNumberFormat="1" applyFont="1" applyFill="1" applyBorder="1" applyAlignment="1" applyProtection="1">
      <alignment horizontal="center" vertical="center" wrapText="1"/>
    </xf>
    <xf numFmtId="44" fontId="3" fillId="0" borderId="55" xfId="2" applyFont="1" applyFill="1" applyBorder="1" applyAlignment="1" applyProtection="1">
      <alignment horizontal="center" vertical="center"/>
    </xf>
    <xf numFmtId="44" fontId="3" fillId="0" borderId="44" xfId="2" applyFont="1" applyFill="1" applyBorder="1" applyAlignment="1">
      <alignment horizontal="center" vertical="center" wrapText="1"/>
    </xf>
    <xf numFmtId="0" fontId="3" fillId="0" borderId="4" xfId="2" applyNumberFormat="1" applyFont="1" applyFill="1" applyBorder="1" applyAlignment="1" applyProtection="1">
      <alignment horizontal="center" vertical="center"/>
    </xf>
    <xf numFmtId="3" fontId="6" fillId="0" borderId="4" xfId="0" applyNumberFormat="1" applyFont="1" applyFill="1" applyBorder="1" applyAlignment="1" applyProtection="1">
      <alignment horizontal="justify" vertical="center"/>
    </xf>
    <xf numFmtId="44" fontId="0" fillId="0" borderId="27" xfId="0" applyNumberFormat="1" applyFill="1" applyBorder="1" applyAlignment="1" applyProtection="1">
      <alignment horizontal="center" vertical="center" wrapText="1"/>
      <protection locked="0"/>
    </xf>
    <xf numFmtId="44" fontId="0" fillId="0" borderId="66" xfId="0" applyNumberFormat="1" applyFill="1" applyBorder="1" applyAlignment="1" applyProtection="1">
      <alignment vertical="center" wrapText="1"/>
      <protection locked="0"/>
    </xf>
    <xf numFmtId="0" fontId="0" fillId="0" borderId="25" xfId="0" applyFill="1" applyBorder="1" applyAlignment="1" applyProtection="1">
      <alignment horizontal="center" vertical="center" wrapText="1"/>
      <protection locked="0"/>
    </xf>
    <xf numFmtId="0" fontId="0" fillId="0" borderId="0" xfId="0" applyAlignment="1">
      <alignment wrapText="1"/>
    </xf>
    <xf numFmtId="0" fontId="0" fillId="0" borderId="0" xfId="0" applyFill="1" applyAlignment="1">
      <alignment vertical="center"/>
    </xf>
    <xf numFmtId="0" fontId="3" fillId="0" borderId="1" xfId="0" applyFont="1" applyBorder="1" applyAlignment="1" applyProtection="1">
      <alignment horizontal="center"/>
    </xf>
    <xf numFmtId="0" fontId="3" fillId="0" borderId="2" xfId="0" applyFont="1" applyBorder="1" applyAlignment="1" applyProtection="1">
      <alignment horizontal="center"/>
    </xf>
    <xf numFmtId="0" fontId="3" fillId="0" borderId="3" xfId="0" applyFont="1" applyBorder="1" applyAlignment="1" applyProtection="1">
      <alignment horizontal="center"/>
    </xf>
    <xf numFmtId="0" fontId="3" fillId="0" borderId="5" xfId="0" applyFont="1" applyBorder="1" applyAlignment="1" applyProtection="1">
      <alignment horizontal="center"/>
    </xf>
    <xf numFmtId="0" fontId="3" fillId="0" borderId="0" xfId="0" applyFont="1" applyBorder="1" applyAlignment="1" applyProtection="1">
      <alignment horizontal="center"/>
    </xf>
    <xf numFmtId="0" fontId="3" fillId="0" borderId="6" xfId="0" applyFont="1" applyBorder="1" applyAlignment="1" applyProtection="1">
      <alignment horizontal="center"/>
    </xf>
    <xf numFmtId="0" fontId="3" fillId="0" borderId="7" xfId="0" applyFont="1" applyBorder="1" applyAlignment="1" applyProtection="1">
      <alignment horizontal="center"/>
    </xf>
    <xf numFmtId="0" fontId="3" fillId="0" borderId="8" xfId="0" applyFont="1" applyBorder="1" applyAlignment="1" applyProtection="1">
      <alignment horizontal="center"/>
    </xf>
    <xf numFmtId="0" fontId="3" fillId="0" borderId="9" xfId="0" applyFont="1" applyBorder="1" applyAlignment="1" applyProtection="1">
      <alignment horizontal="center"/>
    </xf>
    <xf numFmtId="0" fontId="9" fillId="0" borderId="4" xfId="0" applyFont="1" applyBorder="1" applyAlignment="1" applyProtection="1">
      <alignment horizontal="center" vertical="center"/>
    </xf>
    <xf numFmtId="0" fontId="3" fillId="0" borderId="4" xfId="0" applyFont="1" applyBorder="1" applyAlignment="1" applyProtection="1">
      <alignment horizontal="left" vertical="center"/>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10" xfId="0" applyFont="1" applyBorder="1" applyAlignment="1" applyProtection="1">
      <alignment horizontal="justify" wrapText="1"/>
      <protection locked="0"/>
    </xf>
    <xf numFmtId="0" fontId="3" fillId="0" borderId="18" xfId="0" applyFont="1" applyBorder="1" applyAlignment="1" applyProtection="1">
      <alignment horizontal="justify" wrapText="1"/>
      <protection locked="0"/>
    </xf>
    <xf numFmtId="0" fontId="3" fillId="0" borderId="11" xfId="0" applyFont="1" applyBorder="1" applyAlignment="1" applyProtection="1">
      <alignment horizontal="justify" wrapText="1"/>
      <protection locked="0"/>
    </xf>
    <xf numFmtId="0" fontId="3" fillId="0" borderId="10" xfId="0" applyFont="1" applyBorder="1" applyAlignment="1" applyProtection="1">
      <alignment horizontal="left" vertical="center"/>
    </xf>
    <xf numFmtId="0" fontId="3" fillId="0" borderId="11" xfId="0" applyFont="1" applyBorder="1" applyAlignment="1" applyProtection="1">
      <alignment horizontal="left" vertical="center"/>
    </xf>
    <xf numFmtId="44" fontId="19" fillId="3" borderId="10" xfId="2" applyFont="1" applyFill="1" applyBorder="1" applyAlignment="1" applyProtection="1">
      <alignment horizontal="center" wrapText="1"/>
      <protection locked="0"/>
    </xf>
    <xf numFmtId="44" fontId="19" fillId="3" borderId="18" xfId="2" applyFont="1" applyFill="1" applyBorder="1" applyAlignment="1" applyProtection="1">
      <alignment horizontal="center" wrapText="1"/>
      <protection locked="0"/>
    </xf>
    <xf numFmtId="44" fontId="19" fillId="3" borderId="11" xfId="2" applyFont="1" applyFill="1" applyBorder="1" applyAlignment="1" applyProtection="1">
      <alignment horizontal="center" wrapText="1"/>
      <protection locked="0"/>
    </xf>
    <xf numFmtId="0" fontId="21" fillId="0" borderId="4" xfId="0" applyFont="1" applyBorder="1" applyAlignment="1" applyProtection="1">
      <alignment horizontal="center" vertical="center"/>
    </xf>
    <xf numFmtId="0" fontId="20" fillId="0" borderId="10" xfId="0" applyFont="1" applyBorder="1" applyAlignment="1" applyProtection="1">
      <alignment horizontal="left" vertical="center"/>
    </xf>
    <xf numFmtId="0" fontId="20" fillId="0" borderId="11" xfId="0" applyFont="1" applyBorder="1" applyAlignment="1" applyProtection="1">
      <alignment horizontal="left" vertical="center"/>
    </xf>
    <xf numFmtId="0" fontId="24" fillId="0" borderId="4" xfId="0" applyFont="1" applyBorder="1" applyAlignment="1" applyProtection="1">
      <alignment horizontal="center" vertical="center"/>
    </xf>
    <xf numFmtId="0" fontId="3" fillId="0" borderId="27" xfId="0" applyFont="1" applyFill="1" applyBorder="1" applyAlignment="1" applyProtection="1">
      <alignment horizontal="center" vertical="center" wrapText="1"/>
      <protection locked="0"/>
    </xf>
    <xf numFmtId="0" fontId="20" fillId="0" borderId="1" xfId="0" applyFont="1" applyBorder="1" applyAlignment="1" applyProtection="1">
      <alignment horizontal="center"/>
    </xf>
    <xf numFmtId="0" fontId="20" fillId="0" borderId="2" xfId="0" applyFont="1" applyBorder="1" applyAlignment="1" applyProtection="1">
      <alignment horizontal="center"/>
    </xf>
    <xf numFmtId="0" fontId="20" fillId="0" borderId="3" xfId="0" applyFont="1" applyBorder="1" applyAlignment="1" applyProtection="1">
      <alignment horizontal="center"/>
    </xf>
    <xf numFmtId="0" fontId="20" fillId="0" borderId="5" xfId="0" applyFont="1" applyBorder="1" applyAlignment="1" applyProtection="1">
      <alignment horizontal="center"/>
    </xf>
    <xf numFmtId="0" fontId="20" fillId="0" borderId="0" xfId="0" applyFont="1" applyBorder="1" applyAlignment="1" applyProtection="1">
      <alignment horizontal="center"/>
    </xf>
    <xf numFmtId="0" fontId="20" fillId="0" borderId="6" xfId="0" applyFont="1" applyBorder="1" applyAlignment="1" applyProtection="1">
      <alignment horizontal="center"/>
    </xf>
    <xf numFmtId="0" fontId="20" fillId="0" borderId="7" xfId="0" applyFont="1" applyBorder="1" applyAlignment="1" applyProtection="1">
      <alignment horizontal="center"/>
    </xf>
    <xf numFmtId="0" fontId="20" fillId="0" borderId="8" xfId="0" applyFont="1" applyBorder="1" applyAlignment="1" applyProtection="1">
      <alignment horizontal="center"/>
    </xf>
    <xf numFmtId="0" fontId="20" fillId="0" borderId="9" xfId="0" applyFont="1" applyBorder="1" applyAlignment="1" applyProtection="1">
      <alignment horizontal="center"/>
    </xf>
    <xf numFmtId="0" fontId="20" fillId="0" borderId="4" xfId="0" applyFont="1" applyBorder="1" applyAlignment="1" applyProtection="1">
      <alignment horizontal="left" vertical="center"/>
    </xf>
    <xf numFmtId="0" fontId="23" fillId="0" borderId="1" xfId="0" applyFont="1" applyBorder="1" applyAlignment="1" applyProtection="1">
      <alignment horizontal="center"/>
    </xf>
    <xf numFmtId="0" fontId="23" fillId="0" borderId="2" xfId="0" applyFont="1" applyBorder="1" applyAlignment="1" applyProtection="1">
      <alignment horizontal="center"/>
    </xf>
    <xf numFmtId="0" fontId="23" fillId="0" borderId="3" xfId="0" applyFont="1" applyBorder="1" applyAlignment="1" applyProtection="1">
      <alignment horizontal="center"/>
    </xf>
    <xf numFmtId="0" fontId="23" fillId="0" borderId="5" xfId="0" applyFont="1" applyBorder="1" applyAlignment="1" applyProtection="1">
      <alignment horizontal="center"/>
    </xf>
    <xf numFmtId="0" fontId="23" fillId="0" borderId="0" xfId="0" applyFont="1" applyBorder="1" applyAlignment="1" applyProtection="1">
      <alignment horizontal="center"/>
    </xf>
    <xf numFmtId="0" fontId="23" fillId="0" borderId="6" xfId="0" applyFont="1" applyBorder="1" applyAlignment="1" applyProtection="1">
      <alignment horizontal="center"/>
    </xf>
    <xf numFmtId="0" fontId="23" fillId="0" borderId="7" xfId="0" applyFont="1" applyBorder="1" applyAlignment="1" applyProtection="1">
      <alignment horizontal="center"/>
    </xf>
    <xf numFmtId="0" fontId="23" fillId="0" borderId="8" xfId="0" applyFont="1" applyBorder="1" applyAlignment="1" applyProtection="1">
      <alignment horizontal="center"/>
    </xf>
    <xf numFmtId="0" fontId="23" fillId="0" borderId="9" xfId="0" applyFont="1" applyBorder="1" applyAlignment="1" applyProtection="1">
      <alignment horizontal="center"/>
    </xf>
    <xf numFmtId="0" fontId="20" fillId="0" borderId="18" xfId="0" applyFont="1" applyBorder="1" applyAlignment="1" applyProtection="1">
      <alignment horizontal="left" vertical="center"/>
    </xf>
  </cellXfs>
  <cellStyles count="86">
    <cellStyle name="Énfasis1" xfId="3" builtinId="29"/>
    <cellStyle name="Hipervínculo" xfId="4" builtinId="8"/>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4" builtinId="9" hidden="1"/>
    <cellStyle name="Hipervínculo visitado" xfId="25" builtinId="9" hidden="1"/>
    <cellStyle name="Hipervínculo visitado" xfId="26" builtinId="9" hidden="1"/>
    <cellStyle name="Hipervínculo visitado" xfId="27" builtinId="9" hidden="1"/>
    <cellStyle name="Hipervínculo visitado" xfId="28" builtinId="9" hidden="1"/>
    <cellStyle name="Hipervínculo visitado" xfId="29" builtinId="9" hidden="1"/>
    <cellStyle name="Hipervínculo visitado" xfId="30" builtinId="9" hidden="1"/>
    <cellStyle name="Hipervínculo visitado" xfId="31" builtinId="9" hidden="1"/>
    <cellStyle name="Hipervínculo visitado" xfId="32"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0"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4"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Hipervínculo visitado" xfId="70" builtinId="9" hidden="1"/>
    <cellStyle name="Hipervínculo visitado" xfId="71" builtinId="9" hidden="1"/>
    <cellStyle name="Hipervínculo visitado" xfId="72" builtinId="9" hidden="1"/>
    <cellStyle name="Hipervínculo visitado" xfId="73" builtinId="9" hidden="1"/>
    <cellStyle name="Hipervínculo visitado" xfId="74" builtinId="9" hidden="1"/>
    <cellStyle name="Hipervínculo visitado" xfId="75" builtinId="9" hidden="1"/>
    <cellStyle name="Hipervínculo visitado" xfId="76" builtinId="9" hidden="1"/>
    <cellStyle name="Hipervínculo visitado" xfId="77" builtinId="9" hidden="1"/>
    <cellStyle name="Hipervínculo visitado" xfId="78" builtinId="9" hidden="1"/>
    <cellStyle name="Hipervínculo visitado" xfId="79" builtinId="9" hidden="1"/>
    <cellStyle name="Hipervínculo visitado" xfId="80" builtinId="9" hidden="1"/>
    <cellStyle name="Hipervínculo visitado" xfId="81" builtinId="9" hidden="1"/>
    <cellStyle name="Hipervínculo visitado" xfId="82" builtinId="9" hidden="1"/>
    <cellStyle name="Hipervínculo visitado" xfId="83" builtinId="9" hidden="1"/>
    <cellStyle name="Hipervínculo visitado" xfId="84" builtinId="9" hidden="1"/>
    <cellStyle name="Hipervínculo visitado" xfId="85" builtinId="9" hidden="1"/>
    <cellStyle name="Millares" xfId="1" builtinId="3"/>
    <cellStyle name="Moneda" xfId="2" builtinId="4"/>
    <cellStyle name="Moneda 2" xfId="5"/>
    <cellStyle name="Normal" xfId="0" builtinId="0"/>
  </cellStyles>
  <dxfs count="0"/>
  <tableStyles count="0" defaultTableStyle="TableStyleMedium9" defaultPivotStyle="PivotStyleMedium7"/>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revisionHeaders" Target="revisions/revisionHeader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733425</xdr:colOff>
      <xdr:row>0</xdr:row>
      <xdr:rowOff>76200</xdr:rowOff>
    </xdr:from>
    <xdr:to>
      <xdr:col>1</xdr:col>
      <xdr:colOff>4513384</xdr:colOff>
      <xdr:row>3</xdr:row>
      <xdr:rowOff>0</xdr:rowOff>
    </xdr:to>
    <xdr:pic>
      <xdr:nvPicPr>
        <xdr:cNvPr id="2" name="Imagen 2"/>
        <xdr:cNvPicPr>
          <a:picLocks noChangeAspect="1" noChangeArrowheads="1"/>
        </xdr:cNvPicPr>
      </xdr:nvPicPr>
      <xdr:blipFill>
        <a:blip xmlns:r="http://schemas.openxmlformats.org/officeDocument/2006/relationships" r:embed="rId1"/>
        <a:srcRect/>
        <a:stretch>
          <a:fillRect/>
        </a:stretch>
      </xdr:blipFill>
      <xdr:spPr bwMode="auto">
        <a:xfrm>
          <a:off x="1993656" y="76200"/>
          <a:ext cx="3779959" cy="495300"/>
        </a:xfrm>
        <a:prstGeom prst="rect">
          <a:avLst/>
        </a:prstGeom>
        <a:noFill/>
        <a:ln w="9525">
          <a:noFill/>
          <a:miter lim="800000"/>
          <a:headEnd/>
          <a:tailEnd/>
        </a:ln>
      </xdr:spPr>
    </xdr:pic>
    <xdr:clientData/>
  </xdr:twoCellAnchor>
  <xdr:twoCellAnchor editAs="oneCell">
    <xdr:from>
      <xdr:col>10</xdr:col>
      <xdr:colOff>733425</xdr:colOff>
      <xdr:row>0</xdr:row>
      <xdr:rowOff>76200</xdr:rowOff>
    </xdr:from>
    <xdr:to>
      <xdr:col>11</xdr:col>
      <xdr:colOff>2681652</xdr:colOff>
      <xdr:row>3</xdr:row>
      <xdr:rowOff>0</xdr:rowOff>
    </xdr:to>
    <xdr:pic>
      <xdr:nvPicPr>
        <xdr:cNvPr id="3" name="Imagen 2"/>
        <xdr:cNvPicPr>
          <a:picLocks noChangeAspect="1" noChangeArrowheads="1"/>
        </xdr:cNvPicPr>
      </xdr:nvPicPr>
      <xdr:blipFill>
        <a:blip xmlns:r="http://schemas.openxmlformats.org/officeDocument/2006/relationships" r:embed="rId1"/>
        <a:srcRect/>
        <a:stretch>
          <a:fillRect/>
        </a:stretch>
      </xdr:blipFill>
      <xdr:spPr bwMode="auto">
        <a:xfrm>
          <a:off x="15050233" y="76200"/>
          <a:ext cx="3867882" cy="495300"/>
        </a:xfrm>
        <a:prstGeom prst="rect">
          <a:avLst/>
        </a:prstGeom>
        <a:noFill/>
        <a:ln w="9525">
          <a:noFill/>
          <a:miter lim="800000"/>
          <a:headEnd/>
          <a:tailEnd/>
        </a:ln>
      </xdr:spPr>
    </xdr:pic>
    <xdr:clientData/>
  </xdr:twoCellAnchor>
  <xdr:twoCellAnchor editAs="oneCell">
    <xdr:from>
      <xdr:col>22</xdr:col>
      <xdr:colOff>733425</xdr:colOff>
      <xdr:row>0</xdr:row>
      <xdr:rowOff>76200</xdr:rowOff>
    </xdr:from>
    <xdr:to>
      <xdr:col>23</xdr:col>
      <xdr:colOff>192185</xdr:colOff>
      <xdr:row>3</xdr:row>
      <xdr:rowOff>0</xdr:rowOff>
    </xdr:to>
    <xdr:pic>
      <xdr:nvPicPr>
        <xdr:cNvPr id="4" name="Imagen 2"/>
        <xdr:cNvPicPr>
          <a:picLocks noChangeAspect="1" noChangeArrowheads="1"/>
        </xdr:cNvPicPr>
      </xdr:nvPicPr>
      <xdr:blipFill>
        <a:blip xmlns:r="http://schemas.openxmlformats.org/officeDocument/2006/relationships" r:embed="rId1"/>
        <a:srcRect/>
        <a:stretch>
          <a:fillRect/>
        </a:stretch>
      </xdr:blipFill>
      <xdr:spPr bwMode="auto">
        <a:xfrm>
          <a:off x="33356550" y="76200"/>
          <a:ext cx="1800225" cy="571500"/>
        </a:xfrm>
        <a:prstGeom prst="rect">
          <a:avLst/>
        </a:prstGeom>
        <a:noFill/>
        <a:ln w="9525">
          <a:noFill/>
          <a:miter lim="800000"/>
          <a:headEnd/>
          <a:tailEnd/>
        </a:ln>
      </xdr:spPr>
    </xdr:pic>
    <xdr:clientData/>
  </xdr:twoCellAnchor>
  <xdr:twoCellAnchor editAs="oneCell">
    <xdr:from>
      <xdr:col>35</xdr:col>
      <xdr:colOff>733425</xdr:colOff>
      <xdr:row>0</xdr:row>
      <xdr:rowOff>76200</xdr:rowOff>
    </xdr:from>
    <xdr:to>
      <xdr:col>35</xdr:col>
      <xdr:colOff>1618792</xdr:colOff>
      <xdr:row>3</xdr:row>
      <xdr:rowOff>0</xdr:rowOff>
    </xdr:to>
    <xdr:pic>
      <xdr:nvPicPr>
        <xdr:cNvPr id="5" name="Imagen 2"/>
        <xdr:cNvPicPr>
          <a:picLocks noChangeAspect="1" noChangeArrowheads="1"/>
        </xdr:cNvPicPr>
      </xdr:nvPicPr>
      <xdr:blipFill>
        <a:blip xmlns:r="http://schemas.openxmlformats.org/officeDocument/2006/relationships" r:embed="rId1"/>
        <a:srcRect/>
        <a:stretch>
          <a:fillRect/>
        </a:stretch>
      </xdr:blipFill>
      <xdr:spPr bwMode="auto">
        <a:xfrm>
          <a:off x="49615725" y="76200"/>
          <a:ext cx="1771650" cy="5715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619126</xdr:colOff>
      <xdr:row>0</xdr:row>
      <xdr:rowOff>47625</xdr:rowOff>
    </xdr:from>
    <xdr:to>
      <xdr:col>3</xdr:col>
      <xdr:colOff>257176</xdr:colOff>
      <xdr:row>2</xdr:row>
      <xdr:rowOff>161925</xdr:rowOff>
    </xdr:to>
    <xdr:pic>
      <xdr:nvPicPr>
        <xdr:cNvPr id="2" name="Imagen 2"/>
        <xdr:cNvPicPr>
          <a:picLocks noChangeAspect="1" noChangeArrowheads="1"/>
        </xdr:cNvPicPr>
      </xdr:nvPicPr>
      <xdr:blipFill>
        <a:blip xmlns:r="http://schemas.openxmlformats.org/officeDocument/2006/relationships" r:embed="rId1"/>
        <a:srcRect/>
        <a:stretch>
          <a:fillRect/>
        </a:stretch>
      </xdr:blipFill>
      <xdr:spPr bwMode="auto">
        <a:xfrm>
          <a:off x="619126" y="47625"/>
          <a:ext cx="5334000" cy="495300"/>
        </a:xfrm>
        <a:prstGeom prst="rect">
          <a:avLst/>
        </a:prstGeom>
        <a:noFill/>
        <a:ln w="9525">
          <a:noFill/>
          <a:miter lim="800000"/>
          <a:headEnd/>
          <a:tailEnd/>
        </a:ln>
      </xdr:spPr>
    </xdr:pic>
    <xdr:clientData/>
  </xdr:twoCellAnchor>
  <xdr:twoCellAnchor editAs="oneCell">
    <xdr:from>
      <xdr:col>11</xdr:col>
      <xdr:colOff>733425</xdr:colOff>
      <xdr:row>0</xdr:row>
      <xdr:rowOff>76200</xdr:rowOff>
    </xdr:from>
    <xdr:to>
      <xdr:col>12</xdr:col>
      <xdr:colOff>571500</xdr:colOff>
      <xdr:row>3</xdr:row>
      <xdr:rowOff>0</xdr:rowOff>
    </xdr:to>
    <xdr:pic>
      <xdr:nvPicPr>
        <xdr:cNvPr id="3" name="Imagen 2"/>
        <xdr:cNvPicPr>
          <a:picLocks noChangeAspect="1" noChangeArrowheads="1"/>
        </xdr:cNvPicPr>
      </xdr:nvPicPr>
      <xdr:blipFill>
        <a:blip xmlns:r="http://schemas.openxmlformats.org/officeDocument/2006/relationships" r:embed="rId1"/>
        <a:srcRect/>
        <a:stretch>
          <a:fillRect/>
        </a:stretch>
      </xdr:blipFill>
      <xdr:spPr bwMode="auto">
        <a:xfrm>
          <a:off x="11468100" y="76200"/>
          <a:ext cx="790575" cy="495300"/>
        </a:xfrm>
        <a:prstGeom prst="rect">
          <a:avLst/>
        </a:prstGeom>
        <a:noFill/>
        <a:ln w="9525">
          <a:noFill/>
          <a:miter lim="800000"/>
          <a:headEnd/>
          <a:tailEnd/>
        </a:ln>
      </xdr:spPr>
    </xdr:pic>
    <xdr:clientData/>
  </xdr:twoCellAnchor>
  <xdr:twoCellAnchor editAs="oneCell">
    <xdr:from>
      <xdr:col>24</xdr:col>
      <xdr:colOff>733425</xdr:colOff>
      <xdr:row>0</xdr:row>
      <xdr:rowOff>76200</xdr:rowOff>
    </xdr:from>
    <xdr:to>
      <xdr:col>25</xdr:col>
      <xdr:colOff>952499</xdr:colOff>
      <xdr:row>3</xdr:row>
      <xdr:rowOff>0</xdr:rowOff>
    </xdr:to>
    <xdr:pic>
      <xdr:nvPicPr>
        <xdr:cNvPr id="4" name="Imagen 2"/>
        <xdr:cNvPicPr>
          <a:picLocks noChangeAspect="1" noChangeArrowheads="1"/>
        </xdr:cNvPicPr>
      </xdr:nvPicPr>
      <xdr:blipFill>
        <a:blip xmlns:r="http://schemas.openxmlformats.org/officeDocument/2006/relationships" r:embed="rId1"/>
        <a:srcRect/>
        <a:stretch>
          <a:fillRect/>
        </a:stretch>
      </xdr:blipFill>
      <xdr:spPr bwMode="auto">
        <a:xfrm>
          <a:off x="23450550" y="76200"/>
          <a:ext cx="981074" cy="495300"/>
        </a:xfrm>
        <a:prstGeom prst="rect">
          <a:avLst/>
        </a:prstGeom>
        <a:noFill/>
        <a:ln w="9525">
          <a:noFill/>
          <a:miter lim="800000"/>
          <a:headEnd/>
          <a:tailEnd/>
        </a:ln>
      </xdr:spPr>
    </xdr:pic>
    <xdr:clientData/>
  </xdr:twoCellAnchor>
  <xdr:twoCellAnchor editAs="oneCell">
    <xdr:from>
      <xdr:col>37</xdr:col>
      <xdr:colOff>733425</xdr:colOff>
      <xdr:row>0</xdr:row>
      <xdr:rowOff>76200</xdr:rowOff>
    </xdr:from>
    <xdr:to>
      <xdr:col>39</xdr:col>
      <xdr:colOff>104774</xdr:colOff>
      <xdr:row>3</xdr:row>
      <xdr:rowOff>0</xdr:rowOff>
    </xdr:to>
    <xdr:pic>
      <xdr:nvPicPr>
        <xdr:cNvPr id="5" name="Imagen 2"/>
        <xdr:cNvPicPr>
          <a:picLocks noChangeAspect="1" noChangeArrowheads="1"/>
        </xdr:cNvPicPr>
      </xdr:nvPicPr>
      <xdr:blipFill>
        <a:blip xmlns:r="http://schemas.openxmlformats.org/officeDocument/2006/relationships" r:embed="rId1"/>
        <a:srcRect/>
        <a:stretch>
          <a:fillRect/>
        </a:stretch>
      </xdr:blipFill>
      <xdr:spPr bwMode="auto">
        <a:xfrm>
          <a:off x="33356550" y="76200"/>
          <a:ext cx="895349" cy="495300"/>
        </a:xfrm>
        <a:prstGeom prst="rect">
          <a:avLst/>
        </a:prstGeom>
        <a:noFill/>
        <a:ln w="9525">
          <a:noFill/>
          <a:miter lim="800000"/>
          <a:headEnd/>
          <a:tailEnd/>
        </a:ln>
      </xdr:spPr>
    </xdr:pic>
    <xdr:clientData/>
  </xdr:twoCellAnchor>
</xdr:wsDr>
</file>

<file path=xl/revisions/_rels/revisionHeaders.xml.rels><?xml version="1.0" encoding="UTF-8" standalone="yes"?>
<Relationships xmlns="http://schemas.openxmlformats.org/package/2006/relationships"><Relationship Id="rId252" Type="http://schemas.openxmlformats.org/officeDocument/2006/relationships/revisionLog" Target="revisionLog85.xml"/><Relationship Id="rId256" Type="http://schemas.openxmlformats.org/officeDocument/2006/relationships/revisionLog" Target="revisionLog89.xml"/><Relationship Id="rId251" Type="http://schemas.openxmlformats.org/officeDocument/2006/relationships/revisionLog" Target="revisionLog84.xml"/><Relationship Id="rId248" Type="http://schemas.openxmlformats.org/officeDocument/2006/relationships/revisionLog" Target="revisionLog81.xml"/><Relationship Id="rId247" Type="http://schemas.openxmlformats.org/officeDocument/2006/relationships/revisionLog" Target="revisionLog80.xml"/><Relationship Id="rId255" Type="http://schemas.openxmlformats.org/officeDocument/2006/relationships/revisionLog" Target="revisionLog88.xml"/><Relationship Id="rId250" Type="http://schemas.openxmlformats.org/officeDocument/2006/relationships/revisionLog" Target="revisionLog83.xml"/><Relationship Id="rId254" Type="http://schemas.openxmlformats.org/officeDocument/2006/relationships/revisionLog" Target="revisionLog87.xml"/><Relationship Id="rId246" Type="http://schemas.openxmlformats.org/officeDocument/2006/relationships/revisionLog" Target="revisionLog79.xml"/><Relationship Id="rId253" Type="http://schemas.openxmlformats.org/officeDocument/2006/relationships/revisionLog" Target="revisionLog86.xml"/><Relationship Id="rId258" Type="http://schemas.openxmlformats.org/officeDocument/2006/relationships/revisionLog" Target="revisionLog91.xml"/><Relationship Id="rId257" Type="http://schemas.openxmlformats.org/officeDocument/2006/relationships/revisionLog" Target="revisionLog90.xml"/><Relationship Id="rId249" Type="http://schemas.openxmlformats.org/officeDocument/2006/relationships/revisionLog" Target="revisionLog8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D947805-8983-411F-AA30-93B6D77A6C29}" diskRevisions="1" revisionId="14934" version="2">
  <header guid="{13AF577D-B1E1-4388-87CE-4152B8AF0E99}" dateTime="2017-12-05T09:55:42" maxSheetId="4" userName="Sandy Julliette Ochoa Riaño" r:id="rId246" minRId="13949" maxRId="13975">
    <sheetIdMap count="3">
      <sheetId val="1"/>
      <sheetId val="2"/>
      <sheetId val="3"/>
    </sheetIdMap>
  </header>
  <header guid="{4C0BA418-DB93-4E6C-B583-F5C5AC03277D}" dateTime="2017-12-26T10:22:31" maxSheetId="4" userName="Sandy Julliette Ochoa Riaño" r:id="rId247" minRId="13976" maxRId="13994">
    <sheetIdMap count="3">
      <sheetId val="1"/>
      <sheetId val="2"/>
      <sheetId val="3"/>
    </sheetIdMap>
  </header>
  <header guid="{BB705F47-3C88-4164-B137-065C3C99D561}" dateTime="2017-12-26T10:33:28" maxSheetId="4" userName="Sandy Julliette Ochoa Riaño" r:id="rId248" minRId="13995" maxRId="14303">
    <sheetIdMap count="3">
      <sheetId val="1"/>
      <sheetId val="2"/>
      <sheetId val="3"/>
    </sheetIdMap>
  </header>
  <header guid="{2CC01E8E-775E-4B2E-9FEE-BA2C9231DA06}" dateTime="2017-12-26T10:44:51" maxSheetId="4" userName="Sandy Julliette Ochoa Riaño" r:id="rId249" minRId="14306" maxRId="14447">
    <sheetIdMap count="3">
      <sheetId val="1"/>
      <sheetId val="2"/>
      <sheetId val="3"/>
    </sheetIdMap>
  </header>
  <header guid="{ACB105DF-B507-4F84-82DC-4583C6C5A97A}" dateTime="2017-12-26T10:48:06" maxSheetId="4" userName="Sandy Julliette Ochoa Riaño" r:id="rId250" minRId="14448" maxRId="14454">
    <sheetIdMap count="3">
      <sheetId val="1"/>
      <sheetId val="2"/>
      <sheetId val="3"/>
    </sheetIdMap>
  </header>
  <header guid="{0A42A31A-9555-4046-9DDD-07CC3A9A5F0B}" dateTime="2017-12-27T12:53:32" maxSheetId="4" userName="Sandy Julliette Ochoa Riaño" r:id="rId251" minRId="14455" maxRId="14460">
    <sheetIdMap count="3">
      <sheetId val="1"/>
      <sheetId val="2"/>
      <sheetId val="3"/>
    </sheetIdMap>
  </header>
  <header guid="{8434B016-7301-4F99-BDBD-6E16C7FB81C7}" dateTime="2017-12-29T11:03:30" maxSheetId="4" userName="Sandy Julliette Ochoa Riaño" r:id="rId252" minRId="14461" maxRId="14553">
    <sheetIdMap count="3">
      <sheetId val="1"/>
      <sheetId val="2"/>
      <sheetId val="3"/>
    </sheetIdMap>
  </header>
  <header guid="{8EFFBB39-C94E-4883-9A7A-5F581CB17B0A}" dateTime="2017-12-29T12:28:37" maxSheetId="4" userName="Sandy Julliette Ochoa Riaño" r:id="rId253" minRId="14556" maxRId="14600">
    <sheetIdMap count="3">
      <sheetId val="1"/>
      <sheetId val="2"/>
      <sheetId val="3"/>
    </sheetIdMap>
  </header>
  <header guid="{C5F9161C-58FC-49CC-B6C4-F2F036659671}" dateTime="2017-12-29T12:34:57" maxSheetId="4" userName="Sandy Julliette Ochoa Riaño" r:id="rId254" minRId="14601" maxRId="14626">
    <sheetIdMap count="3">
      <sheetId val="1"/>
      <sheetId val="2"/>
      <sheetId val="3"/>
    </sheetIdMap>
  </header>
  <header guid="{0D769EDB-F7BE-45A5-B25E-D7F166A319DB}" dateTime="2017-12-29T12:54:07" maxSheetId="4" userName="Sandy Julliette Ochoa Riaño" r:id="rId255" minRId="14629" maxRId="14659">
    <sheetIdMap count="3">
      <sheetId val="1"/>
      <sheetId val="2"/>
      <sheetId val="3"/>
    </sheetIdMap>
  </header>
  <header guid="{D5A36286-19CD-4001-9849-3379B0E3F41D}" dateTime="2017-12-29T12:58:18" maxSheetId="4" userName="Sandy Julliette Ochoa Riaño" r:id="rId256" minRId="14662" maxRId="14930">
    <sheetIdMap count="3">
      <sheetId val="1"/>
      <sheetId val="2"/>
      <sheetId val="3"/>
    </sheetIdMap>
  </header>
  <header guid="{F96E1915-4DB6-404B-B008-3FBC3F49ADEC}" dateTime="2017-12-29T13:02:58" maxSheetId="4" userName="Sandy Julliette Ochoa Riaño" r:id="rId257" minRId="14931" maxRId="14932">
    <sheetIdMap count="3">
      <sheetId val="1"/>
      <sheetId val="2"/>
      <sheetId val="3"/>
    </sheetIdMap>
  </header>
  <header guid="{ED947805-8983-411F-AA30-93B6D77A6C29}" dateTime="2017-12-29T13:07:30" maxSheetId="4" userName="Alexander Garzon Romero" r:id="rId258">
    <sheetIdMap count="3">
      <sheetId val="1"/>
      <sheetId val="2"/>
      <sheetId val="3"/>
    </sheetIdMap>
  </header>
</header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949" sId="1">
    <oc r="V235" t="inlineStr">
      <is>
        <t>7000086412 - 7000086304</t>
      </is>
    </oc>
    <nc r="V235">
      <v>7000086304</v>
    </nc>
  </rcc>
  <rcc rId="13950" sId="1">
    <nc r="W235">
      <v>4500028571</v>
    </nc>
  </rcc>
  <rcc rId="13951" sId="1" numFmtId="34">
    <nc r="X235">
      <v>15744640</v>
    </nc>
  </rcc>
  <rcc rId="13952" sId="1">
    <nc r="Y235" t="inlineStr">
      <is>
        <t>SGMC - 270 - 2017</t>
      </is>
    </nc>
  </rcc>
  <rcc rId="13953" sId="1">
    <nc r="Z235" t="inlineStr">
      <is>
        <t>INSTRUMENTACIÓN Y SERVICIOS S.A.S.</t>
      </is>
    </nc>
  </rcc>
  <rfmt sheetId="1" sqref="W235:Z235">
    <dxf>
      <fill>
        <patternFill patternType="none">
          <bgColor auto="1"/>
        </patternFill>
      </fill>
    </dxf>
  </rfmt>
  <rrc rId="13954" sId="1" ref="A236:XFD236" action="insertRow"/>
  <rcc rId="13955" sId="1" odxf="1" dxf="1">
    <nc r="A236" t="inlineStr">
      <is>
        <t>GENERAL</t>
      </is>
    </nc>
    <odxf/>
    <ndxf/>
  </rcc>
  <rcc rId="13956" sId="1">
    <nc r="B236" t="inlineStr">
      <is>
        <t>GR:1:2-01-01</t>
      </is>
    </nc>
  </rcc>
  <rcc rId="13957" sId="1">
    <nc r="C236" t="inlineStr">
      <is>
        <t>1.2.1.1</t>
      </is>
    </nc>
  </rcc>
  <rcc rId="13958" sId="1">
    <nc r="D236" t="inlineStr">
      <is>
        <t>999999</t>
      </is>
    </nc>
  </rcc>
  <rcc rId="13959" sId="1">
    <nc r="E236" t="inlineStr">
      <is>
        <t>1-0100</t>
      </is>
    </nc>
  </rcc>
  <rcc rId="13960" sId="1">
    <nc r="L236" t="inlineStr">
      <is>
        <t>ADQUISICIÓN DE UN TELEVISOR 2 VIDEO BEAM 2 TELONES PARA LA DIRECCIÓN DE GESTIÓN DOCUMENTAL DE LA SECRETARIA GENERAL DEL DEPARTAMENTO DE CUNDINAMARCA</t>
      </is>
    </nc>
  </rcc>
  <rcc rId="13961" sId="1">
    <nc r="M236" t="inlineStr">
      <is>
        <t>AGOSTO</t>
      </is>
    </nc>
  </rcc>
  <rcc rId="13962" sId="1">
    <nc r="N236" t="inlineStr">
      <is>
        <t>1 MES</t>
      </is>
    </nc>
  </rcc>
  <rcc rId="13963" sId="1">
    <nc r="O236" t="inlineStr">
      <is>
        <t>MINIMA CUANTIA</t>
      </is>
    </nc>
  </rcc>
  <rcc rId="13964" sId="1" odxf="1" dxf="1">
    <nc r="P236" t="inlineStr">
      <is>
        <t>RECURSOS CORRIENTES</t>
      </is>
    </nc>
    <odxf/>
    <ndxf/>
  </rcc>
  <rcc rId="13965" sId="1" numFmtId="34">
    <nc r="Q236">
      <v>9462427</v>
    </nc>
  </rcc>
  <rcc rId="13966" sId="1" odxf="1" dxf="1" numFmtId="34">
    <nc r="R236">
      <v>9462427</v>
    </nc>
    <odxf>
      <font/>
    </odxf>
    <ndxf>
      <font>
        <color auto="1"/>
      </font>
    </ndxf>
  </rcc>
  <rcc rId="13967" sId="1" odxf="1" dxf="1">
    <nc r="S236" t="inlineStr">
      <is>
        <t>NO</t>
      </is>
    </nc>
    <odxf/>
    <ndxf/>
  </rcc>
  <rcc rId="13968" sId="1" odxf="1" dxf="1">
    <nc r="T236" t="inlineStr">
      <is>
        <t>N/A</t>
      </is>
    </nc>
    <odxf/>
    <ndxf/>
  </rcc>
  <rcc rId="13969" sId="1" odxf="1" dxf="1">
    <nc r="U236" t="inlineStr">
      <is>
        <t>Secretaria General / Dirección de Gestión Documental  / John Francisco Cuervo</t>
      </is>
    </nc>
    <odxf>
      <border outline="0">
        <right/>
      </border>
    </odxf>
    <ndxf>
      <border outline="0">
        <right style="thin">
          <color indexed="64"/>
        </right>
      </border>
    </ndxf>
  </rcc>
  <rcc rId="13970" sId="1" numFmtId="34">
    <oc r="R235">
      <v>30000000</v>
    </oc>
    <nc r="R235">
      <v>15744640</v>
    </nc>
  </rcc>
  <rcc rId="13971" sId="1" odxf="1" dxf="1" numFmtId="34">
    <oc r="Q235">
      <v>30000000</v>
    </oc>
    <nc r="Q235">
      <v>15744640</v>
    </nc>
    <odxf>
      <font>
        <color auto="1"/>
      </font>
    </odxf>
    <ndxf>
      <font>
        <color auto="1"/>
      </font>
    </ndxf>
  </rcc>
  <rcc rId="13972" sId="1">
    <nc r="V236">
      <v>7000086304</v>
    </nc>
  </rcc>
  <rcc rId="13973" sId="1">
    <nc r="K236" t="inlineStr">
      <is>
        <t>52161505 45111609</t>
      </is>
    </nc>
  </rcc>
  <rcc rId="13974" sId="1">
    <nc r="J236" t="inlineStr">
      <is>
        <t>Televisores Proyectores Multimedia</t>
      </is>
    </nc>
  </rcc>
  <rcc rId="13975" sId="1" numFmtId="34">
    <nc r="AN236">
      <v>9462427</v>
    </nc>
  </rcc>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3976" sId="1" ref="A300:XFD300" action="insertRow"/>
  <rcc rId="13977" sId="1" odxf="1" dxf="1">
    <nc r="A300" t="inlineStr">
      <is>
        <t>GENERAL</t>
      </is>
    </nc>
    <odxf/>
    <ndxf/>
  </rcc>
  <rcc rId="13978" sId="1">
    <nc r="B300" t="inlineStr">
      <is>
        <t>GR:1:2-02-04</t>
      </is>
    </nc>
  </rcc>
  <rcc rId="13979" sId="1">
    <nc r="C300" t="inlineStr">
      <is>
        <t>1.2.2.19</t>
      </is>
    </nc>
  </rcc>
  <rcc rId="13980" sId="1">
    <nc r="D300" t="inlineStr">
      <is>
        <t>999999</t>
      </is>
    </nc>
  </rcc>
  <rcc rId="13981" sId="1">
    <nc r="E300" t="inlineStr">
      <is>
        <t>1-0100</t>
      </is>
    </nc>
  </rcc>
  <rfmt sheetId="1" sqref="F300" start="0" length="0">
    <dxf/>
  </rfmt>
  <rfmt sheetId="1" sqref="G300" start="0" length="0">
    <dxf/>
  </rfmt>
  <rfmt sheetId="1" sqref="H300" start="0" length="0">
    <dxf/>
  </rfmt>
  <rfmt sheetId="1" sqref="I300" start="0" length="0">
    <dxf/>
  </rfmt>
  <rcc rId="13982" sId="1" odxf="1" dxf="1">
    <nc r="J300" t="inlineStr">
      <is>
        <t> Servicios de mantenimiento y reparación de infraestructura</t>
      </is>
    </nc>
    <odxf/>
    <ndxf/>
  </rcc>
  <rcc rId="13983" sId="1" odxf="1" dxf="1">
    <nc r="K300">
      <v>72103300</v>
    </nc>
    <odxf/>
    <ndxf/>
  </rcc>
  <rcc rId="13984" sId="1">
    <nc r="L300" t="inlineStr">
      <is>
        <t>ADICIÓN No. 1 SG CMC 117 - 2017 Suministrar y operar el servicio de plataforma tecnológica en lo referente a la herramienta de subasta inversa electrónica para la Gobernación de Cundinamarca, así como la prestación del soporte tecnológico, metodológico y jurídico exclusivamente para los eventos de subasta electrónica</t>
      </is>
    </nc>
  </rcc>
  <rcc rId="13985" sId="1">
    <nc r="M300" t="inlineStr">
      <is>
        <t xml:space="preserve">Diciembre </t>
      </is>
    </nc>
  </rcc>
  <rcc rId="13986" sId="1">
    <nc r="N300" t="inlineStr">
      <is>
        <t>1 mes</t>
      </is>
    </nc>
  </rcc>
  <rcc rId="13987" sId="1">
    <nc r="O300" t="inlineStr">
      <is>
        <t>DIRECTA</t>
      </is>
    </nc>
  </rcc>
  <rcc rId="13988" sId="1" odxf="1" dxf="1">
    <nc r="P300" t="inlineStr">
      <is>
        <t>RECURSOS CORRIENTES</t>
      </is>
    </nc>
    <odxf/>
    <ndxf/>
  </rcc>
  <rcc rId="13989" sId="1" numFmtId="34">
    <nc r="Q300">
      <v>2840000</v>
    </nc>
  </rcc>
  <rcc rId="13990" sId="1" numFmtId="34">
    <nc r="R300">
      <v>2840000</v>
    </nc>
  </rcc>
  <rcc rId="13991" sId="1" odxf="1" dxf="1">
    <nc r="S300" t="inlineStr">
      <is>
        <t>NO</t>
      </is>
    </nc>
    <odxf/>
    <ndxf/>
  </rcc>
  <rcc rId="13992" sId="1" odxf="1" dxf="1">
    <nc r="T300" t="inlineStr">
      <is>
        <t>N/A</t>
      </is>
    </nc>
    <odxf/>
    <ndxf/>
  </rcc>
  <rcc rId="13993" sId="1" odxf="1" dxf="1">
    <nc r="U300" t="inlineStr">
      <is>
        <t>Secretaria de TIC / Jorge Andres Tovar Forero</t>
      </is>
    </nc>
    <odxf/>
    <ndxf/>
  </rcc>
  <rcc rId="13994" sId="1" numFmtId="34">
    <nc r="AN300">
      <v>2840000</v>
    </nc>
  </rcc>
  <rfmt sheetId="1" sqref="AN300">
    <dxf>
      <alignment vertical="center" readingOrder="0"/>
    </dxf>
  </rfmt>
  <rfmt sheetId="1" sqref="AN299">
    <dxf>
      <alignment vertical="center" readingOrder="0"/>
    </dxf>
  </rfmt>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3995" sId="1" ref="A225:XFD225" action="insertRow"/>
  <rrc rId="13996" sId="1" ref="A225:XFD225" action="insertRow"/>
  <rrc rId="13997" sId="1" ref="A225:XFD225" action="insertRow"/>
  <rrc rId="13998" sId="1" ref="A225:XFD225" action="insertRow"/>
  <rrc rId="13999" sId="1" ref="A225:XFD225" action="insertRow"/>
  <rrc rId="14000" sId="1" ref="A225:XFD225" action="insertRow"/>
  <rrc rId="14001" sId="1" ref="A225:XFD225" action="insertRow"/>
  <rrc rId="14002" sId="1" ref="A225:XFD225" action="insertRow"/>
  <rrc rId="14003" sId="1" ref="A225:XFD225" action="insertRow"/>
  <rrc rId="14004" sId="1" ref="A226:XFD233" action="insertRow"/>
  <rcc rId="14005" sId="1">
    <nc r="L225" t="inlineStr">
      <is>
        <t>PRESTAR SERVICIOS PROFESIONALES PARA APOYAR TECNICAMENTE A LA SECRETARIA DE AMBIENTE DE LA GOBERNACION DE CUNDINAMARCA EN EL DESARROLLO DE LAS ACTIVIDADES INHERENTES AL PROGRAMA DE PAGO POR SERVICIOS AMBIENTALES -PSA</t>
      </is>
    </nc>
  </rcc>
  <rcc rId="14006" sId="1">
    <nc r="L226" t="inlineStr">
      <is>
        <t>PRESTAR SERVICIOS PROFESIONALES DE ORDEN JURIDICO PARA APOYAR LA DIRECCION DE GESTION DOCUMENTAL EN LOS PROCESOS ADMINISTRATIVOS CONTRACTUALES Y DEMAS ESTUDIOS ESPECIALES QUE REQUIERA LA DEPENDENCIA</t>
      </is>
    </nc>
  </rcc>
  <rcc rId="14007" sId="1">
    <nc r="L227" t="inlineStr">
      <is>
        <t>PRESTAR SERVICIOS PROFESIONALESA PARA APOYAR A LA DIRECCION DE ATENCION AL CIUDADANO EN EL SEGUIMIENTO Y CONTESTACION DE LAS PETICIONES, QUEJAS, RECLAMOS Y DENUNCIAS RECIBIDAS DENTRO DE LAS EXTRATEGIAS DE DESCONCENTRACION DE SERVICIOS ADELANTADA POR LA SECRETARIA GENERAL DEL DEPARTAMENTO DE CUNDINAMARCA</t>
      </is>
    </nc>
  </rcc>
  <rcc rId="14008" sId="1">
    <nc r="L228" t="inlineStr">
      <is>
        <t>PRESTAR SERVICIOS PROFESIONALES PARA APOYAR AL DESPACHO DE LA SECRETARIA GENERAL EN LA IMPLEMENTACION DE LA NORMA ISO 9001:2015 EN LOS PROCESOSO QUE LA MISMA LIDERE</t>
      </is>
    </nc>
  </rcc>
  <rcc rId="14009" sId="1">
    <nc r="L229" t="inlineStr">
      <is>
        <t>PRESTAR SERVICIOS PROFESIONALES PARA APOYAR A LA DIRECCION DE ATENCION AL CIUDADANO EN LA PROMOCION DE LOS CANALES DE INFORMACION EN LOS PROCESOS DE ATENCION A LOS USUARIOS EXTERNOS</t>
      </is>
    </nc>
  </rcc>
  <rcc rId="14010" sId="1">
    <nc r="L230" t="inlineStr">
      <is>
        <t>PRESTAR SERVICIOS DE APOYO A LA GESTION A LA DIRECCION DE GESTION DOCUMENTAL EN LO RELACIONADO CON LA ORGANIZACION, DEPURACION Y CONTROL DE ARCHIVOS DE ACUERDO CON LA NORMATIVIDAD ARCHIVISTICA VIGENTE</t>
      </is>
    </nc>
  </rcc>
  <rcc rId="14011" sId="1">
    <nc r="L231" t="inlineStr">
      <is>
        <t>PRESTAR SERVICIOS PROFESIONALES PARA APOYAR A LA DIRECCION DE ATENCION AL CIUDADANO EN EL DESARROLLO DE ACTIVIDADES INHERENTES A LA ATENCION Y ORIENTACION DE LOS USUARIOS RELACIONADOS CON LOS TRAMITES DE LA PLATAFORMA MULTICANAL DEL GOBIERNO NACIONAL "NO MAS FILAS"</t>
      </is>
    </nc>
  </rcc>
  <rcc rId="14012" sId="1">
    <nc r="L232" t="inlineStr">
      <is>
        <t>PRESTAR SERVICIOS PROFESIONALES A LA OFICINA DE CONTROL INTERNO DISCIPLINARIO DE LA GOBERNACION DE CUNDINAMARCA PARA APOYAR JURIDICAMENTE EN LA SUSTANCIACION Y PROYECCION DE PROVIDENCIAS DENTRO DE LOS PROCESOS DISCIPLINARIOSQUE LA MISMA ADELANTA</t>
      </is>
    </nc>
  </rcc>
  <rcc rId="14013" sId="1">
    <nc r="L233" t="inlineStr">
      <is>
        <t>PRESTAR SERVICIOS PROFESIONALES PARA APOYAR A LA DIRCCION DE GESTION DOCUMENTAL DE LA SECRETARIA GENERAL EN EL SEGUIMIENTO Y CONTROL DE LA INFORMACION REQUERIDA POR LOS ENTES QUE EJERCEN LA VIGILANCIA Y EL CONTROL DE LA FUNCION ARCHIVISTICA PARA EL DEPARTAMENTO DE CUNDINAMARCA</t>
      </is>
    </nc>
  </rcc>
  <rcc rId="14014" sId="1">
    <nc r="L234" t="inlineStr">
      <is>
        <t>PRESTAR SERVICIOS DE APOYO A LA GESTION DE LA DIRECCION DE SERVICIOS ADINISTRATIVOS EN LA EJECUCION DE ACTIVIDADES DE CARACTER CONTABLE Y PRESUPUESTAL QUE SEA DE SU COMPETENCIA</t>
      </is>
    </nc>
  </rcc>
  <rcc rId="14015" sId="1">
    <nc r="L235" t="inlineStr">
      <is>
        <t>PRESTAR SERVICIOS PROFESIONALES PARA APOYAR A LA SECRETARIA DE PRENSA Y COMUNICACIONES EN EL ESTABLECIMIENTO DE CANALES DE COMUNICACION Y SEGUIMIENTO A ORGANISMOS Y DEPENDENCIAS DEL NIVEL CENTRAL Y DESCENTRALIZADO CON EL FIN DE IDENTIFICAR SUS NECESIDADES DE COMUNICACION Y DIVULGACION</t>
      </is>
    </nc>
  </rcc>
  <rcc rId="14016" sId="1">
    <nc r="L236" t="inlineStr">
      <is>
        <t>PRESTAR SERVICIOS PROFESIONALES PARA APOYAR A LA SECRETARIA DE MINAS, ENERGIA Y GAS DE LA GOBERNACION DE CUNDINAMARCA EN LA GESTION DE PROCESOSO Y PROYECTOS QUE ESTA ADELANTE EN LOS SECTORES DE MINERIA, ENERGIA Y GASIFICACION</t>
      </is>
    </nc>
  </rcc>
  <rcc rId="14017" sId="1">
    <nc r="L237" t="inlineStr">
      <is>
        <t>PRESTAR SERVICIOS PROFESIONALES A LA DIRECCION DE ATENCION AL CIUDADANO EN DESARROLLO DE LOS TEMAS INHERENTES A LA GESTION JURIDICA Y CONTRACTUL QUE SE ADELANTAN EN LA DEPENDENCIA</t>
      </is>
    </nc>
  </rcc>
  <rcc rId="14018" sId="1">
    <nc r="L238" t="inlineStr">
      <is>
        <t>PRESTAR SERVICIOS DE APOYO A LA GESTION A LA DIRECCION DE GESTION DOCUMENTAL EN EL SEGUIMIENTO DE LOS CONTRATOS CUYA COMPETENCIA SE ENCUENTRA EN ESA DEPENDENCIA</t>
      </is>
    </nc>
  </rcc>
  <rcc rId="14019" sId="1">
    <nc r="L239" t="inlineStr">
      <is>
        <t>PRESTAR SERVICIOS PROFESIONALES PARA APÓYAR A LA DIRECCION DE GESTION DOCUMENTAL EN EL SEGUIMIENTO TECNICO, ADMINISTRATIVO, FINANCIERO, CONTABLE Y JURIDICO DE LOS CONTRATOS CELEBRADOS CON EL SERVICIO DE ENVIOS DE COLOMBIA 472</t>
      </is>
    </nc>
  </rcc>
  <rcc rId="14020" sId="1">
    <nc r="L240" t="inlineStr">
      <is>
        <t>PRESTAR SERVICIOS PROFESIONALES PARA APOYAR A LA OFICINA DE CONTROL INTERNO DE LA GOBERNACION DE CUNDINAMARCA EN EL DESARROLLO DE LAS ACTIVIDADES INHERENTES A LOS ROLES ASIGNADOS A DICHA DEPENDENCIA DE CONFORMIDAD CON LA NORMATIVIDAD VIGENTE</t>
      </is>
    </nc>
  </rcc>
  <rcc rId="14021" sId="1" odxf="1" dxf="1">
    <nc r="A225" t="inlineStr">
      <is>
        <t>GENERAL</t>
      </is>
    </nc>
    <odxf/>
    <ndxf/>
  </rcc>
  <rcc rId="14022" sId="1" odxf="1" dxf="1">
    <nc r="B225" t="inlineStr">
      <is>
        <t>GR:1:1-03-03</t>
      </is>
    </nc>
    <odxf/>
    <ndxf/>
  </rcc>
  <rcc rId="14023" sId="1" odxf="1" dxf="1">
    <nc r="C225" t="inlineStr">
      <is>
        <t>1.1.3.4</t>
      </is>
    </nc>
    <odxf/>
    <ndxf/>
  </rcc>
  <rcc rId="14024" sId="1" odxf="1" dxf="1">
    <nc r="D225" t="inlineStr">
      <is>
        <t>999999</t>
      </is>
    </nc>
    <odxf/>
    <ndxf/>
  </rcc>
  <rcc rId="14025" sId="1" odxf="1" dxf="1">
    <nc r="E225" t="inlineStr">
      <is>
        <t>1-0100</t>
      </is>
    </nc>
    <odxf/>
    <ndxf/>
  </rcc>
  <rfmt sheetId="1" sqref="F225" start="0" length="0">
    <dxf/>
  </rfmt>
  <rfmt sheetId="1" sqref="G225" start="0" length="0">
    <dxf/>
  </rfmt>
  <rfmt sheetId="1" sqref="H225" start="0" length="0">
    <dxf/>
  </rfmt>
  <rfmt sheetId="1" sqref="I225" start="0" length="0">
    <dxf/>
  </rfmt>
  <rcc rId="14026" sId="1" odxf="1" dxf="1">
    <nc r="J225" t="inlineStr">
      <is>
        <t>Servicios de apoyo gerencial</t>
      </is>
    </nc>
    <odxf/>
    <ndxf/>
  </rcc>
  <rcc rId="14027" sId="1" odxf="1" dxf="1">
    <nc r="K225">
      <v>80161500</v>
    </nc>
    <odxf>
      <border outline="0">
        <left/>
        <right/>
        <top/>
        <bottom/>
      </border>
    </odxf>
    <ndxf>
      <border outline="0">
        <left style="thin">
          <color auto="1"/>
        </left>
        <right style="thin">
          <color auto="1"/>
        </right>
        <top style="thin">
          <color auto="1"/>
        </top>
        <bottom style="thin">
          <color auto="1"/>
        </bottom>
      </border>
    </ndxf>
  </rcc>
  <rcc rId="14028" sId="1" odxf="1" dxf="1">
    <nc r="A226" t="inlineStr">
      <is>
        <t>GENERAL</t>
      </is>
    </nc>
    <odxf/>
    <ndxf/>
  </rcc>
  <rcc rId="14029" sId="1" odxf="1" dxf="1">
    <nc r="B226" t="inlineStr">
      <is>
        <t>GR:1:1-03-03</t>
      </is>
    </nc>
    <odxf/>
    <ndxf/>
  </rcc>
  <rcc rId="14030" sId="1" odxf="1" dxf="1">
    <nc r="C226" t="inlineStr">
      <is>
        <t>1.1.3.4</t>
      </is>
    </nc>
    <odxf/>
    <ndxf/>
  </rcc>
  <rcc rId="14031" sId="1" odxf="1" dxf="1">
    <nc r="D226" t="inlineStr">
      <is>
        <t>999999</t>
      </is>
    </nc>
    <odxf/>
    <ndxf/>
  </rcc>
  <rcc rId="14032" sId="1" odxf="1" dxf="1">
    <nc r="E226" t="inlineStr">
      <is>
        <t>1-0100</t>
      </is>
    </nc>
    <odxf/>
    <ndxf/>
  </rcc>
  <rfmt sheetId="1" sqref="F226" start="0" length="0">
    <dxf/>
  </rfmt>
  <rfmt sheetId="1" sqref="G226" start="0" length="0">
    <dxf/>
  </rfmt>
  <rfmt sheetId="1" sqref="H226" start="0" length="0">
    <dxf/>
  </rfmt>
  <rfmt sheetId="1" sqref="I226" start="0" length="0">
    <dxf/>
  </rfmt>
  <rcc rId="14033" sId="1" odxf="1" dxf="1">
    <nc r="J226" t="inlineStr">
      <is>
        <t>Servicios de apoyo gerencial</t>
      </is>
    </nc>
    <odxf/>
    <ndxf/>
  </rcc>
  <rcc rId="14034" sId="1" odxf="1" dxf="1">
    <nc r="K226">
      <v>80161500</v>
    </nc>
    <odxf>
      <border outline="0">
        <left/>
        <right/>
        <top/>
        <bottom/>
      </border>
    </odxf>
    <ndxf>
      <border outline="0">
        <left style="thin">
          <color auto="1"/>
        </left>
        <right style="thin">
          <color auto="1"/>
        </right>
        <top style="thin">
          <color auto="1"/>
        </top>
        <bottom style="thin">
          <color auto="1"/>
        </bottom>
      </border>
    </ndxf>
  </rcc>
  <rcc rId="14035" sId="1" odxf="1" dxf="1">
    <nc r="A227" t="inlineStr">
      <is>
        <t>GENERAL</t>
      </is>
    </nc>
    <odxf/>
    <ndxf/>
  </rcc>
  <rcc rId="14036" sId="1" odxf="1" dxf="1">
    <nc r="B227" t="inlineStr">
      <is>
        <t>GR:1:1-03-03</t>
      </is>
    </nc>
    <odxf/>
    <ndxf/>
  </rcc>
  <rcc rId="14037" sId="1" odxf="1" dxf="1">
    <nc r="C227" t="inlineStr">
      <is>
        <t>1.1.3.4</t>
      </is>
    </nc>
    <odxf/>
    <ndxf/>
  </rcc>
  <rcc rId="14038" sId="1" odxf="1" dxf="1">
    <nc r="D227" t="inlineStr">
      <is>
        <t>999999</t>
      </is>
    </nc>
    <odxf/>
    <ndxf/>
  </rcc>
  <rcc rId="14039" sId="1" odxf="1" dxf="1">
    <nc r="E227" t="inlineStr">
      <is>
        <t>1-0100</t>
      </is>
    </nc>
    <odxf/>
    <ndxf/>
  </rcc>
  <rfmt sheetId="1" sqref="F227" start="0" length="0">
    <dxf/>
  </rfmt>
  <rfmt sheetId="1" sqref="G227" start="0" length="0">
    <dxf/>
  </rfmt>
  <rfmt sheetId="1" sqref="H227" start="0" length="0">
    <dxf/>
  </rfmt>
  <rfmt sheetId="1" sqref="I227" start="0" length="0">
    <dxf/>
  </rfmt>
  <rcc rId="14040" sId="1" odxf="1" dxf="1">
    <nc r="J227" t="inlineStr">
      <is>
        <t>Servicios de apoyo gerencial</t>
      </is>
    </nc>
    <odxf/>
    <ndxf/>
  </rcc>
  <rcc rId="14041" sId="1" odxf="1" dxf="1">
    <nc r="K227">
      <v>80161500</v>
    </nc>
    <odxf>
      <border outline="0">
        <left/>
        <right/>
        <top/>
        <bottom/>
      </border>
    </odxf>
    <ndxf>
      <border outline="0">
        <left style="thin">
          <color auto="1"/>
        </left>
        <right style="thin">
          <color auto="1"/>
        </right>
        <top style="thin">
          <color auto="1"/>
        </top>
        <bottom style="thin">
          <color auto="1"/>
        </bottom>
      </border>
    </ndxf>
  </rcc>
  <rcc rId="14042" sId="1" odxf="1" dxf="1">
    <nc r="A228" t="inlineStr">
      <is>
        <t>GENERAL</t>
      </is>
    </nc>
    <odxf/>
    <ndxf/>
  </rcc>
  <rcc rId="14043" sId="1" odxf="1" dxf="1">
    <nc r="B228" t="inlineStr">
      <is>
        <t>GR:1:1-03-03</t>
      </is>
    </nc>
    <odxf/>
    <ndxf/>
  </rcc>
  <rcc rId="14044" sId="1" odxf="1" dxf="1">
    <nc r="C228" t="inlineStr">
      <is>
        <t>1.1.3.4</t>
      </is>
    </nc>
    <odxf/>
    <ndxf/>
  </rcc>
  <rcc rId="14045" sId="1" odxf="1" dxf="1">
    <nc r="D228" t="inlineStr">
      <is>
        <t>999999</t>
      </is>
    </nc>
    <odxf/>
    <ndxf/>
  </rcc>
  <rcc rId="14046" sId="1" odxf="1" dxf="1">
    <nc r="E228" t="inlineStr">
      <is>
        <t>1-0100</t>
      </is>
    </nc>
    <odxf/>
    <ndxf/>
  </rcc>
  <rfmt sheetId="1" sqref="F228" start="0" length="0">
    <dxf/>
  </rfmt>
  <rfmt sheetId="1" sqref="G228" start="0" length="0">
    <dxf/>
  </rfmt>
  <rfmt sheetId="1" sqref="H228" start="0" length="0">
    <dxf/>
  </rfmt>
  <rfmt sheetId="1" sqref="I228" start="0" length="0">
    <dxf/>
  </rfmt>
  <rcc rId="14047" sId="1" odxf="1" dxf="1">
    <nc r="J228" t="inlineStr">
      <is>
        <t>Servicios de apoyo gerencial</t>
      </is>
    </nc>
    <odxf/>
    <ndxf/>
  </rcc>
  <rcc rId="14048" sId="1" odxf="1" dxf="1">
    <nc r="K228">
      <v>80161500</v>
    </nc>
    <odxf>
      <border outline="0">
        <left/>
        <right/>
        <top/>
        <bottom/>
      </border>
    </odxf>
    <ndxf>
      <border outline="0">
        <left style="thin">
          <color auto="1"/>
        </left>
        <right style="thin">
          <color auto="1"/>
        </right>
        <top style="thin">
          <color auto="1"/>
        </top>
        <bottom style="thin">
          <color auto="1"/>
        </bottom>
      </border>
    </ndxf>
  </rcc>
  <rcc rId="14049" sId="1" odxf="1" dxf="1">
    <nc r="A229" t="inlineStr">
      <is>
        <t>GENERAL</t>
      </is>
    </nc>
    <odxf/>
    <ndxf/>
  </rcc>
  <rcc rId="14050" sId="1" odxf="1" dxf="1">
    <nc r="B229" t="inlineStr">
      <is>
        <t>GR:1:1-03-03</t>
      </is>
    </nc>
    <odxf/>
    <ndxf/>
  </rcc>
  <rcc rId="14051" sId="1" odxf="1" dxf="1">
    <nc r="C229" t="inlineStr">
      <is>
        <t>1.1.3.4</t>
      </is>
    </nc>
    <odxf/>
    <ndxf/>
  </rcc>
  <rcc rId="14052" sId="1" odxf="1" dxf="1">
    <nc r="D229" t="inlineStr">
      <is>
        <t>999999</t>
      </is>
    </nc>
    <odxf/>
    <ndxf/>
  </rcc>
  <rcc rId="14053" sId="1" odxf="1" dxf="1">
    <nc r="E229" t="inlineStr">
      <is>
        <t>1-0100</t>
      </is>
    </nc>
    <odxf/>
    <ndxf/>
  </rcc>
  <rfmt sheetId="1" sqref="F229" start="0" length="0">
    <dxf/>
  </rfmt>
  <rfmt sheetId="1" sqref="G229" start="0" length="0">
    <dxf/>
  </rfmt>
  <rfmt sheetId="1" sqref="H229" start="0" length="0">
    <dxf/>
  </rfmt>
  <rfmt sheetId="1" sqref="I229" start="0" length="0">
    <dxf/>
  </rfmt>
  <rcc rId="14054" sId="1" odxf="1" dxf="1">
    <nc r="J229" t="inlineStr">
      <is>
        <t>Servicios de apoyo gerencial</t>
      </is>
    </nc>
    <odxf/>
    <ndxf/>
  </rcc>
  <rcc rId="14055" sId="1" odxf="1" dxf="1">
    <nc r="K229">
      <v>80161500</v>
    </nc>
    <odxf>
      <border outline="0">
        <left/>
        <right/>
        <top/>
        <bottom/>
      </border>
    </odxf>
    <ndxf>
      <border outline="0">
        <left style="thin">
          <color auto="1"/>
        </left>
        <right style="thin">
          <color auto="1"/>
        </right>
        <top style="thin">
          <color auto="1"/>
        </top>
        <bottom style="thin">
          <color auto="1"/>
        </bottom>
      </border>
    </ndxf>
  </rcc>
  <rcc rId="14056" sId="1" odxf="1" dxf="1">
    <nc r="A230" t="inlineStr">
      <is>
        <t>GENERAL</t>
      </is>
    </nc>
    <odxf/>
    <ndxf/>
  </rcc>
  <rcc rId="14057" sId="1" odxf="1" dxf="1">
    <nc r="B230" t="inlineStr">
      <is>
        <t>GR:1:1-03-03</t>
      </is>
    </nc>
    <odxf/>
    <ndxf/>
  </rcc>
  <rcc rId="14058" sId="1" odxf="1" dxf="1">
    <nc r="C230" t="inlineStr">
      <is>
        <t>1.1.3.4</t>
      </is>
    </nc>
    <odxf/>
    <ndxf/>
  </rcc>
  <rcc rId="14059" sId="1" odxf="1" dxf="1">
    <nc r="D230" t="inlineStr">
      <is>
        <t>999999</t>
      </is>
    </nc>
    <odxf/>
    <ndxf/>
  </rcc>
  <rcc rId="14060" sId="1" odxf="1" dxf="1">
    <nc r="E230" t="inlineStr">
      <is>
        <t>1-0100</t>
      </is>
    </nc>
    <odxf/>
    <ndxf/>
  </rcc>
  <rfmt sheetId="1" sqref="F230" start="0" length="0">
    <dxf/>
  </rfmt>
  <rfmt sheetId="1" sqref="G230" start="0" length="0">
    <dxf/>
  </rfmt>
  <rfmt sheetId="1" sqref="H230" start="0" length="0">
    <dxf/>
  </rfmt>
  <rfmt sheetId="1" sqref="I230" start="0" length="0">
    <dxf/>
  </rfmt>
  <rcc rId="14061" sId="1" odxf="1" dxf="1">
    <nc r="J230" t="inlineStr">
      <is>
        <t>Servicios de apoyo gerencial</t>
      </is>
    </nc>
    <odxf/>
    <ndxf/>
  </rcc>
  <rcc rId="14062" sId="1" odxf="1" dxf="1">
    <nc r="K230">
      <v>80161500</v>
    </nc>
    <odxf>
      <border outline="0">
        <left/>
        <right/>
        <top/>
        <bottom/>
      </border>
    </odxf>
    <ndxf>
      <border outline="0">
        <left style="thin">
          <color auto="1"/>
        </left>
        <right style="thin">
          <color auto="1"/>
        </right>
        <top style="thin">
          <color auto="1"/>
        </top>
        <bottom style="thin">
          <color auto="1"/>
        </bottom>
      </border>
    </ndxf>
  </rcc>
  <rcc rId="14063" sId="1" odxf="1" dxf="1">
    <nc r="A231" t="inlineStr">
      <is>
        <t>GENERAL</t>
      </is>
    </nc>
    <odxf/>
    <ndxf/>
  </rcc>
  <rcc rId="14064" sId="1" odxf="1" dxf="1">
    <nc r="B231" t="inlineStr">
      <is>
        <t>GR:1:1-03-03</t>
      </is>
    </nc>
    <odxf/>
    <ndxf/>
  </rcc>
  <rcc rId="14065" sId="1" odxf="1" dxf="1">
    <nc r="C231" t="inlineStr">
      <is>
        <t>1.1.3.4</t>
      </is>
    </nc>
    <odxf/>
    <ndxf/>
  </rcc>
  <rcc rId="14066" sId="1" odxf="1" dxf="1">
    <nc r="D231" t="inlineStr">
      <is>
        <t>999999</t>
      </is>
    </nc>
    <odxf/>
    <ndxf/>
  </rcc>
  <rcc rId="14067" sId="1" odxf="1" dxf="1">
    <nc r="E231" t="inlineStr">
      <is>
        <t>1-0100</t>
      </is>
    </nc>
    <odxf/>
    <ndxf/>
  </rcc>
  <rfmt sheetId="1" sqref="F231" start="0" length="0">
    <dxf/>
  </rfmt>
  <rfmt sheetId="1" sqref="G231" start="0" length="0">
    <dxf/>
  </rfmt>
  <rfmt sheetId="1" sqref="H231" start="0" length="0">
    <dxf/>
  </rfmt>
  <rfmt sheetId="1" sqref="I231" start="0" length="0">
    <dxf/>
  </rfmt>
  <rcc rId="14068" sId="1" odxf="1" dxf="1">
    <nc r="J231" t="inlineStr">
      <is>
        <t>Servicios de apoyo gerencial</t>
      </is>
    </nc>
    <odxf/>
    <ndxf/>
  </rcc>
  <rcc rId="14069" sId="1" odxf="1" dxf="1">
    <nc r="K231">
      <v>80161500</v>
    </nc>
    <odxf>
      <border outline="0">
        <left/>
        <right/>
        <top/>
        <bottom/>
      </border>
    </odxf>
    <ndxf>
      <border outline="0">
        <left style="thin">
          <color auto="1"/>
        </left>
        <right style="thin">
          <color auto="1"/>
        </right>
        <top style="thin">
          <color auto="1"/>
        </top>
        <bottom style="thin">
          <color auto="1"/>
        </bottom>
      </border>
    </ndxf>
  </rcc>
  <rcc rId="14070" sId="1" odxf="1" dxf="1">
    <nc r="A232" t="inlineStr">
      <is>
        <t>GENERAL</t>
      </is>
    </nc>
    <odxf/>
    <ndxf/>
  </rcc>
  <rcc rId="14071" sId="1" odxf="1" dxf="1">
    <nc r="B232" t="inlineStr">
      <is>
        <t>GR:1:1-03-03</t>
      </is>
    </nc>
    <odxf/>
    <ndxf/>
  </rcc>
  <rcc rId="14072" sId="1" odxf="1" dxf="1">
    <nc r="C232" t="inlineStr">
      <is>
        <t>1.1.3.4</t>
      </is>
    </nc>
    <odxf/>
    <ndxf/>
  </rcc>
  <rcc rId="14073" sId="1" odxf="1" dxf="1">
    <nc r="D232" t="inlineStr">
      <is>
        <t>999999</t>
      </is>
    </nc>
    <odxf/>
    <ndxf/>
  </rcc>
  <rcc rId="14074" sId="1" odxf="1" dxf="1">
    <nc r="E232" t="inlineStr">
      <is>
        <t>1-0100</t>
      </is>
    </nc>
    <odxf/>
    <ndxf/>
  </rcc>
  <rfmt sheetId="1" sqref="F232" start="0" length="0">
    <dxf/>
  </rfmt>
  <rfmt sheetId="1" sqref="G232" start="0" length="0">
    <dxf/>
  </rfmt>
  <rfmt sheetId="1" sqref="H232" start="0" length="0">
    <dxf/>
  </rfmt>
  <rfmt sheetId="1" sqref="I232" start="0" length="0">
    <dxf/>
  </rfmt>
  <rcc rId="14075" sId="1" odxf="1" dxf="1">
    <nc r="J232" t="inlineStr">
      <is>
        <t>Servicios de apoyo gerencial</t>
      </is>
    </nc>
    <odxf/>
    <ndxf/>
  </rcc>
  <rcc rId="14076" sId="1" odxf="1" dxf="1">
    <nc r="K232">
      <v>80161500</v>
    </nc>
    <odxf>
      <border outline="0">
        <left/>
        <right/>
        <top/>
        <bottom/>
      </border>
    </odxf>
    <ndxf>
      <border outline="0">
        <left style="thin">
          <color auto="1"/>
        </left>
        <right style="thin">
          <color auto="1"/>
        </right>
        <top style="thin">
          <color auto="1"/>
        </top>
        <bottom style="thin">
          <color auto="1"/>
        </bottom>
      </border>
    </ndxf>
  </rcc>
  <rcc rId="14077" sId="1" odxf="1" dxf="1">
    <nc r="A233" t="inlineStr">
      <is>
        <t>GENERAL</t>
      </is>
    </nc>
    <odxf/>
    <ndxf/>
  </rcc>
  <rcc rId="14078" sId="1" odxf="1" dxf="1">
    <nc r="B233" t="inlineStr">
      <is>
        <t>GR:1:1-03-03</t>
      </is>
    </nc>
    <odxf/>
    <ndxf/>
  </rcc>
  <rcc rId="14079" sId="1" odxf="1" dxf="1">
    <nc r="C233" t="inlineStr">
      <is>
        <t>1.1.3.4</t>
      </is>
    </nc>
    <odxf/>
    <ndxf/>
  </rcc>
  <rcc rId="14080" sId="1" odxf="1" dxf="1">
    <nc r="D233" t="inlineStr">
      <is>
        <t>999999</t>
      </is>
    </nc>
    <odxf/>
    <ndxf/>
  </rcc>
  <rcc rId="14081" sId="1" odxf="1" dxf="1">
    <nc r="E233" t="inlineStr">
      <is>
        <t>1-0100</t>
      </is>
    </nc>
    <odxf/>
    <ndxf/>
  </rcc>
  <rfmt sheetId="1" sqref="F233" start="0" length="0">
    <dxf/>
  </rfmt>
  <rfmt sheetId="1" sqref="G233" start="0" length="0">
    <dxf/>
  </rfmt>
  <rfmt sheetId="1" sqref="H233" start="0" length="0">
    <dxf/>
  </rfmt>
  <rfmt sheetId="1" sqref="I233" start="0" length="0">
    <dxf/>
  </rfmt>
  <rcc rId="14082" sId="1" odxf="1" dxf="1">
    <nc r="J233" t="inlineStr">
      <is>
        <t>Servicios de apoyo gerencial</t>
      </is>
    </nc>
    <odxf/>
    <ndxf/>
  </rcc>
  <rcc rId="14083" sId="1" odxf="1" dxf="1">
    <nc r="K233">
      <v>80161500</v>
    </nc>
    <odxf>
      <border outline="0">
        <left/>
        <right/>
        <top/>
        <bottom/>
      </border>
    </odxf>
    <ndxf>
      <border outline="0">
        <left style="thin">
          <color auto="1"/>
        </left>
        <right style="thin">
          <color auto="1"/>
        </right>
        <top style="thin">
          <color auto="1"/>
        </top>
        <bottom style="thin">
          <color auto="1"/>
        </bottom>
      </border>
    </ndxf>
  </rcc>
  <rcc rId="14084" sId="1" odxf="1" dxf="1">
    <nc r="A234" t="inlineStr">
      <is>
        <t>GENERAL</t>
      </is>
    </nc>
    <odxf/>
    <ndxf/>
  </rcc>
  <rcc rId="14085" sId="1" odxf="1" dxf="1">
    <nc r="B234" t="inlineStr">
      <is>
        <t>GR:1:1-03-03</t>
      </is>
    </nc>
    <odxf/>
    <ndxf/>
  </rcc>
  <rcc rId="14086" sId="1" odxf="1" dxf="1">
    <nc r="C234" t="inlineStr">
      <is>
        <t>1.1.3.4</t>
      </is>
    </nc>
    <odxf/>
    <ndxf/>
  </rcc>
  <rcc rId="14087" sId="1" odxf="1" dxf="1">
    <nc r="D234" t="inlineStr">
      <is>
        <t>999999</t>
      </is>
    </nc>
    <odxf/>
    <ndxf/>
  </rcc>
  <rcc rId="14088" sId="1" odxf="1" dxf="1">
    <nc r="E234" t="inlineStr">
      <is>
        <t>1-0100</t>
      </is>
    </nc>
    <odxf/>
    <ndxf/>
  </rcc>
  <rfmt sheetId="1" sqref="F234" start="0" length="0">
    <dxf/>
  </rfmt>
  <rfmt sheetId="1" sqref="G234" start="0" length="0">
    <dxf/>
  </rfmt>
  <rfmt sheetId="1" sqref="H234" start="0" length="0">
    <dxf/>
  </rfmt>
  <rfmt sheetId="1" sqref="I234" start="0" length="0">
    <dxf/>
  </rfmt>
  <rcc rId="14089" sId="1" odxf="1" dxf="1">
    <nc r="J234" t="inlineStr">
      <is>
        <t>Servicios de apoyo gerencial</t>
      </is>
    </nc>
    <odxf/>
    <ndxf/>
  </rcc>
  <rcc rId="14090" sId="1" odxf="1" dxf="1">
    <nc r="K234">
      <v>80161500</v>
    </nc>
    <odxf>
      <border outline="0">
        <left/>
        <right/>
        <top/>
        <bottom/>
      </border>
    </odxf>
    <ndxf>
      <border outline="0">
        <left style="thin">
          <color auto="1"/>
        </left>
        <right style="thin">
          <color auto="1"/>
        </right>
        <top style="thin">
          <color auto="1"/>
        </top>
        <bottom style="thin">
          <color auto="1"/>
        </bottom>
      </border>
    </ndxf>
  </rcc>
  <rcc rId="14091" sId="1" odxf="1" dxf="1">
    <nc r="A235" t="inlineStr">
      <is>
        <t>GENERAL</t>
      </is>
    </nc>
    <odxf/>
    <ndxf/>
  </rcc>
  <rcc rId="14092" sId="1" odxf="1" dxf="1">
    <nc r="B235" t="inlineStr">
      <is>
        <t>GR:1:1-03-03</t>
      </is>
    </nc>
    <odxf/>
    <ndxf/>
  </rcc>
  <rcc rId="14093" sId="1" odxf="1" dxf="1">
    <nc r="C235" t="inlineStr">
      <is>
        <t>1.1.3.4</t>
      </is>
    </nc>
    <odxf/>
    <ndxf/>
  </rcc>
  <rcc rId="14094" sId="1" odxf="1" dxf="1">
    <nc r="D235" t="inlineStr">
      <is>
        <t>999999</t>
      </is>
    </nc>
    <odxf/>
    <ndxf/>
  </rcc>
  <rcc rId="14095" sId="1" odxf="1" dxf="1">
    <nc r="E235" t="inlineStr">
      <is>
        <t>1-0100</t>
      </is>
    </nc>
    <odxf/>
    <ndxf/>
  </rcc>
  <rfmt sheetId="1" sqref="F235" start="0" length="0">
    <dxf/>
  </rfmt>
  <rfmt sheetId="1" sqref="G235" start="0" length="0">
    <dxf/>
  </rfmt>
  <rfmt sheetId="1" sqref="H235" start="0" length="0">
    <dxf/>
  </rfmt>
  <rfmt sheetId="1" sqref="I235" start="0" length="0">
    <dxf/>
  </rfmt>
  <rcc rId="14096" sId="1" odxf="1" dxf="1">
    <nc r="J235" t="inlineStr">
      <is>
        <t>Servicios de apoyo gerencial</t>
      </is>
    </nc>
    <odxf/>
    <ndxf/>
  </rcc>
  <rcc rId="14097" sId="1" odxf="1" dxf="1">
    <nc r="K235">
      <v>80161500</v>
    </nc>
    <odxf>
      <border outline="0">
        <left/>
        <right/>
        <top/>
        <bottom/>
      </border>
    </odxf>
    <ndxf>
      <border outline="0">
        <left style="thin">
          <color auto="1"/>
        </left>
        <right style="thin">
          <color auto="1"/>
        </right>
        <top style="thin">
          <color auto="1"/>
        </top>
        <bottom style="thin">
          <color auto="1"/>
        </bottom>
      </border>
    </ndxf>
  </rcc>
  <rcc rId="14098" sId="1" odxf="1" dxf="1">
    <nc r="A236" t="inlineStr">
      <is>
        <t>GENERAL</t>
      </is>
    </nc>
    <odxf/>
    <ndxf/>
  </rcc>
  <rcc rId="14099" sId="1" odxf="1" dxf="1">
    <nc r="B236" t="inlineStr">
      <is>
        <t>GR:1:1-03-03</t>
      </is>
    </nc>
    <odxf/>
    <ndxf/>
  </rcc>
  <rcc rId="14100" sId="1" odxf="1" dxf="1">
    <nc r="C236" t="inlineStr">
      <is>
        <t>1.1.3.4</t>
      </is>
    </nc>
    <odxf/>
    <ndxf/>
  </rcc>
  <rcc rId="14101" sId="1" odxf="1" dxf="1">
    <nc r="D236" t="inlineStr">
      <is>
        <t>999999</t>
      </is>
    </nc>
    <odxf/>
    <ndxf/>
  </rcc>
  <rcc rId="14102" sId="1" odxf="1" dxf="1">
    <nc r="E236" t="inlineStr">
      <is>
        <t>1-0100</t>
      </is>
    </nc>
    <odxf/>
    <ndxf/>
  </rcc>
  <rfmt sheetId="1" sqref="F236" start="0" length="0">
    <dxf/>
  </rfmt>
  <rfmt sheetId="1" sqref="G236" start="0" length="0">
    <dxf/>
  </rfmt>
  <rfmt sheetId="1" sqref="H236" start="0" length="0">
    <dxf/>
  </rfmt>
  <rfmt sheetId="1" sqref="I236" start="0" length="0">
    <dxf/>
  </rfmt>
  <rcc rId="14103" sId="1" odxf="1" dxf="1">
    <nc r="J236" t="inlineStr">
      <is>
        <t>Servicios de apoyo gerencial</t>
      </is>
    </nc>
    <odxf/>
    <ndxf/>
  </rcc>
  <rcc rId="14104" sId="1" odxf="1" dxf="1">
    <nc r="K236">
      <v>80161500</v>
    </nc>
    <odxf>
      <border outline="0">
        <left/>
        <right/>
        <top/>
        <bottom/>
      </border>
    </odxf>
    <ndxf>
      <border outline="0">
        <left style="thin">
          <color auto="1"/>
        </left>
        <right style="thin">
          <color auto="1"/>
        </right>
        <top style="thin">
          <color auto="1"/>
        </top>
        <bottom style="thin">
          <color auto="1"/>
        </bottom>
      </border>
    </ndxf>
  </rcc>
  <rcc rId="14105" sId="1" odxf="1" dxf="1">
    <nc r="A237" t="inlineStr">
      <is>
        <t>GENERAL</t>
      </is>
    </nc>
    <odxf/>
    <ndxf/>
  </rcc>
  <rcc rId="14106" sId="1" odxf="1" dxf="1">
    <nc r="B237" t="inlineStr">
      <is>
        <t>GR:1:1-03-03</t>
      </is>
    </nc>
    <odxf/>
    <ndxf/>
  </rcc>
  <rcc rId="14107" sId="1" odxf="1" dxf="1">
    <nc r="C237" t="inlineStr">
      <is>
        <t>1.1.3.4</t>
      </is>
    </nc>
    <odxf/>
    <ndxf/>
  </rcc>
  <rcc rId="14108" sId="1" odxf="1" dxf="1">
    <nc r="D237" t="inlineStr">
      <is>
        <t>999999</t>
      </is>
    </nc>
    <odxf/>
    <ndxf/>
  </rcc>
  <rcc rId="14109" sId="1" odxf="1" dxf="1">
    <nc r="E237" t="inlineStr">
      <is>
        <t>1-0100</t>
      </is>
    </nc>
    <odxf/>
    <ndxf/>
  </rcc>
  <rfmt sheetId="1" sqref="F237" start="0" length="0">
    <dxf/>
  </rfmt>
  <rfmt sheetId="1" sqref="G237" start="0" length="0">
    <dxf/>
  </rfmt>
  <rfmt sheetId="1" sqref="H237" start="0" length="0">
    <dxf/>
  </rfmt>
  <rfmt sheetId="1" sqref="I237" start="0" length="0">
    <dxf/>
  </rfmt>
  <rcc rId="14110" sId="1" odxf="1" dxf="1">
    <nc r="J237" t="inlineStr">
      <is>
        <t>Servicios de apoyo gerencial</t>
      </is>
    </nc>
    <odxf/>
    <ndxf/>
  </rcc>
  <rcc rId="14111" sId="1" odxf="1" dxf="1">
    <nc r="K237">
      <v>80161500</v>
    </nc>
    <odxf>
      <border outline="0">
        <left/>
        <right/>
        <top/>
        <bottom/>
      </border>
    </odxf>
    <ndxf>
      <border outline="0">
        <left style="thin">
          <color auto="1"/>
        </left>
        <right style="thin">
          <color auto="1"/>
        </right>
        <top style="thin">
          <color auto="1"/>
        </top>
        <bottom style="thin">
          <color auto="1"/>
        </bottom>
      </border>
    </ndxf>
  </rcc>
  <rcc rId="14112" sId="1" odxf="1" dxf="1">
    <nc r="A238" t="inlineStr">
      <is>
        <t>GENERAL</t>
      </is>
    </nc>
    <odxf/>
    <ndxf/>
  </rcc>
  <rcc rId="14113" sId="1" odxf="1" dxf="1">
    <nc r="B238" t="inlineStr">
      <is>
        <t>GR:1:1-03-03</t>
      </is>
    </nc>
    <odxf/>
    <ndxf/>
  </rcc>
  <rcc rId="14114" sId="1" odxf="1" dxf="1">
    <nc r="C238" t="inlineStr">
      <is>
        <t>1.1.3.4</t>
      </is>
    </nc>
    <odxf/>
    <ndxf/>
  </rcc>
  <rcc rId="14115" sId="1" odxf="1" dxf="1">
    <nc r="D238" t="inlineStr">
      <is>
        <t>999999</t>
      </is>
    </nc>
    <odxf/>
    <ndxf/>
  </rcc>
  <rcc rId="14116" sId="1" odxf="1" dxf="1">
    <nc r="E238" t="inlineStr">
      <is>
        <t>1-0100</t>
      </is>
    </nc>
    <odxf/>
    <ndxf/>
  </rcc>
  <rfmt sheetId="1" sqref="F238" start="0" length="0">
    <dxf/>
  </rfmt>
  <rfmt sheetId="1" sqref="G238" start="0" length="0">
    <dxf/>
  </rfmt>
  <rfmt sheetId="1" sqref="H238" start="0" length="0">
    <dxf/>
  </rfmt>
  <rfmt sheetId="1" sqref="I238" start="0" length="0">
    <dxf/>
  </rfmt>
  <rcc rId="14117" sId="1" odxf="1" dxf="1">
    <nc r="J238" t="inlineStr">
      <is>
        <t>Servicios de apoyo gerencial</t>
      </is>
    </nc>
    <odxf/>
    <ndxf/>
  </rcc>
  <rcc rId="14118" sId="1" odxf="1" dxf="1">
    <nc r="K238">
      <v>80161500</v>
    </nc>
    <odxf>
      <border outline="0">
        <left/>
        <right/>
        <top/>
        <bottom/>
      </border>
    </odxf>
    <ndxf>
      <border outline="0">
        <left style="thin">
          <color auto="1"/>
        </left>
        <right style="thin">
          <color auto="1"/>
        </right>
        <top style="thin">
          <color auto="1"/>
        </top>
        <bottom style="thin">
          <color auto="1"/>
        </bottom>
      </border>
    </ndxf>
  </rcc>
  <rcc rId="14119" sId="1" odxf="1" dxf="1">
    <nc r="A239" t="inlineStr">
      <is>
        <t>GENERAL</t>
      </is>
    </nc>
    <odxf/>
    <ndxf/>
  </rcc>
  <rcc rId="14120" sId="1" odxf="1" dxf="1">
    <nc r="B239" t="inlineStr">
      <is>
        <t>GR:1:1-03-03</t>
      </is>
    </nc>
    <odxf/>
    <ndxf/>
  </rcc>
  <rcc rId="14121" sId="1" odxf="1" dxf="1">
    <nc r="C239" t="inlineStr">
      <is>
        <t>1.1.3.4</t>
      </is>
    </nc>
    <odxf/>
    <ndxf/>
  </rcc>
  <rcc rId="14122" sId="1" odxf="1" dxf="1">
    <nc r="D239" t="inlineStr">
      <is>
        <t>999999</t>
      </is>
    </nc>
    <odxf/>
    <ndxf/>
  </rcc>
  <rcc rId="14123" sId="1" odxf="1" dxf="1">
    <nc r="E239" t="inlineStr">
      <is>
        <t>1-0100</t>
      </is>
    </nc>
    <odxf/>
    <ndxf/>
  </rcc>
  <rfmt sheetId="1" sqref="F239" start="0" length="0">
    <dxf/>
  </rfmt>
  <rfmt sheetId="1" sqref="G239" start="0" length="0">
    <dxf/>
  </rfmt>
  <rfmt sheetId="1" sqref="H239" start="0" length="0">
    <dxf/>
  </rfmt>
  <rfmt sheetId="1" sqref="I239" start="0" length="0">
    <dxf/>
  </rfmt>
  <rcc rId="14124" sId="1" odxf="1" dxf="1">
    <nc r="J239" t="inlineStr">
      <is>
        <t>Servicios de apoyo gerencial</t>
      </is>
    </nc>
    <odxf/>
    <ndxf/>
  </rcc>
  <rcc rId="14125" sId="1" odxf="1" dxf="1">
    <nc r="K239">
      <v>80161500</v>
    </nc>
    <odxf>
      <border outline="0">
        <left/>
        <right/>
        <top/>
        <bottom/>
      </border>
    </odxf>
    <ndxf>
      <border outline="0">
        <left style="thin">
          <color auto="1"/>
        </left>
        <right style="thin">
          <color auto="1"/>
        </right>
        <top style="thin">
          <color auto="1"/>
        </top>
        <bottom style="thin">
          <color auto="1"/>
        </bottom>
      </border>
    </ndxf>
  </rcc>
  <rcc rId="14126" sId="1" odxf="1" dxf="1">
    <nc r="A240" t="inlineStr">
      <is>
        <t>GENERAL</t>
      </is>
    </nc>
    <odxf/>
    <ndxf/>
  </rcc>
  <rcc rId="14127" sId="1" odxf="1" dxf="1">
    <nc r="B240" t="inlineStr">
      <is>
        <t>GR:1:1-03-03</t>
      </is>
    </nc>
    <odxf/>
    <ndxf/>
  </rcc>
  <rcc rId="14128" sId="1" odxf="1" dxf="1">
    <nc r="C240" t="inlineStr">
      <is>
        <t>1.1.3.4</t>
      </is>
    </nc>
    <odxf/>
    <ndxf/>
  </rcc>
  <rcc rId="14129" sId="1" odxf="1" dxf="1">
    <nc r="D240" t="inlineStr">
      <is>
        <t>999999</t>
      </is>
    </nc>
    <odxf/>
    <ndxf/>
  </rcc>
  <rcc rId="14130" sId="1" odxf="1" dxf="1">
    <nc r="E240" t="inlineStr">
      <is>
        <t>1-0100</t>
      </is>
    </nc>
    <odxf/>
    <ndxf/>
  </rcc>
  <rfmt sheetId="1" sqref="F240" start="0" length="0">
    <dxf/>
  </rfmt>
  <rfmt sheetId="1" sqref="G240" start="0" length="0">
    <dxf/>
  </rfmt>
  <rfmt sheetId="1" sqref="H240" start="0" length="0">
    <dxf/>
  </rfmt>
  <rfmt sheetId="1" sqref="I240" start="0" length="0">
    <dxf/>
  </rfmt>
  <rcc rId="14131" sId="1" odxf="1" dxf="1">
    <nc r="J240" t="inlineStr">
      <is>
        <t>Servicios de apoyo gerencial</t>
      </is>
    </nc>
    <odxf/>
    <ndxf/>
  </rcc>
  <rcc rId="14132" sId="1" odxf="1" dxf="1">
    <nc r="K240">
      <v>80161500</v>
    </nc>
    <odxf>
      <border outline="0">
        <left/>
        <right/>
        <top/>
        <bottom/>
      </border>
    </odxf>
    <ndxf>
      <border outline="0">
        <left style="thin">
          <color auto="1"/>
        </left>
        <right style="thin">
          <color auto="1"/>
        </right>
        <top style="thin">
          <color auto="1"/>
        </top>
        <bottom style="thin">
          <color auto="1"/>
        </bottom>
      </border>
    </ndxf>
  </rcc>
  <rcc rId="14133" sId="1" odxf="1" dxf="1">
    <nc r="A241" t="inlineStr">
      <is>
        <t>GENERAL</t>
      </is>
    </nc>
    <odxf/>
    <ndxf/>
  </rcc>
  <rcc rId="14134" sId="1" odxf="1" dxf="1">
    <nc r="B241" t="inlineStr">
      <is>
        <t>GR:1:1-03-03</t>
      </is>
    </nc>
    <odxf/>
    <ndxf/>
  </rcc>
  <rcc rId="14135" sId="1" odxf="1" dxf="1">
    <nc r="C241" t="inlineStr">
      <is>
        <t>1.1.3.4</t>
      </is>
    </nc>
    <odxf/>
    <ndxf/>
  </rcc>
  <rcc rId="14136" sId="1" odxf="1" dxf="1">
    <nc r="D241" t="inlineStr">
      <is>
        <t>999999</t>
      </is>
    </nc>
    <odxf/>
    <ndxf/>
  </rcc>
  <rcc rId="14137" sId="1" odxf="1" dxf="1">
    <nc r="E241" t="inlineStr">
      <is>
        <t>1-0100</t>
      </is>
    </nc>
    <odxf/>
    <ndxf/>
  </rcc>
  <rfmt sheetId="1" sqref="F241" start="0" length="0">
    <dxf/>
  </rfmt>
  <rfmt sheetId="1" sqref="G241" start="0" length="0">
    <dxf/>
  </rfmt>
  <rfmt sheetId="1" sqref="H241" start="0" length="0">
    <dxf/>
  </rfmt>
  <rfmt sheetId="1" sqref="I241" start="0" length="0">
    <dxf/>
  </rfmt>
  <rcc rId="14138" sId="1" odxf="1" dxf="1">
    <nc r="J241" t="inlineStr">
      <is>
        <t>Servicios de apoyo gerencial</t>
      </is>
    </nc>
    <odxf/>
    <ndxf/>
  </rcc>
  <rcc rId="14139" sId="1" odxf="1" dxf="1">
    <nc r="K241">
      <v>80161500</v>
    </nc>
    <odxf>
      <border outline="0">
        <left/>
        <right/>
        <top/>
        <bottom/>
      </border>
    </odxf>
    <ndxf>
      <border outline="0">
        <left style="thin">
          <color auto="1"/>
        </left>
        <right style="thin">
          <color auto="1"/>
        </right>
        <top style="thin">
          <color auto="1"/>
        </top>
        <bottom style="thin">
          <color auto="1"/>
        </bottom>
      </border>
    </ndxf>
  </rcc>
  <rcc rId="14140" sId="1">
    <nc r="M225" t="inlineStr">
      <is>
        <t>NOVIEMBRE</t>
      </is>
    </nc>
  </rcc>
  <rcc rId="14141" sId="1">
    <nc r="M226" t="inlineStr">
      <is>
        <t>NOVIEMBRE</t>
      </is>
    </nc>
  </rcc>
  <rcc rId="14142" sId="1">
    <nc r="M227" t="inlineStr">
      <is>
        <t>NOVIEMBRE</t>
      </is>
    </nc>
  </rcc>
  <rcc rId="14143" sId="1">
    <nc r="M228" t="inlineStr">
      <is>
        <t>NOVIEMBRE</t>
      </is>
    </nc>
  </rcc>
  <rcc rId="14144" sId="1">
    <nc r="M229" t="inlineStr">
      <is>
        <t>NOVIEMBRE</t>
      </is>
    </nc>
  </rcc>
  <rcc rId="14145" sId="1">
    <nc r="M230" t="inlineStr">
      <is>
        <t>NOVIEMBRE</t>
      </is>
    </nc>
  </rcc>
  <rcc rId="14146" sId="1">
    <nc r="M231" t="inlineStr">
      <is>
        <t>NOVIEMBRE</t>
      </is>
    </nc>
  </rcc>
  <rcc rId="14147" sId="1">
    <nc r="M232" t="inlineStr">
      <is>
        <t>NOVIEMBRE</t>
      </is>
    </nc>
  </rcc>
  <rcc rId="14148" sId="1">
    <nc r="M233" t="inlineStr">
      <is>
        <t>NOVIEMBRE</t>
      </is>
    </nc>
  </rcc>
  <rcc rId="14149" sId="1">
    <nc r="M234" t="inlineStr">
      <is>
        <t>NOVIEMBRE</t>
      </is>
    </nc>
  </rcc>
  <rcc rId="14150" sId="1">
    <nc r="M235" t="inlineStr">
      <is>
        <t>NOVIEMBRE</t>
      </is>
    </nc>
  </rcc>
  <rcc rId="14151" sId="1">
    <nc r="M236" t="inlineStr">
      <is>
        <t>NOVIEMBRE</t>
      </is>
    </nc>
  </rcc>
  <rcc rId="14152" sId="1">
    <nc r="M237" t="inlineStr">
      <is>
        <t>NOVIEMBRE</t>
      </is>
    </nc>
  </rcc>
  <rcc rId="14153" sId="1">
    <nc r="M238" t="inlineStr">
      <is>
        <t>NOVIEMBRE</t>
      </is>
    </nc>
  </rcc>
  <rcc rId="14154" sId="1">
    <nc r="M239" t="inlineStr">
      <is>
        <t>NOVIEMBRE</t>
      </is>
    </nc>
  </rcc>
  <rcc rId="14155" sId="1">
    <nc r="M240" t="inlineStr">
      <is>
        <t>NOVIEMBRE</t>
      </is>
    </nc>
  </rcc>
  <rcc rId="14156" sId="1">
    <nc r="M241" t="inlineStr">
      <is>
        <t>NOVIEMBRE</t>
      </is>
    </nc>
  </rcc>
  <rcc rId="14157" sId="1">
    <nc r="N225" t="inlineStr">
      <is>
        <t>1 MES</t>
      </is>
    </nc>
  </rcc>
  <rcc rId="14158" sId="1">
    <nc r="N226" t="inlineStr">
      <is>
        <t>1 MES</t>
      </is>
    </nc>
  </rcc>
  <rcc rId="14159" sId="1">
    <nc r="N227" t="inlineStr">
      <is>
        <t xml:space="preserve">1 MES </t>
      </is>
    </nc>
  </rcc>
  <rcc rId="14160" sId="1">
    <nc r="N228" t="inlineStr">
      <is>
        <t>1 MES</t>
      </is>
    </nc>
  </rcc>
  <rcc rId="14161" sId="1">
    <nc r="N229" t="inlineStr">
      <is>
        <t>1 MES</t>
      </is>
    </nc>
  </rcc>
  <rcc rId="14162" sId="1">
    <nc r="N230" t="inlineStr">
      <is>
        <t>1 MES</t>
      </is>
    </nc>
  </rcc>
  <rcc rId="14163" sId="1">
    <nc r="N231" t="inlineStr">
      <is>
        <t>1 MES</t>
      </is>
    </nc>
  </rcc>
  <rcc rId="14164" sId="1">
    <nc r="N232" t="inlineStr">
      <is>
        <t>1 MES</t>
      </is>
    </nc>
  </rcc>
  <rcc rId="14165" sId="1">
    <nc r="N233" t="inlineStr">
      <is>
        <t>1 MES</t>
      </is>
    </nc>
  </rcc>
  <rcc rId="14166" sId="1">
    <nc r="N234" t="inlineStr">
      <is>
        <t>1 MES</t>
      </is>
    </nc>
  </rcc>
  <rcc rId="14167" sId="1">
    <nc r="N235" t="inlineStr">
      <is>
        <t>1 MES</t>
      </is>
    </nc>
  </rcc>
  <rcc rId="14168" sId="1">
    <nc r="N236" t="inlineStr">
      <is>
        <t>1 MES Y 13 DIAS O HASTA EL 26.12.2017 LO PRIMERO QUE OCURRA</t>
      </is>
    </nc>
  </rcc>
  <rcc rId="14169" sId="1">
    <nc r="N237" t="inlineStr">
      <is>
        <t>1 MES Y 13 DIAS O HASTA EL 26.12.2017 LO PRIMERO QUE OCURRA</t>
      </is>
    </nc>
  </rcc>
  <rcc rId="14170" sId="1">
    <nc r="N238" t="inlineStr">
      <is>
        <t>1 MES Y 16 DIAS O HASTA EL 26.12.2017 LO PRIMERO QUE OCURRA</t>
      </is>
    </nc>
  </rcc>
  <rcc rId="14171" sId="1">
    <nc r="N239" t="inlineStr">
      <is>
        <t>1 MES Y 16 DIAS O HASTA EL 26 DE DICIEMBRE LO PRIMERO QUE OCURRA</t>
      </is>
    </nc>
  </rcc>
  <rcc rId="14172" sId="1">
    <nc r="N240" t="inlineStr">
      <is>
        <t>1 MES Y 26 DIAS O HASTA EL 26 DE DICIEMBRE DE 2017 LO PRIMERO QUE OCURRA</t>
      </is>
    </nc>
  </rcc>
  <rcc rId="14173" sId="1" odxf="1" dxf="1">
    <nc r="O225" t="inlineStr">
      <is>
        <t>DIRECTA</t>
      </is>
    </nc>
    <odxf/>
    <ndxf/>
  </rcc>
  <rcc rId="14174" sId="1" odxf="1" dxf="1">
    <nc r="P225" t="inlineStr">
      <is>
        <t>RECURSOS ORDINARIOS</t>
      </is>
    </nc>
    <odxf/>
    <ndxf/>
  </rcc>
  <rcc rId="14175" sId="1" odxf="1" dxf="1">
    <nc r="O226" t="inlineStr">
      <is>
        <t>DIRECTA</t>
      </is>
    </nc>
    <odxf/>
    <ndxf/>
  </rcc>
  <rcc rId="14176" sId="1" odxf="1" dxf="1">
    <nc r="P226" t="inlineStr">
      <is>
        <t>RECURSOS ORDINARIOS</t>
      </is>
    </nc>
    <odxf/>
    <ndxf/>
  </rcc>
  <rcc rId="14177" sId="1" odxf="1" dxf="1">
    <nc r="O227" t="inlineStr">
      <is>
        <t>DIRECTA</t>
      </is>
    </nc>
    <odxf/>
    <ndxf/>
  </rcc>
  <rcc rId="14178" sId="1" odxf="1" dxf="1">
    <nc r="P227" t="inlineStr">
      <is>
        <t>RECURSOS ORDINARIOS</t>
      </is>
    </nc>
    <odxf/>
    <ndxf/>
  </rcc>
  <rcc rId="14179" sId="1" odxf="1" dxf="1">
    <nc r="O228" t="inlineStr">
      <is>
        <t>DIRECTA</t>
      </is>
    </nc>
    <odxf/>
    <ndxf/>
  </rcc>
  <rcc rId="14180" sId="1" odxf="1" dxf="1">
    <nc r="P228" t="inlineStr">
      <is>
        <t>RECURSOS ORDINARIOS</t>
      </is>
    </nc>
    <odxf/>
    <ndxf/>
  </rcc>
  <rcc rId="14181" sId="1" odxf="1" dxf="1">
    <nc r="O229" t="inlineStr">
      <is>
        <t>DIRECTA</t>
      </is>
    </nc>
    <odxf/>
    <ndxf/>
  </rcc>
  <rcc rId="14182" sId="1" odxf="1" dxf="1">
    <nc r="P229" t="inlineStr">
      <is>
        <t>RECURSOS ORDINARIOS</t>
      </is>
    </nc>
    <odxf/>
    <ndxf/>
  </rcc>
  <rcc rId="14183" sId="1" odxf="1" dxf="1">
    <nc r="O230" t="inlineStr">
      <is>
        <t>DIRECTA</t>
      </is>
    </nc>
    <odxf/>
    <ndxf/>
  </rcc>
  <rcc rId="14184" sId="1" odxf="1" dxf="1">
    <nc r="P230" t="inlineStr">
      <is>
        <t>RECURSOS ORDINARIOS</t>
      </is>
    </nc>
    <odxf/>
    <ndxf/>
  </rcc>
  <rcc rId="14185" sId="1" odxf="1" dxf="1">
    <nc r="O231" t="inlineStr">
      <is>
        <t>DIRECTA</t>
      </is>
    </nc>
    <odxf/>
    <ndxf/>
  </rcc>
  <rcc rId="14186" sId="1" odxf="1" dxf="1">
    <nc r="P231" t="inlineStr">
      <is>
        <t>RECURSOS ORDINARIOS</t>
      </is>
    </nc>
    <odxf/>
    <ndxf/>
  </rcc>
  <rcc rId="14187" sId="1" odxf="1" dxf="1">
    <nc r="O232" t="inlineStr">
      <is>
        <t>DIRECTA</t>
      </is>
    </nc>
    <odxf/>
    <ndxf/>
  </rcc>
  <rcc rId="14188" sId="1" odxf="1" dxf="1">
    <nc r="P232" t="inlineStr">
      <is>
        <t>RECURSOS ORDINARIOS</t>
      </is>
    </nc>
    <odxf/>
    <ndxf/>
  </rcc>
  <rcc rId="14189" sId="1" odxf="1" dxf="1">
    <nc r="O233" t="inlineStr">
      <is>
        <t>DIRECTA</t>
      </is>
    </nc>
    <odxf/>
    <ndxf/>
  </rcc>
  <rcc rId="14190" sId="1" odxf="1" dxf="1">
    <nc r="P233" t="inlineStr">
      <is>
        <t>RECURSOS ORDINARIOS</t>
      </is>
    </nc>
    <odxf/>
    <ndxf/>
  </rcc>
  <rcc rId="14191" sId="1" odxf="1" dxf="1">
    <nc r="O234" t="inlineStr">
      <is>
        <t>DIRECTA</t>
      </is>
    </nc>
    <odxf/>
    <ndxf/>
  </rcc>
  <rcc rId="14192" sId="1" odxf="1" dxf="1">
    <nc r="P234" t="inlineStr">
      <is>
        <t>RECURSOS ORDINARIOS</t>
      </is>
    </nc>
    <odxf/>
    <ndxf/>
  </rcc>
  <rcc rId="14193" sId="1" odxf="1" dxf="1">
    <nc r="O235" t="inlineStr">
      <is>
        <t>DIRECTA</t>
      </is>
    </nc>
    <odxf/>
    <ndxf/>
  </rcc>
  <rcc rId="14194" sId="1" odxf="1" dxf="1">
    <nc r="P235" t="inlineStr">
      <is>
        <t>RECURSOS ORDINARIOS</t>
      </is>
    </nc>
    <odxf/>
    <ndxf/>
  </rcc>
  <rcc rId="14195" sId="1" odxf="1" dxf="1">
    <nc r="O236" t="inlineStr">
      <is>
        <t>DIRECTA</t>
      </is>
    </nc>
    <odxf/>
    <ndxf/>
  </rcc>
  <rcc rId="14196" sId="1" odxf="1" dxf="1">
    <nc r="P236" t="inlineStr">
      <is>
        <t>RECURSOS ORDINARIOS</t>
      </is>
    </nc>
    <odxf/>
    <ndxf/>
  </rcc>
  <rcc rId="14197" sId="1" odxf="1" dxf="1">
    <nc r="O237" t="inlineStr">
      <is>
        <t>DIRECTA</t>
      </is>
    </nc>
    <odxf/>
    <ndxf/>
  </rcc>
  <rcc rId="14198" sId="1" odxf="1" dxf="1">
    <nc r="P237" t="inlineStr">
      <is>
        <t>RECURSOS ORDINARIOS</t>
      </is>
    </nc>
    <odxf/>
    <ndxf/>
  </rcc>
  <rcc rId="14199" sId="1" odxf="1" dxf="1">
    <nc r="O238" t="inlineStr">
      <is>
        <t>DIRECTA</t>
      </is>
    </nc>
    <odxf/>
    <ndxf/>
  </rcc>
  <rcc rId="14200" sId="1" odxf="1" dxf="1">
    <nc r="P238" t="inlineStr">
      <is>
        <t>RECURSOS ORDINARIOS</t>
      </is>
    </nc>
    <odxf/>
    <ndxf/>
  </rcc>
  <rcc rId="14201" sId="1" odxf="1" dxf="1">
    <nc r="O239" t="inlineStr">
      <is>
        <t>DIRECTA</t>
      </is>
    </nc>
    <odxf/>
    <ndxf/>
  </rcc>
  <rcc rId="14202" sId="1" odxf="1" dxf="1">
    <nc r="P239" t="inlineStr">
      <is>
        <t>RECURSOS ORDINARIOS</t>
      </is>
    </nc>
    <odxf/>
    <ndxf/>
  </rcc>
  <rcc rId="14203" sId="1" odxf="1" dxf="1">
    <nc r="O240" t="inlineStr">
      <is>
        <t>DIRECTA</t>
      </is>
    </nc>
    <odxf/>
    <ndxf/>
  </rcc>
  <rcc rId="14204" sId="1" odxf="1" dxf="1">
    <nc r="P240" t="inlineStr">
      <is>
        <t>RECURSOS ORDINARIOS</t>
      </is>
    </nc>
    <odxf/>
    <ndxf/>
  </rcc>
  <rcc rId="14205" sId="1" odxf="1" dxf="1">
    <nc r="O241" t="inlineStr">
      <is>
        <t>DIRECTA</t>
      </is>
    </nc>
    <odxf/>
    <ndxf/>
  </rcc>
  <rcc rId="14206" sId="1" odxf="1" dxf="1">
    <nc r="P241" t="inlineStr">
      <is>
        <t>RECURSOS ORDINARIOS</t>
      </is>
    </nc>
    <odxf/>
    <ndxf/>
  </rcc>
  <rcc rId="14207" sId="1" odxf="1" dxf="1" numFmtId="34">
    <nc r="Q225">
      <v>3500000</v>
    </nc>
    <odxf>
      <font>
        <sz val="10"/>
      </font>
      <alignment horizontal="center" readingOrder="0"/>
    </odxf>
    <ndxf>
      <font>
        <sz val="10"/>
        <color auto="1"/>
      </font>
      <alignment horizontal="right" readingOrder="0"/>
    </ndxf>
  </rcc>
  <rcc rId="14208" sId="1" odxf="1" dxf="1" numFmtId="34">
    <nc r="R225">
      <v>3500000</v>
    </nc>
    <odxf>
      <font>
        <sz val="10"/>
      </font>
      <alignment horizontal="center" readingOrder="0"/>
    </odxf>
    <ndxf>
      <font>
        <sz val="10"/>
        <color auto="1"/>
      </font>
      <alignment horizontal="right" readingOrder="0"/>
    </ndxf>
  </rcc>
  <rcc rId="14209" sId="1">
    <nc r="S225" t="inlineStr">
      <is>
        <t>NO</t>
      </is>
    </nc>
  </rcc>
  <rcc rId="14210" sId="1">
    <nc r="T225" t="inlineStr">
      <is>
        <t>N/A</t>
      </is>
    </nc>
  </rcc>
  <rcc rId="14211" sId="1">
    <nc r="U225" t="inlineStr">
      <is>
        <t>Secretaria General / Sandra Eliana Rodriguez García</t>
      </is>
    </nc>
  </rcc>
  <rcc rId="14212" sId="1" odxf="1" dxf="1" numFmtId="34">
    <nc r="Q226">
      <v>4020000</v>
    </nc>
    <odxf>
      <font>
        <sz val="10"/>
      </font>
      <alignment horizontal="center" readingOrder="0"/>
    </odxf>
    <ndxf>
      <font>
        <sz val="10"/>
        <color auto="1"/>
      </font>
      <alignment horizontal="right" readingOrder="0"/>
    </ndxf>
  </rcc>
  <rcc rId="14213" sId="1" odxf="1" dxf="1" numFmtId="34">
    <nc r="R226">
      <v>4020000</v>
    </nc>
    <odxf>
      <font>
        <sz val="10"/>
      </font>
      <alignment horizontal="center" readingOrder="0"/>
    </odxf>
    <ndxf>
      <font>
        <sz val="10"/>
        <color auto="1"/>
      </font>
      <alignment horizontal="right" readingOrder="0"/>
    </ndxf>
  </rcc>
  <rcc rId="14214" sId="1">
    <nc r="S226" t="inlineStr">
      <is>
        <t>NO</t>
      </is>
    </nc>
  </rcc>
  <rcc rId="14215" sId="1">
    <nc r="T226" t="inlineStr">
      <is>
        <t>N/A</t>
      </is>
    </nc>
  </rcc>
  <rcc rId="14216" sId="1">
    <nc r="U226" t="inlineStr">
      <is>
        <t>Secretaria General / Sandra Eliana Rodriguez García</t>
      </is>
    </nc>
  </rcc>
  <rcc rId="14217" sId="1" odxf="1" dxf="1" numFmtId="34">
    <nc r="Q227">
      <v>3076000</v>
    </nc>
    <odxf>
      <font>
        <sz val="10"/>
      </font>
      <alignment horizontal="center" readingOrder="0"/>
    </odxf>
    <ndxf>
      <font>
        <sz val="10"/>
        <color auto="1"/>
      </font>
      <alignment horizontal="right" readingOrder="0"/>
    </ndxf>
  </rcc>
  <rcc rId="14218" sId="1" odxf="1" dxf="1" numFmtId="34">
    <nc r="R227">
      <v>3076000</v>
    </nc>
    <odxf>
      <font>
        <sz val="10"/>
      </font>
      <alignment horizontal="center" readingOrder="0"/>
    </odxf>
    <ndxf>
      <font>
        <sz val="10"/>
        <color auto="1"/>
      </font>
      <alignment horizontal="right" readingOrder="0"/>
    </ndxf>
  </rcc>
  <rcc rId="14219" sId="1">
    <nc r="S227" t="inlineStr">
      <is>
        <t>NO</t>
      </is>
    </nc>
  </rcc>
  <rcc rId="14220" sId="1">
    <nc r="T227" t="inlineStr">
      <is>
        <t>N/A</t>
      </is>
    </nc>
  </rcc>
  <rcc rId="14221" sId="1">
    <nc r="U227" t="inlineStr">
      <is>
        <t>Secretaria General / Sandra Eliana Rodriguez García</t>
      </is>
    </nc>
  </rcc>
  <rcc rId="14222" sId="1" odxf="1" dxf="1" numFmtId="34">
    <nc r="Q228">
      <v>7500000</v>
    </nc>
    <odxf>
      <font>
        <sz val="10"/>
      </font>
      <alignment horizontal="center" readingOrder="0"/>
    </odxf>
    <ndxf>
      <font>
        <sz val="10"/>
        <color auto="1"/>
      </font>
      <alignment horizontal="right" readingOrder="0"/>
    </ndxf>
  </rcc>
  <rcc rId="14223" sId="1" odxf="1" dxf="1" numFmtId="34">
    <nc r="R228">
      <v>7500000</v>
    </nc>
    <odxf>
      <font>
        <sz val="10"/>
      </font>
      <alignment horizontal="center" readingOrder="0"/>
    </odxf>
    <ndxf>
      <font>
        <sz val="10"/>
        <color auto="1"/>
      </font>
      <alignment horizontal="right" readingOrder="0"/>
    </ndxf>
  </rcc>
  <rcc rId="14224" sId="1">
    <nc r="S228" t="inlineStr">
      <is>
        <t>NO</t>
      </is>
    </nc>
  </rcc>
  <rcc rId="14225" sId="1">
    <nc r="T228" t="inlineStr">
      <is>
        <t>N/A</t>
      </is>
    </nc>
  </rcc>
  <rcc rId="14226" sId="1">
    <nc r="U228" t="inlineStr">
      <is>
        <t>Secretaria General / Sandra Eliana Rodriguez García</t>
      </is>
    </nc>
  </rcc>
  <rcc rId="14227" sId="1" odxf="1" dxf="1" numFmtId="34">
    <nc r="Q229">
      <v>4922000</v>
    </nc>
    <odxf>
      <font>
        <sz val="10"/>
      </font>
      <alignment horizontal="center" readingOrder="0"/>
    </odxf>
    <ndxf>
      <font>
        <sz val="10"/>
        <color auto="1"/>
      </font>
      <alignment horizontal="right" readingOrder="0"/>
    </ndxf>
  </rcc>
  <rcc rId="14228" sId="1" odxf="1" dxf="1" numFmtId="34">
    <nc r="R229">
      <v>4922000</v>
    </nc>
    <odxf>
      <font>
        <sz val="10"/>
      </font>
      <alignment horizontal="center" readingOrder="0"/>
    </odxf>
    <ndxf>
      <font>
        <sz val="10"/>
        <color auto="1"/>
      </font>
      <alignment horizontal="right" readingOrder="0"/>
    </ndxf>
  </rcc>
  <rcc rId="14229" sId="1">
    <nc r="S229" t="inlineStr">
      <is>
        <t>NO</t>
      </is>
    </nc>
  </rcc>
  <rcc rId="14230" sId="1">
    <nc r="T229" t="inlineStr">
      <is>
        <t>N/A</t>
      </is>
    </nc>
  </rcc>
  <rcc rId="14231" sId="1">
    <nc r="U229" t="inlineStr">
      <is>
        <t>Secretaria General / Sandra Eliana Rodriguez García</t>
      </is>
    </nc>
  </rcc>
  <rcc rId="14232" sId="1" odxf="1" dxf="1" numFmtId="34">
    <nc r="Q230">
      <v>1641000</v>
    </nc>
    <odxf>
      <font>
        <sz val="10"/>
      </font>
      <alignment horizontal="center" readingOrder="0"/>
    </odxf>
    <ndxf>
      <font>
        <sz val="10"/>
        <color auto="1"/>
      </font>
      <alignment horizontal="right" readingOrder="0"/>
    </ndxf>
  </rcc>
  <rcc rId="14233" sId="1" odxf="1" dxf="1" numFmtId="34">
    <nc r="R230">
      <v>1641000</v>
    </nc>
    <odxf>
      <font>
        <sz val="10"/>
      </font>
      <alignment horizontal="center" readingOrder="0"/>
    </odxf>
    <ndxf>
      <font>
        <sz val="10"/>
        <color auto="1"/>
      </font>
      <alignment horizontal="right" readingOrder="0"/>
    </ndxf>
  </rcc>
  <rcc rId="14234" sId="1">
    <nc r="S230" t="inlineStr">
      <is>
        <t>NO</t>
      </is>
    </nc>
  </rcc>
  <rcc rId="14235" sId="1">
    <nc r="T230" t="inlineStr">
      <is>
        <t>N/A</t>
      </is>
    </nc>
  </rcc>
  <rcc rId="14236" sId="1">
    <nc r="U230" t="inlineStr">
      <is>
        <t>Secretaria General / Sandra Eliana Rodriguez García</t>
      </is>
    </nc>
  </rcc>
  <rcc rId="14237" sId="1" odxf="1" dxf="1" numFmtId="34">
    <nc r="Q231">
      <v>4020000</v>
    </nc>
    <odxf>
      <font>
        <sz val="10"/>
      </font>
      <alignment horizontal="center" readingOrder="0"/>
    </odxf>
    <ndxf>
      <font>
        <sz val="10"/>
        <color auto="1"/>
      </font>
      <alignment horizontal="right" readingOrder="0"/>
    </ndxf>
  </rcc>
  <rcc rId="14238" sId="1" odxf="1" dxf="1" numFmtId="34">
    <nc r="R231">
      <v>4020000</v>
    </nc>
    <odxf>
      <font>
        <sz val="10"/>
      </font>
      <alignment horizontal="center" readingOrder="0"/>
    </odxf>
    <ndxf>
      <font>
        <sz val="10"/>
        <color auto="1"/>
      </font>
      <alignment horizontal="right" readingOrder="0"/>
    </ndxf>
  </rcc>
  <rcc rId="14239" sId="1">
    <nc r="S231" t="inlineStr">
      <is>
        <t>NO</t>
      </is>
    </nc>
  </rcc>
  <rcc rId="14240" sId="1">
    <nc r="T231" t="inlineStr">
      <is>
        <t>N/A</t>
      </is>
    </nc>
  </rcc>
  <rcc rId="14241" sId="1">
    <nc r="U231" t="inlineStr">
      <is>
        <t>Secretaria General / Sandra Eliana Rodriguez García</t>
      </is>
    </nc>
  </rcc>
  <rcc rId="14242" sId="1" odxf="1" dxf="1" numFmtId="34">
    <nc r="Q232">
      <v>5742000</v>
    </nc>
    <odxf>
      <font>
        <sz val="10"/>
      </font>
      <alignment horizontal="center" readingOrder="0"/>
    </odxf>
    <ndxf>
      <font>
        <sz val="10"/>
        <color auto="1"/>
      </font>
      <alignment horizontal="right" readingOrder="0"/>
    </ndxf>
  </rcc>
  <rcc rId="14243" sId="1" odxf="1" dxf="1" numFmtId="34">
    <nc r="R232">
      <v>5742000</v>
    </nc>
    <odxf>
      <font>
        <sz val="10"/>
      </font>
      <alignment horizontal="center" readingOrder="0"/>
    </odxf>
    <ndxf>
      <font>
        <sz val="10"/>
        <color auto="1"/>
      </font>
      <alignment horizontal="right" readingOrder="0"/>
    </ndxf>
  </rcc>
  <rcc rId="14244" sId="1">
    <nc r="S232" t="inlineStr">
      <is>
        <t>NO</t>
      </is>
    </nc>
  </rcc>
  <rcc rId="14245" sId="1">
    <nc r="T232" t="inlineStr">
      <is>
        <t>N/A</t>
      </is>
    </nc>
  </rcc>
  <rcc rId="14246" sId="1">
    <nc r="U232" t="inlineStr">
      <is>
        <t>Secretaria General / Sandra Eliana Rodriguez García</t>
      </is>
    </nc>
  </rcc>
  <rcc rId="14247" sId="1" odxf="1" dxf="1" numFmtId="34">
    <nc r="Q233">
      <v>4922000</v>
    </nc>
    <odxf>
      <font>
        <sz val="10"/>
      </font>
      <alignment horizontal="center" readingOrder="0"/>
    </odxf>
    <ndxf>
      <font>
        <sz val="10"/>
        <color auto="1"/>
      </font>
      <alignment horizontal="right" readingOrder="0"/>
    </ndxf>
  </rcc>
  <rcc rId="14248" sId="1" odxf="1" dxf="1" numFmtId="34">
    <nc r="R233">
      <v>4922000</v>
    </nc>
    <odxf>
      <font>
        <sz val="10"/>
      </font>
      <alignment horizontal="center" readingOrder="0"/>
    </odxf>
    <ndxf>
      <font>
        <sz val="10"/>
        <color auto="1"/>
      </font>
      <alignment horizontal="right" readingOrder="0"/>
    </ndxf>
  </rcc>
  <rcc rId="14249" sId="1">
    <nc r="S233" t="inlineStr">
      <is>
        <t>NO</t>
      </is>
    </nc>
  </rcc>
  <rcc rId="14250" sId="1">
    <nc r="T233" t="inlineStr">
      <is>
        <t>N/A</t>
      </is>
    </nc>
  </rcc>
  <rcc rId="14251" sId="1">
    <nc r="U233" t="inlineStr">
      <is>
        <t>Secretaria General / Sandra Eliana Rodriguez García</t>
      </is>
    </nc>
  </rcc>
  <rcc rId="14252" sId="1" odxf="1" dxf="1" numFmtId="34">
    <nc r="Q234">
      <v>3486132</v>
    </nc>
    <odxf>
      <font>
        <sz val="10"/>
      </font>
      <alignment horizontal="center" readingOrder="0"/>
    </odxf>
    <ndxf>
      <font>
        <sz val="10"/>
        <color auto="1"/>
      </font>
      <alignment horizontal="right" readingOrder="0"/>
    </ndxf>
  </rcc>
  <rcc rId="14253" sId="1" odxf="1" dxf="1" numFmtId="34">
    <nc r="R234">
      <v>3486132</v>
    </nc>
    <odxf>
      <font>
        <sz val="10"/>
      </font>
      <alignment horizontal="center" readingOrder="0"/>
    </odxf>
    <ndxf>
      <font>
        <sz val="10"/>
        <color auto="1"/>
      </font>
      <alignment horizontal="right" readingOrder="0"/>
    </ndxf>
  </rcc>
  <rcc rId="14254" sId="1">
    <nc r="S234" t="inlineStr">
      <is>
        <t>NO</t>
      </is>
    </nc>
  </rcc>
  <rcc rId="14255" sId="1">
    <nc r="T234" t="inlineStr">
      <is>
        <t>N/A</t>
      </is>
    </nc>
  </rcc>
  <rcc rId="14256" sId="1">
    <nc r="U234" t="inlineStr">
      <is>
        <t>Secretaria General / Sandra Eliana Rodriguez García</t>
      </is>
    </nc>
  </rcc>
  <rcc rId="14257" sId="1" odxf="1" dxf="1" numFmtId="34">
    <nc r="Q235">
      <v>4666660</v>
    </nc>
    <odxf>
      <font>
        <sz val="10"/>
      </font>
      <alignment horizontal="center" readingOrder="0"/>
    </odxf>
    <ndxf>
      <font>
        <sz val="10"/>
        <color auto="1"/>
      </font>
      <alignment horizontal="right" readingOrder="0"/>
    </ndxf>
  </rcc>
  <rcc rId="14258" sId="1" odxf="1" dxf="1" numFmtId="34">
    <nc r="R235">
      <v>4666660</v>
    </nc>
    <odxf>
      <font>
        <sz val="10"/>
      </font>
      <alignment horizontal="center" readingOrder="0"/>
    </odxf>
    <ndxf>
      <font>
        <sz val="10"/>
        <color auto="1"/>
      </font>
      <alignment horizontal="right" readingOrder="0"/>
    </ndxf>
  </rcc>
  <rcc rId="14259" sId="1">
    <nc r="S235" t="inlineStr">
      <is>
        <t>NO</t>
      </is>
    </nc>
  </rcc>
  <rcc rId="14260" sId="1">
    <nc r="T235" t="inlineStr">
      <is>
        <t>N/A</t>
      </is>
    </nc>
  </rcc>
  <rcc rId="14261" sId="1">
    <nc r="U235" t="inlineStr">
      <is>
        <t>Secretaria General / Sandra Eliana Rodriguez García</t>
      </is>
    </nc>
  </rcc>
  <rcc rId="14262" sId="1" odxf="1" dxf="1" numFmtId="34">
    <nc r="Q236">
      <v>6450000</v>
    </nc>
    <odxf>
      <font>
        <sz val="10"/>
      </font>
      <alignment horizontal="center" readingOrder="0"/>
    </odxf>
    <ndxf>
      <font>
        <sz val="10"/>
        <color auto="1"/>
      </font>
      <alignment horizontal="right" readingOrder="0"/>
    </ndxf>
  </rcc>
  <rcc rId="14263" sId="1" odxf="1" dxf="1" numFmtId="34">
    <nc r="R236">
      <v>6450000</v>
    </nc>
    <odxf>
      <font>
        <sz val="10"/>
      </font>
      <alignment horizontal="center" readingOrder="0"/>
    </odxf>
    <ndxf>
      <font>
        <sz val="10"/>
        <color auto="1"/>
      </font>
      <alignment horizontal="right" readingOrder="0"/>
    </ndxf>
  </rcc>
  <rcc rId="14264" sId="1">
    <nc r="S236" t="inlineStr">
      <is>
        <t>NO</t>
      </is>
    </nc>
  </rcc>
  <rcc rId="14265" sId="1">
    <nc r="T236" t="inlineStr">
      <is>
        <t>N/A</t>
      </is>
    </nc>
  </rcc>
  <rcc rId="14266" sId="1">
    <nc r="U236" t="inlineStr">
      <is>
        <t>Secretaria General / Sandra Eliana Rodriguez García</t>
      </is>
    </nc>
  </rcc>
  <rcc rId="14267" sId="1" odxf="1" dxf="1" numFmtId="34">
    <nc r="Q237">
      <v>6450000</v>
    </nc>
    <odxf>
      <font>
        <sz val="10"/>
      </font>
      <alignment horizontal="center" readingOrder="0"/>
    </odxf>
    <ndxf>
      <font>
        <sz val="10"/>
        <color auto="1"/>
      </font>
      <alignment horizontal="right" readingOrder="0"/>
    </ndxf>
  </rcc>
  <rcc rId="14268" sId="1" odxf="1" dxf="1" numFmtId="34">
    <nc r="R237">
      <v>6450000</v>
    </nc>
    <odxf>
      <font>
        <sz val="10"/>
      </font>
      <alignment horizontal="center" readingOrder="0"/>
    </odxf>
    <ndxf>
      <font>
        <sz val="10"/>
        <color auto="1"/>
      </font>
      <alignment horizontal="right" readingOrder="0"/>
    </ndxf>
  </rcc>
  <rcc rId="14269" sId="1">
    <nc r="S237" t="inlineStr">
      <is>
        <t>NO</t>
      </is>
    </nc>
  </rcc>
  <rcc rId="14270" sId="1">
    <nc r="T237" t="inlineStr">
      <is>
        <t>N/A</t>
      </is>
    </nc>
  </rcc>
  <rcc rId="14271" sId="1">
    <nc r="U237" t="inlineStr">
      <is>
        <t>Secretaria General / Sandra Eliana Rodriguez García</t>
      </is>
    </nc>
  </rcc>
  <rcc rId="14272" sId="1" odxf="1" dxf="1" numFmtId="34">
    <nc r="Q238">
      <v>3773528</v>
    </nc>
    <odxf>
      <font>
        <sz val="10"/>
      </font>
      <alignment horizontal="center" readingOrder="0"/>
    </odxf>
    <ndxf>
      <font>
        <sz val="10"/>
        <color auto="1"/>
      </font>
      <alignment horizontal="right" readingOrder="0"/>
    </ndxf>
  </rcc>
  <rcc rId="14273" sId="1" odxf="1" dxf="1" numFmtId="34">
    <nc r="R238">
      <v>3773528</v>
    </nc>
    <odxf>
      <font>
        <sz val="10"/>
      </font>
      <alignment horizontal="center" readingOrder="0"/>
    </odxf>
    <ndxf>
      <font>
        <sz val="10"/>
        <color auto="1"/>
      </font>
      <alignment horizontal="right" readingOrder="0"/>
    </ndxf>
  </rcc>
  <rcc rId="14274" sId="1">
    <nc r="S238" t="inlineStr">
      <is>
        <t>NO</t>
      </is>
    </nc>
  </rcc>
  <rcc rId="14275" sId="1">
    <nc r="T238" t="inlineStr">
      <is>
        <t>N/A</t>
      </is>
    </nc>
  </rcc>
  <rcc rId="14276" sId="1">
    <nc r="U238" t="inlineStr">
      <is>
        <t>Secretaria General / Sandra Eliana Rodriguez García</t>
      </is>
    </nc>
  </rcc>
  <rcc rId="14277" sId="1" odxf="1" dxf="1" numFmtId="34">
    <nc r="Q239">
      <v>7547056</v>
    </nc>
    <odxf>
      <font>
        <sz val="10"/>
      </font>
      <alignment horizontal="center" readingOrder="0"/>
    </odxf>
    <ndxf>
      <font>
        <sz val="10"/>
        <color auto="1"/>
      </font>
      <alignment horizontal="right" readingOrder="0"/>
    </ndxf>
  </rcc>
  <rcc rId="14278" sId="1" odxf="1" dxf="1" numFmtId="34">
    <nc r="R239">
      <v>7547056</v>
    </nc>
    <odxf>
      <font>
        <sz val="10"/>
      </font>
      <alignment horizontal="center" readingOrder="0"/>
    </odxf>
    <ndxf>
      <font>
        <sz val="10"/>
        <color auto="1"/>
      </font>
      <alignment horizontal="right" readingOrder="0"/>
    </ndxf>
  </rcc>
  <rcc rId="14279" sId="1">
    <nc r="S239" t="inlineStr">
      <is>
        <t>NO</t>
      </is>
    </nc>
  </rcc>
  <rcc rId="14280" sId="1">
    <nc r="T239" t="inlineStr">
      <is>
        <t>N/A</t>
      </is>
    </nc>
  </rcc>
  <rcc rId="14281" sId="1">
    <nc r="U239" t="inlineStr">
      <is>
        <t>Secretaria General / Sandra Eliana Rodriguez García</t>
      </is>
    </nc>
  </rcc>
  <rcc rId="14282" sId="1" odxf="1" dxf="1" numFmtId="34">
    <nc r="Q240">
      <v>14000000</v>
    </nc>
    <odxf>
      <font>
        <sz val="10"/>
      </font>
      <alignment horizontal="center" readingOrder="0"/>
    </odxf>
    <ndxf>
      <font>
        <sz val="10"/>
        <color auto="1"/>
      </font>
      <alignment horizontal="right" readingOrder="0"/>
    </ndxf>
  </rcc>
  <rcc rId="14283" sId="1" odxf="1" dxf="1" numFmtId="34">
    <nc r="R240">
      <v>14000000</v>
    </nc>
    <odxf>
      <font>
        <sz val="10"/>
      </font>
      <alignment horizontal="center" readingOrder="0"/>
    </odxf>
    <ndxf>
      <font>
        <sz val="10"/>
        <color auto="1"/>
      </font>
      <alignment horizontal="right" readingOrder="0"/>
    </ndxf>
  </rcc>
  <rcc rId="14284" sId="1">
    <nc r="S240" t="inlineStr">
      <is>
        <t>NO</t>
      </is>
    </nc>
  </rcc>
  <rcc rId="14285" sId="1">
    <nc r="T240" t="inlineStr">
      <is>
        <t>N/A</t>
      </is>
    </nc>
  </rcc>
  <rcc rId="14286" sId="1">
    <nc r="U240" t="inlineStr">
      <is>
        <t>Secretaria General / Sandra Eliana Rodriguez García</t>
      </is>
    </nc>
  </rcc>
  <rcc rId="14287" sId="1" odxf="1" s="1" dxf="1" numFmtId="34">
    <nc r="AM225">
      <v>3500000</v>
    </nc>
    <odxf>
      <numFmt numFmtId="34" formatCode="_(&quot;$&quot;\ * #,##0.00_);_(&quot;$&quot;\ * \(#,##0.00\);_(&quot;$&quot;\ * &quot;-&quot;??_);_(@_)"/>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odxf>
    <ndxf>
      <font>
        <sz val="10"/>
        <color auto="1"/>
        <name val="Calibri"/>
        <scheme val="minor"/>
      </font>
      <numFmt numFmtId="165" formatCode="_(&quot;$&quot;\ * #,##0_);_(&quot;$&quot;\ * \(#,##0\);_(&quot;$&quot;\ * &quot;-&quot;??_);_(@_)"/>
      <alignment horizontal="right" wrapText="1" readingOrder="0"/>
      <border outline="0">
        <top/>
      </border>
    </ndxf>
  </rcc>
  <rcc rId="14288" sId="1" odxf="1" s="1" dxf="1" numFmtId="34">
    <nc r="AM226">
      <v>4020000</v>
    </nc>
    <odxf>
      <numFmt numFmtId="34" formatCode="_(&quot;$&quot;\ * #,##0.00_);_(&quot;$&quot;\ * \(#,##0.00\);_(&quot;$&quot;\ * &quot;-&quot;??_);_(@_)"/>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odxf>
    <ndxf>
      <font>
        <sz val="10"/>
        <color auto="1"/>
        <name val="Calibri"/>
        <scheme val="minor"/>
      </font>
      <numFmt numFmtId="165" formatCode="_(&quot;$&quot;\ * #,##0_);_(&quot;$&quot;\ * \(#,##0\);_(&quot;$&quot;\ * &quot;-&quot;??_);_(@_)"/>
      <alignment horizontal="right" wrapText="1" readingOrder="0"/>
      <border outline="0">
        <top/>
      </border>
    </ndxf>
  </rcc>
  <rcc rId="14289" sId="1" odxf="1" s="1" dxf="1" numFmtId="34">
    <nc r="AM227">
      <v>3076000</v>
    </nc>
    <odxf>
      <numFmt numFmtId="34" formatCode="_(&quot;$&quot;\ * #,##0.00_);_(&quot;$&quot;\ * \(#,##0.00\);_(&quot;$&quot;\ * &quot;-&quot;??_);_(@_)"/>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odxf>
    <ndxf>
      <font>
        <sz val="10"/>
        <color auto="1"/>
        <name val="Calibri"/>
        <scheme val="minor"/>
      </font>
      <numFmt numFmtId="165" formatCode="_(&quot;$&quot;\ * #,##0_);_(&quot;$&quot;\ * \(#,##0\);_(&quot;$&quot;\ * &quot;-&quot;??_);_(@_)"/>
      <alignment horizontal="right" wrapText="1" readingOrder="0"/>
      <border outline="0">
        <top/>
      </border>
    </ndxf>
  </rcc>
  <rcc rId="14290" sId="1" odxf="1" s="1" dxf="1" numFmtId="34">
    <nc r="AM228">
      <v>7500000</v>
    </nc>
    <odxf>
      <numFmt numFmtId="34" formatCode="_(&quot;$&quot;\ * #,##0.00_);_(&quot;$&quot;\ * \(#,##0.00\);_(&quot;$&quot;\ * &quot;-&quot;??_);_(@_)"/>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odxf>
    <ndxf>
      <font>
        <sz val="10"/>
        <color auto="1"/>
        <name val="Calibri"/>
        <scheme val="minor"/>
      </font>
      <numFmt numFmtId="165" formatCode="_(&quot;$&quot;\ * #,##0_);_(&quot;$&quot;\ * \(#,##0\);_(&quot;$&quot;\ * &quot;-&quot;??_);_(@_)"/>
      <alignment horizontal="right" wrapText="1" readingOrder="0"/>
      <border outline="0">
        <top/>
      </border>
    </ndxf>
  </rcc>
  <rcc rId="14291" sId="1" odxf="1" s="1" dxf="1" numFmtId="34">
    <nc r="AM229">
      <v>4922000</v>
    </nc>
    <odxf>
      <numFmt numFmtId="34" formatCode="_(&quot;$&quot;\ * #,##0.00_);_(&quot;$&quot;\ * \(#,##0.00\);_(&quot;$&quot;\ * &quot;-&quot;??_);_(@_)"/>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odxf>
    <ndxf>
      <font>
        <sz val="10"/>
        <color auto="1"/>
        <name val="Calibri"/>
        <scheme val="minor"/>
      </font>
      <numFmt numFmtId="165" formatCode="_(&quot;$&quot;\ * #,##0_);_(&quot;$&quot;\ * \(#,##0\);_(&quot;$&quot;\ * &quot;-&quot;??_);_(@_)"/>
      <alignment horizontal="right" wrapText="1" readingOrder="0"/>
      <border outline="0">
        <top/>
      </border>
    </ndxf>
  </rcc>
  <rcc rId="14292" sId="1" odxf="1" s="1" dxf="1" numFmtId="34">
    <nc r="AM230">
      <v>1641000</v>
    </nc>
    <odxf>
      <numFmt numFmtId="34" formatCode="_(&quot;$&quot;\ * #,##0.00_);_(&quot;$&quot;\ * \(#,##0.00\);_(&quot;$&quot;\ * &quot;-&quot;??_);_(@_)"/>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odxf>
    <ndxf>
      <font>
        <sz val="10"/>
        <color auto="1"/>
        <name val="Calibri"/>
        <scheme val="minor"/>
      </font>
      <numFmt numFmtId="165" formatCode="_(&quot;$&quot;\ * #,##0_);_(&quot;$&quot;\ * \(#,##0\);_(&quot;$&quot;\ * &quot;-&quot;??_);_(@_)"/>
      <alignment horizontal="right" wrapText="1" readingOrder="0"/>
      <border outline="0">
        <top/>
      </border>
    </ndxf>
  </rcc>
  <rcc rId="14293" sId="1" odxf="1" s="1" dxf="1" numFmtId="34">
    <nc r="AM231">
      <v>4020000</v>
    </nc>
    <odxf>
      <numFmt numFmtId="34" formatCode="_(&quot;$&quot;\ * #,##0.00_);_(&quot;$&quot;\ * \(#,##0.00\);_(&quot;$&quot;\ * &quot;-&quot;??_);_(@_)"/>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odxf>
    <ndxf>
      <font>
        <sz val="10"/>
        <color auto="1"/>
        <name val="Calibri"/>
        <scheme val="minor"/>
      </font>
      <numFmt numFmtId="165" formatCode="_(&quot;$&quot;\ * #,##0_);_(&quot;$&quot;\ * \(#,##0\);_(&quot;$&quot;\ * &quot;-&quot;??_);_(@_)"/>
      <alignment horizontal="right" wrapText="1" readingOrder="0"/>
      <border outline="0">
        <top/>
      </border>
    </ndxf>
  </rcc>
  <rcc rId="14294" sId="1" odxf="1" s="1" dxf="1" numFmtId="34">
    <nc r="AM232">
      <v>5742000</v>
    </nc>
    <odxf>
      <numFmt numFmtId="34" formatCode="_(&quot;$&quot;\ * #,##0.00_);_(&quot;$&quot;\ * \(#,##0.00\);_(&quot;$&quot;\ * &quot;-&quot;??_);_(@_)"/>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odxf>
    <ndxf>
      <font>
        <sz val="10"/>
        <color auto="1"/>
        <name val="Calibri"/>
        <scheme val="minor"/>
      </font>
      <numFmt numFmtId="165" formatCode="_(&quot;$&quot;\ * #,##0_);_(&quot;$&quot;\ * \(#,##0\);_(&quot;$&quot;\ * &quot;-&quot;??_);_(@_)"/>
      <alignment horizontal="right" wrapText="1" readingOrder="0"/>
      <border outline="0">
        <top/>
      </border>
    </ndxf>
  </rcc>
  <rcc rId="14295" sId="1" odxf="1" s="1" dxf="1" numFmtId="34">
    <nc r="AM233">
      <v>4922000</v>
    </nc>
    <odxf>
      <numFmt numFmtId="34" formatCode="_(&quot;$&quot;\ * #,##0.00_);_(&quot;$&quot;\ * \(#,##0.00\);_(&quot;$&quot;\ * &quot;-&quot;??_);_(@_)"/>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odxf>
    <ndxf>
      <font>
        <sz val="10"/>
        <color auto="1"/>
        <name val="Calibri"/>
        <scheme val="minor"/>
      </font>
      <numFmt numFmtId="165" formatCode="_(&quot;$&quot;\ * #,##0_);_(&quot;$&quot;\ * \(#,##0\);_(&quot;$&quot;\ * &quot;-&quot;??_);_(@_)"/>
      <alignment horizontal="right" wrapText="1" readingOrder="0"/>
      <border outline="0">
        <top/>
      </border>
    </ndxf>
  </rcc>
  <rcc rId="14296" sId="1" odxf="1" s="1" dxf="1" numFmtId="34">
    <nc r="AM234">
      <v>3486132</v>
    </nc>
    <odxf>
      <numFmt numFmtId="34" formatCode="_(&quot;$&quot;\ * #,##0.00_);_(&quot;$&quot;\ * \(#,##0.00\);_(&quot;$&quot;\ * &quot;-&quot;??_);_(@_)"/>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odxf>
    <ndxf>
      <font>
        <sz val="10"/>
        <color auto="1"/>
        <name val="Calibri"/>
        <scheme val="minor"/>
      </font>
      <numFmt numFmtId="165" formatCode="_(&quot;$&quot;\ * #,##0_);_(&quot;$&quot;\ * \(#,##0\);_(&quot;$&quot;\ * &quot;-&quot;??_);_(@_)"/>
      <alignment horizontal="right" wrapText="1" readingOrder="0"/>
      <border outline="0">
        <top/>
      </border>
    </ndxf>
  </rcc>
  <rcc rId="14297" sId="1" odxf="1" s="1" dxf="1" numFmtId="34">
    <nc r="AM235">
      <v>4666660</v>
    </nc>
    <odxf>
      <numFmt numFmtId="34" formatCode="_(&quot;$&quot;\ * #,##0.00_);_(&quot;$&quot;\ * \(#,##0.00\);_(&quot;$&quot;\ * &quot;-&quot;??_);_(@_)"/>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odxf>
    <ndxf>
      <font>
        <sz val="10"/>
        <color auto="1"/>
        <name val="Calibri"/>
        <scheme val="minor"/>
      </font>
      <numFmt numFmtId="165" formatCode="_(&quot;$&quot;\ * #,##0_);_(&quot;$&quot;\ * \(#,##0\);_(&quot;$&quot;\ * &quot;-&quot;??_);_(@_)"/>
      <alignment horizontal="right" wrapText="1" readingOrder="0"/>
      <border outline="0">
        <top/>
      </border>
    </ndxf>
  </rcc>
  <rcc rId="14298" sId="1" odxf="1" s="1" dxf="1" numFmtId="34">
    <nc r="AM236">
      <v>6450000</v>
    </nc>
    <odxf>
      <numFmt numFmtId="34" formatCode="_(&quot;$&quot;\ * #,##0.00_);_(&quot;$&quot;\ * \(#,##0.00\);_(&quot;$&quot;\ * &quot;-&quot;??_);_(@_)"/>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odxf>
    <ndxf>
      <font>
        <sz val="10"/>
        <color auto="1"/>
        <name val="Calibri"/>
        <scheme val="minor"/>
      </font>
      <numFmt numFmtId="165" formatCode="_(&quot;$&quot;\ * #,##0_);_(&quot;$&quot;\ * \(#,##0\);_(&quot;$&quot;\ * &quot;-&quot;??_);_(@_)"/>
      <alignment horizontal="right" wrapText="1" readingOrder="0"/>
      <border outline="0">
        <top/>
      </border>
    </ndxf>
  </rcc>
  <rcc rId="14299" sId="1" odxf="1" s="1" dxf="1" numFmtId="34">
    <nc r="AM237">
      <v>6450000</v>
    </nc>
    <odxf>
      <numFmt numFmtId="34" formatCode="_(&quot;$&quot;\ * #,##0.00_);_(&quot;$&quot;\ * \(#,##0.00\);_(&quot;$&quot;\ * &quot;-&quot;??_);_(@_)"/>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odxf>
    <ndxf>
      <font>
        <sz val="10"/>
        <color auto="1"/>
        <name val="Calibri"/>
        <scheme val="minor"/>
      </font>
      <numFmt numFmtId="165" formatCode="_(&quot;$&quot;\ * #,##0_);_(&quot;$&quot;\ * \(#,##0\);_(&quot;$&quot;\ * &quot;-&quot;??_);_(@_)"/>
      <alignment horizontal="right" wrapText="1" readingOrder="0"/>
      <border outline="0">
        <top/>
      </border>
    </ndxf>
  </rcc>
  <rcc rId="14300" sId="1" odxf="1" s="1" dxf="1" numFmtId="34">
    <nc r="AM238">
      <v>3773528</v>
    </nc>
    <odxf>
      <numFmt numFmtId="34" formatCode="_(&quot;$&quot;\ * #,##0.00_);_(&quot;$&quot;\ * \(#,##0.00\);_(&quot;$&quot;\ * &quot;-&quot;??_);_(@_)"/>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odxf>
    <ndxf>
      <font>
        <sz val="10"/>
        <color auto="1"/>
        <name val="Calibri"/>
        <scheme val="minor"/>
      </font>
      <numFmt numFmtId="165" formatCode="_(&quot;$&quot;\ * #,##0_);_(&quot;$&quot;\ * \(#,##0\);_(&quot;$&quot;\ * &quot;-&quot;??_);_(@_)"/>
      <alignment horizontal="right" wrapText="1" readingOrder="0"/>
      <border outline="0">
        <top/>
      </border>
    </ndxf>
  </rcc>
  <rcc rId="14301" sId="1" odxf="1" s="1" dxf="1" numFmtId="34">
    <nc r="AM239">
      <v>7547056</v>
    </nc>
    <odxf>
      <numFmt numFmtId="34" formatCode="_(&quot;$&quot;\ * #,##0.00_);_(&quot;$&quot;\ * \(#,##0.00\);_(&quot;$&quot;\ * &quot;-&quot;??_);_(@_)"/>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odxf>
    <ndxf>
      <font>
        <sz val="10"/>
        <color auto="1"/>
        <name val="Calibri"/>
        <scheme val="minor"/>
      </font>
      <numFmt numFmtId="165" formatCode="_(&quot;$&quot;\ * #,##0_);_(&quot;$&quot;\ * \(#,##0\);_(&quot;$&quot;\ * &quot;-&quot;??_);_(@_)"/>
      <alignment horizontal="right" wrapText="1" readingOrder="0"/>
      <border outline="0">
        <top/>
      </border>
    </ndxf>
  </rcc>
  <rcc rId="14302" sId="1" odxf="1" dxf="1" numFmtId="34">
    <nc r="AM240">
      <v>7500000</v>
    </nc>
    <odxf>
      <font>
        <sz val="11"/>
        <color theme="1"/>
        <name val="Calibri"/>
        <scheme val="minor"/>
      </font>
      <border outline="0">
        <left style="thin">
          <color auto="1"/>
        </left>
        <right style="thin">
          <color auto="1"/>
        </right>
        <top style="thin">
          <color auto="1"/>
        </top>
        <bottom style="thin">
          <color auto="1"/>
        </bottom>
      </border>
    </odxf>
    <ndxf>
      <font>
        <sz val="11"/>
        <color rgb="FF000000"/>
        <name val="Calibri"/>
        <scheme val="minor"/>
      </font>
      <border outline="0">
        <left/>
        <right/>
        <top/>
        <bottom/>
      </border>
    </ndxf>
  </rcc>
  <rcc rId="14303" sId="1" numFmtId="34">
    <nc r="AL240">
      <v>6500000</v>
    </nc>
  </rcc>
  <rcv guid="{13FF24F8-71E1-49D2-8BC1-404690D0F831}" action="delete"/>
  <rdn rId="0" localSheetId="1" customView="1" name="Z_13FF24F8_71E1_49D2_8BC1_404690D0F831_.wvu.FilterData" hidden="1" oldHidden="1">
    <formula>'SECRETARIA GENERAL'!$A$26:$BO$284</formula>
    <oldFormula>'SECRETARIA GENERAL'!$A$26:$BO$284</oldFormula>
  </rdn>
  <rdn rId="0" localSheetId="2" customView="1" name="Z_13FF24F8_71E1_49D2_8BC1_404690D0F831_.wvu.Cols" hidden="1" oldHidden="1">
    <formula>'DESPACHO GOBERNADOR'!$F:$F,'DESPACHO GOBERNADOR'!$T:$T</formula>
    <oldFormula>'DESPACHO GOBERNADOR'!$F:$F,'DESPACHO GOBERNADOR'!$T:$T</oldFormula>
  </rdn>
  <rcv guid="{13FF24F8-71E1-49D2-8BC1-404690D0F831}" action="add"/>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W224:Z241">
    <dxf>
      <fill>
        <patternFill patternType="none">
          <bgColor auto="1"/>
        </patternFill>
      </fill>
    </dxf>
  </rfmt>
  <rcc rId="14306" sId="1" odxf="1" dxf="1">
    <nc r="V225">
      <v>7000088356</v>
    </nc>
    <odxf>
      <fill>
        <patternFill patternType="none">
          <bgColor indexed="65"/>
        </patternFill>
      </fill>
      <border outline="0">
        <left/>
        <top/>
        <bottom/>
      </border>
    </odxf>
    <ndxf>
      <fill>
        <patternFill patternType="solid">
          <bgColor theme="5" tint="0.59999389629810485"/>
        </patternFill>
      </fill>
      <border outline="0">
        <left style="thin">
          <color auto="1"/>
        </left>
        <top style="thin">
          <color auto="1"/>
        </top>
        <bottom style="thin">
          <color auto="1"/>
        </bottom>
      </border>
    </ndxf>
  </rcc>
  <rcc rId="14307" sId="1" odxf="1" dxf="1">
    <nc r="W225">
      <v>4500028621</v>
    </nc>
    <odxf>
      <numFmt numFmtId="165" formatCode="_(&quot;$&quot;\ * #,##0_);_(&quot;$&quot;\ * \(#,##0\);_(&quot;$&quot;\ * &quot;-&quot;??_);_(@_)"/>
      <fill>
        <patternFill patternType="none">
          <bgColor indexed="65"/>
        </patternFill>
      </fill>
    </odxf>
    <ndxf>
      <numFmt numFmtId="0" formatCode="General"/>
      <fill>
        <patternFill patternType="solid">
          <bgColor rgb="FF00B0F0"/>
        </patternFill>
      </fill>
    </ndxf>
  </rcc>
  <rcc rId="14308" sId="1" odxf="1" dxf="1" numFmtId="34">
    <nc r="X225">
      <v>3500000</v>
    </nc>
    <odxf>
      <alignment horizontal="right" readingOrder="0"/>
      <border outline="0">
        <top/>
      </border>
    </odxf>
    <ndxf>
      <alignment horizontal="center" readingOrder="0"/>
      <border outline="0">
        <top style="thin">
          <color auto="1"/>
        </top>
      </border>
    </ndxf>
  </rcc>
  <rcc rId="14309" sId="1" odxf="1" dxf="1">
    <nc r="Y225" t="inlineStr">
      <is>
        <t>SG-CPS-285-2017</t>
      </is>
    </nc>
    <odxf>
      <alignment horizontal="justify" readingOrder="0"/>
      <border outline="0">
        <top/>
      </border>
    </odxf>
    <ndxf>
      <alignment horizontal="center" readingOrder="0"/>
      <border outline="0">
        <top style="thin">
          <color auto="1"/>
        </top>
      </border>
    </ndxf>
  </rcc>
  <rcc rId="14310" sId="1">
    <nc r="Z225" t="inlineStr">
      <is>
        <t>JOHANA YINETH SUAREZ LOPEZ</t>
      </is>
    </nc>
  </rcc>
  <rcc rId="14311" sId="1" odxf="1" dxf="1">
    <nc r="V226">
      <v>7000088356</v>
    </nc>
    <odxf>
      <fill>
        <patternFill patternType="none">
          <bgColor indexed="65"/>
        </patternFill>
      </fill>
      <border outline="0">
        <left/>
        <top/>
        <bottom/>
      </border>
    </odxf>
    <ndxf>
      <fill>
        <patternFill patternType="solid">
          <bgColor theme="5" tint="0.59999389629810485"/>
        </patternFill>
      </fill>
      <border outline="0">
        <left style="thin">
          <color auto="1"/>
        </left>
        <top style="thin">
          <color auto="1"/>
        </top>
        <bottom style="thin">
          <color auto="1"/>
        </bottom>
      </border>
    </ndxf>
  </rcc>
  <rcc rId="14312" sId="1" odxf="1" dxf="1">
    <nc r="W226">
      <v>4500028611</v>
    </nc>
    <odxf>
      <numFmt numFmtId="165" formatCode="_(&quot;$&quot;\ * #,##0_);_(&quot;$&quot;\ * \(#,##0\);_(&quot;$&quot;\ * &quot;-&quot;??_);_(@_)"/>
      <fill>
        <patternFill patternType="none">
          <bgColor indexed="65"/>
        </patternFill>
      </fill>
    </odxf>
    <ndxf>
      <numFmt numFmtId="0" formatCode="General"/>
      <fill>
        <patternFill patternType="solid">
          <bgColor rgb="FF00B0F0"/>
        </patternFill>
      </fill>
    </ndxf>
  </rcc>
  <rcc rId="14313" sId="1" odxf="1" dxf="1" numFmtId="34">
    <nc r="X226">
      <v>4020000</v>
    </nc>
    <odxf>
      <alignment horizontal="right" readingOrder="0"/>
      <border outline="0">
        <top/>
      </border>
    </odxf>
    <ndxf>
      <alignment horizontal="center" readingOrder="0"/>
      <border outline="0">
        <top style="thin">
          <color auto="1"/>
        </top>
      </border>
    </ndxf>
  </rcc>
  <rcc rId="14314" sId="1" odxf="1" dxf="1">
    <nc r="Y226" t="inlineStr">
      <is>
        <t>SG-CPS-284-2017</t>
      </is>
    </nc>
    <odxf>
      <alignment horizontal="justify" readingOrder="0"/>
      <border outline="0">
        <top/>
      </border>
    </odxf>
    <ndxf>
      <alignment horizontal="center" readingOrder="0"/>
      <border outline="0">
        <top style="thin">
          <color auto="1"/>
        </top>
      </border>
    </ndxf>
  </rcc>
  <rcc rId="14315" sId="1">
    <nc r="Z226" t="inlineStr">
      <is>
        <t>SABRINA CAJIAO CABRERA</t>
      </is>
    </nc>
  </rcc>
  <rcc rId="14316" sId="1" odxf="1" dxf="1">
    <nc r="V227">
      <v>7000088356</v>
    </nc>
    <odxf>
      <fill>
        <patternFill patternType="none">
          <bgColor indexed="65"/>
        </patternFill>
      </fill>
      <border outline="0">
        <left/>
        <top/>
        <bottom/>
      </border>
    </odxf>
    <ndxf>
      <fill>
        <patternFill patternType="solid">
          <bgColor theme="5" tint="0.59999389629810485"/>
        </patternFill>
      </fill>
      <border outline="0">
        <left style="thin">
          <color auto="1"/>
        </left>
        <top style="thin">
          <color auto="1"/>
        </top>
        <bottom style="thin">
          <color auto="1"/>
        </bottom>
      </border>
    </ndxf>
  </rcc>
  <rcc rId="14317" sId="1" odxf="1" dxf="1">
    <nc r="W227">
      <v>4500028603</v>
    </nc>
    <odxf>
      <numFmt numFmtId="165" formatCode="_(&quot;$&quot;\ * #,##0_);_(&quot;$&quot;\ * \(#,##0\);_(&quot;$&quot;\ * &quot;-&quot;??_);_(@_)"/>
      <fill>
        <patternFill patternType="none">
          <bgColor indexed="65"/>
        </patternFill>
      </fill>
    </odxf>
    <ndxf>
      <numFmt numFmtId="0" formatCode="General"/>
      <fill>
        <patternFill patternType="solid">
          <bgColor rgb="FF00B0F0"/>
        </patternFill>
      </fill>
    </ndxf>
  </rcc>
  <rcc rId="14318" sId="1" odxf="1" dxf="1" numFmtId="34">
    <nc r="X227">
      <v>3076000</v>
    </nc>
    <odxf>
      <alignment horizontal="right" readingOrder="0"/>
      <border outline="0">
        <top/>
      </border>
    </odxf>
    <ndxf>
      <alignment horizontal="center" readingOrder="0"/>
      <border outline="0">
        <top style="thin">
          <color auto="1"/>
        </top>
      </border>
    </ndxf>
  </rcc>
  <rcc rId="14319" sId="1" odxf="1" dxf="1">
    <nc r="Y227" t="inlineStr">
      <is>
        <t>SG-CPS-283-2017</t>
      </is>
    </nc>
    <odxf>
      <alignment horizontal="justify" readingOrder="0"/>
      <border outline="0">
        <top/>
      </border>
    </odxf>
    <ndxf>
      <alignment horizontal="center" readingOrder="0"/>
      <border outline="0">
        <top style="thin">
          <color auto="1"/>
        </top>
      </border>
    </ndxf>
  </rcc>
  <rcc rId="14320" sId="1">
    <nc r="Z227" t="inlineStr">
      <is>
        <t>WILMER EDUADO ESPITIA FALLA</t>
      </is>
    </nc>
  </rcc>
  <rcc rId="14321" sId="1" odxf="1" dxf="1">
    <nc r="V228">
      <v>7000088356</v>
    </nc>
    <odxf>
      <fill>
        <patternFill patternType="none">
          <bgColor indexed="65"/>
        </patternFill>
      </fill>
      <border outline="0">
        <left/>
        <top/>
        <bottom/>
      </border>
    </odxf>
    <ndxf>
      <fill>
        <patternFill patternType="solid">
          <bgColor theme="5" tint="0.59999389629810485"/>
        </patternFill>
      </fill>
      <border outline="0">
        <left style="thin">
          <color auto="1"/>
        </left>
        <top style="thin">
          <color auto="1"/>
        </top>
        <bottom style="thin">
          <color auto="1"/>
        </bottom>
      </border>
    </ndxf>
  </rcc>
  <rcc rId="14322" sId="1" odxf="1" dxf="1">
    <nc r="W228">
      <v>4500028596</v>
    </nc>
    <odxf>
      <numFmt numFmtId="165" formatCode="_(&quot;$&quot;\ * #,##0_);_(&quot;$&quot;\ * \(#,##0\);_(&quot;$&quot;\ * &quot;-&quot;??_);_(@_)"/>
      <fill>
        <patternFill patternType="none">
          <bgColor indexed="65"/>
        </patternFill>
      </fill>
    </odxf>
    <ndxf>
      <numFmt numFmtId="0" formatCode="General"/>
      <fill>
        <patternFill patternType="solid">
          <bgColor rgb="FF00B0F0"/>
        </patternFill>
      </fill>
    </ndxf>
  </rcc>
  <rcc rId="14323" sId="1" odxf="1" dxf="1" numFmtId="34">
    <nc r="X228">
      <v>7500000</v>
    </nc>
    <odxf>
      <alignment horizontal="right" readingOrder="0"/>
      <border outline="0">
        <top/>
      </border>
    </odxf>
    <ndxf>
      <alignment horizontal="center" readingOrder="0"/>
      <border outline="0">
        <top style="thin">
          <color auto="1"/>
        </top>
      </border>
    </ndxf>
  </rcc>
  <rcc rId="14324" sId="1" odxf="1" dxf="1">
    <nc r="Y228" t="inlineStr">
      <is>
        <t>SG-CPS-281-2017</t>
      </is>
    </nc>
    <odxf>
      <alignment horizontal="justify" readingOrder="0"/>
      <border outline="0">
        <top/>
      </border>
    </odxf>
    <ndxf>
      <alignment horizontal="center" readingOrder="0"/>
      <border outline="0">
        <top style="thin">
          <color auto="1"/>
        </top>
      </border>
    </ndxf>
  </rcc>
  <rcc rId="14325" sId="1">
    <nc r="Z228" t="inlineStr">
      <is>
        <t>JOSE JAVIER GARCIA AROCA</t>
      </is>
    </nc>
  </rcc>
  <rcc rId="14326" sId="1" odxf="1" dxf="1">
    <nc r="V229">
      <v>7000088356</v>
    </nc>
    <odxf>
      <fill>
        <patternFill patternType="none">
          <bgColor indexed="65"/>
        </patternFill>
      </fill>
      <border outline="0">
        <left/>
        <top/>
        <bottom/>
      </border>
    </odxf>
    <ndxf>
      <fill>
        <patternFill patternType="solid">
          <bgColor theme="5" tint="0.59999389629810485"/>
        </patternFill>
      </fill>
      <border outline="0">
        <left style="thin">
          <color auto="1"/>
        </left>
        <top style="thin">
          <color auto="1"/>
        </top>
        <bottom style="thin">
          <color auto="1"/>
        </bottom>
      </border>
    </ndxf>
  </rcc>
  <rcc rId="14327" sId="1" odxf="1" dxf="1">
    <nc r="W229">
      <v>4500028594</v>
    </nc>
    <odxf>
      <numFmt numFmtId="165" formatCode="_(&quot;$&quot;\ * #,##0_);_(&quot;$&quot;\ * \(#,##0\);_(&quot;$&quot;\ * &quot;-&quot;??_);_(@_)"/>
      <fill>
        <patternFill patternType="none">
          <bgColor indexed="65"/>
        </patternFill>
      </fill>
    </odxf>
    <ndxf>
      <numFmt numFmtId="0" formatCode="General"/>
      <fill>
        <patternFill patternType="solid">
          <bgColor rgb="FF00B0F0"/>
        </patternFill>
      </fill>
    </ndxf>
  </rcc>
  <rcc rId="14328" sId="1" odxf="1" dxf="1" numFmtId="34">
    <nc r="X229">
      <v>4922000</v>
    </nc>
    <odxf>
      <alignment horizontal="right" readingOrder="0"/>
      <border outline="0">
        <top/>
      </border>
    </odxf>
    <ndxf>
      <alignment horizontal="center" readingOrder="0"/>
      <border outline="0">
        <top style="thin">
          <color auto="1"/>
        </top>
      </border>
    </ndxf>
  </rcc>
  <rcc rId="14329" sId="1" odxf="1" dxf="1">
    <nc r="Y229" t="inlineStr">
      <is>
        <t>SG-CPS-277-2017</t>
      </is>
    </nc>
    <odxf>
      <alignment horizontal="justify" readingOrder="0"/>
      <border outline="0">
        <top/>
      </border>
    </odxf>
    <ndxf>
      <alignment horizontal="center" readingOrder="0"/>
      <border outline="0">
        <top style="thin">
          <color auto="1"/>
        </top>
      </border>
    </ndxf>
  </rcc>
  <rcc rId="14330" sId="1">
    <nc r="Z229" t="inlineStr">
      <is>
        <t>DIANA MILENA CEPEDA CASTRO</t>
      </is>
    </nc>
  </rcc>
  <rcc rId="14331" sId="1" odxf="1" dxf="1">
    <nc r="V230">
      <v>7000088356</v>
    </nc>
    <odxf>
      <fill>
        <patternFill patternType="none">
          <bgColor indexed="65"/>
        </patternFill>
      </fill>
      <border outline="0">
        <left/>
        <top/>
        <bottom/>
      </border>
    </odxf>
    <ndxf>
      <fill>
        <patternFill patternType="solid">
          <bgColor theme="5" tint="0.59999389629810485"/>
        </patternFill>
      </fill>
      <border outline="0">
        <left style="thin">
          <color auto="1"/>
        </left>
        <top style="thin">
          <color auto="1"/>
        </top>
        <bottom style="thin">
          <color auto="1"/>
        </bottom>
      </border>
    </ndxf>
  </rcc>
  <rcc rId="14332" sId="1" odxf="1" dxf="1">
    <nc r="W230">
      <v>4500028593</v>
    </nc>
    <odxf>
      <numFmt numFmtId="165" formatCode="_(&quot;$&quot;\ * #,##0_);_(&quot;$&quot;\ * \(#,##0\);_(&quot;$&quot;\ * &quot;-&quot;??_);_(@_)"/>
      <fill>
        <patternFill patternType="none">
          <bgColor indexed="65"/>
        </patternFill>
      </fill>
    </odxf>
    <ndxf>
      <numFmt numFmtId="0" formatCode="General"/>
      <fill>
        <patternFill patternType="solid">
          <bgColor rgb="FF00B0F0"/>
        </patternFill>
      </fill>
    </ndxf>
  </rcc>
  <rcc rId="14333" sId="1" odxf="1" dxf="1" numFmtId="34">
    <nc r="X230">
      <v>1641000</v>
    </nc>
    <odxf>
      <alignment horizontal="right" readingOrder="0"/>
      <border outline="0">
        <top/>
      </border>
    </odxf>
    <ndxf>
      <alignment horizontal="center" readingOrder="0"/>
      <border outline="0">
        <top style="thin">
          <color auto="1"/>
        </top>
      </border>
    </ndxf>
  </rcc>
  <rcc rId="14334" sId="1" odxf="1" dxf="1">
    <nc r="Y230" t="inlineStr">
      <is>
        <t>SG-CPS-276-2017</t>
      </is>
    </nc>
    <odxf>
      <alignment horizontal="justify" readingOrder="0"/>
      <border outline="0">
        <top/>
      </border>
    </odxf>
    <ndxf>
      <alignment horizontal="center" readingOrder="0"/>
      <border outline="0">
        <top style="thin">
          <color auto="1"/>
        </top>
      </border>
    </ndxf>
  </rcc>
  <rcc rId="14335" sId="1">
    <nc r="Z230" t="inlineStr">
      <is>
        <t>ANGELICA MARIA PERDOMO MUÑOZ</t>
      </is>
    </nc>
  </rcc>
  <rcc rId="14336" sId="1" odxf="1" dxf="1">
    <nc r="V231">
      <v>7000088356</v>
    </nc>
    <odxf>
      <fill>
        <patternFill patternType="none">
          <bgColor indexed="65"/>
        </patternFill>
      </fill>
      <border outline="0">
        <left/>
        <top/>
        <bottom/>
      </border>
    </odxf>
    <ndxf>
      <fill>
        <patternFill patternType="solid">
          <bgColor theme="5" tint="0.59999389629810485"/>
        </patternFill>
      </fill>
      <border outline="0">
        <left style="thin">
          <color auto="1"/>
        </left>
        <top style="thin">
          <color auto="1"/>
        </top>
        <bottom style="thin">
          <color auto="1"/>
        </bottom>
      </border>
    </ndxf>
  </rcc>
  <rcc rId="14337" sId="1" odxf="1" dxf="1">
    <nc r="W231">
      <v>4500028592</v>
    </nc>
    <odxf>
      <numFmt numFmtId="165" formatCode="_(&quot;$&quot;\ * #,##0_);_(&quot;$&quot;\ * \(#,##0\);_(&quot;$&quot;\ * &quot;-&quot;??_);_(@_)"/>
      <fill>
        <patternFill patternType="none">
          <bgColor indexed="65"/>
        </patternFill>
      </fill>
    </odxf>
    <ndxf>
      <numFmt numFmtId="0" formatCode="General"/>
      <fill>
        <patternFill patternType="solid">
          <bgColor rgb="FF00B0F0"/>
        </patternFill>
      </fill>
    </ndxf>
  </rcc>
  <rcc rId="14338" sId="1" odxf="1" dxf="1" numFmtId="34">
    <nc r="X231">
      <v>4020000</v>
    </nc>
    <odxf>
      <alignment horizontal="right" readingOrder="0"/>
      <border outline="0">
        <top/>
      </border>
    </odxf>
    <ndxf>
      <alignment horizontal="center" readingOrder="0"/>
      <border outline="0">
        <top style="thin">
          <color auto="1"/>
        </top>
      </border>
    </ndxf>
  </rcc>
  <rcc rId="14339" sId="1" odxf="1" dxf="1">
    <nc r="Y231" t="inlineStr">
      <is>
        <t>SG-CPS-275-2017</t>
      </is>
    </nc>
    <odxf>
      <alignment horizontal="justify" readingOrder="0"/>
      <border outline="0">
        <top/>
      </border>
    </odxf>
    <ndxf>
      <alignment horizontal="center" readingOrder="0"/>
      <border outline="0">
        <top style="thin">
          <color auto="1"/>
        </top>
      </border>
    </ndxf>
  </rcc>
  <rcc rId="14340" sId="1">
    <nc r="Z231" t="inlineStr">
      <is>
        <t>RAUL ALFREDO RODRIGUEZ DIAVANERA</t>
      </is>
    </nc>
  </rcc>
  <rcc rId="14341" sId="1" odxf="1" dxf="1">
    <nc r="V232">
      <v>7000088356</v>
    </nc>
    <odxf>
      <fill>
        <patternFill patternType="none">
          <bgColor indexed="65"/>
        </patternFill>
      </fill>
      <border outline="0">
        <left/>
        <top/>
        <bottom/>
      </border>
    </odxf>
    <ndxf>
      <fill>
        <patternFill patternType="solid">
          <bgColor theme="5" tint="0.59999389629810485"/>
        </patternFill>
      </fill>
      <border outline="0">
        <left style="thin">
          <color auto="1"/>
        </left>
        <top style="thin">
          <color auto="1"/>
        </top>
        <bottom style="thin">
          <color auto="1"/>
        </bottom>
      </border>
    </ndxf>
  </rcc>
  <rcc rId="14342" sId="1" odxf="1" dxf="1">
    <nc r="W232">
      <v>4500028591</v>
    </nc>
    <odxf>
      <numFmt numFmtId="165" formatCode="_(&quot;$&quot;\ * #,##0_);_(&quot;$&quot;\ * \(#,##0\);_(&quot;$&quot;\ * &quot;-&quot;??_);_(@_)"/>
      <fill>
        <patternFill patternType="none">
          <bgColor indexed="65"/>
        </patternFill>
      </fill>
    </odxf>
    <ndxf>
      <numFmt numFmtId="0" formatCode="General"/>
      <fill>
        <patternFill patternType="solid">
          <bgColor rgb="FF00B0F0"/>
        </patternFill>
      </fill>
    </ndxf>
  </rcc>
  <rcc rId="14343" sId="1" odxf="1" dxf="1" numFmtId="34">
    <nc r="X232">
      <v>5742000</v>
    </nc>
    <odxf>
      <alignment horizontal="right" readingOrder="0"/>
      <border outline="0">
        <top/>
      </border>
    </odxf>
    <ndxf>
      <alignment horizontal="center" readingOrder="0"/>
      <border outline="0">
        <top style="thin">
          <color auto="1"/>
        </top>
      </border>
    </ndxf>
  </rcc>
  <rcc rId="14344" sId="1" odxf="1" dxf="1">
    <nc r="Y232" t="inlineStr">
      <is>
        <t>SG-CPS-274-2017</t>
      </is>
    </nc>
    <odxf>
      <alignment horizontal="justify" readingOrder="0"/>
      <border outline="0">
        <top/>
      </border>
    </odxf>
    <ndxf>
      <alignment horizontal="center" readingOrder="0"/>
      <border outline="0">
        <top style="thin">
          <color auto="1"/>
        </top>
      </border>
    </ndxf>
  </rcc>
  <rcc rId="14345" sId="1">
    <nc r="Z232" t="inlineStr">
      <is>
        <t>SANDRA PATRICIA CORREDOR REYES</t>
      </is>
    </nc>
  </rcc>
  <rcc rId="14346" sId="1" odxf="1" dxf="1">
    <nc r="V233">
      <v>7000088356</v>
    </nc>
    <odxf>
      <fill>
        <patternFill patternType="none">
          <bgColor indexed="65"/>
        </patternFill>
      </fill>
      <border outline="0">
        <left/>
        <top/>
        <bottom/>
      </border>
    </odxf>
    <ndxf>
      <fill>
        <patternFill patternType="solid">
          <bgColor theme="5" tint="0.59999389629810485"/>
        </patternFill>
      </fill>
      <border outline="0">
        <left style="thin">
          <color auto="1"/>
        </left>
        <top style="thin">
          <color auto="1"/>
        </top>
        <bottom style="thin">
          <color auto="1"/>
        </bottom>
      </border>
    </ndxf>
  </rcc>
  <rcc rId="14347" sId="1" odxf="1" dxf="1">
    <nc r="W233">
      <v>4500028578</v>
    </nc>
    <odxf>
      <numFmt numFmtId="165" formatCode="_(&quot;$&quot;\ * #,##0_);_(&quot;$&quot;\ * \(#,##0\);_(&quot;$&quot;\ * &quot;-&quot;??_);_(@_)"/>
      <fill>
        <patternFill patternType="none">
          <bgColor indexed="65"/>
        </patternFill>
      </fill>
    </odxf>
    <ndxf>
      <numFmt numFmtId="0" formatCode="General"/>
      <fill>
        <patternFill patternType="solid">
          <bgColor rgb="FF00B0F0"/>
        </patternFill>
      </fill>
    </ndxf>
  </rcc>
  <rcc rId="14348" sId="1" odxf="1" dxf="1" numFmtId="34">
    <nc r="X233">
      <v>4922000</v>
    </nc>
    <odxf>
      <alignment horizontal="right" readingOrder="0"/>
      <border outline="0">
        <top/>
      </border>
    </odxf>
    <ndxf>
      <alignment horizontal="center" readingOrder="0"/>
      <border outline="0">
        <top style="thin">
          <color auto="1"/>
        </top>
      </border>
    </ndxf>
  </rcc>
  <rcc rId="14349" sId="1" odxf="1" dxf="1">
    <nc r="Y233" t="inlineStr">
      <is>
        <t>SG-CPS-273-2017</t>
      </is>
    </nc>
    <odxf>
      <alignment horizontal="justify" readingOrder="0"/>
      <border outline="0">
        <top/>
      </border>
    </odxf>
    <ndxf>
      <alignment horizontal="center" readingOrder="0"/>
      <border outline="0">
        <top style="thin">
          <color auto="1"/>
        </top>
      </border>
    </ndxf>
  </rcc>
  <rcc rId="14350" sId="1">
    <nc r="Z233" t="inlineStr">
      <is>
        <t>BLANCA NUBIA MOYA CAMACHO</t>
      </is>
    </nc>
  </rcc>
  <rcc rId="14351" sId="1" odxf="1" dxf="1">
    <nc r="V234">
      <v>7000088356</v>
    </nc>
    <odxf>
      <fill>
        <patternFill patternType="none">
          <bgColor indexed="65"/>
        </patternFill>
      </fill>
      <border outline="0">
        <left/>
        <top/>
        <bottom/>
      </border>
    </odxf>
    <ndxf>
      <fill>
        <patternFill patternType="solid">
          <bgColor theme="5" tint="0.59999389629810485"/>
        </patternFill>
      </fill>
      <border outline="0">
        <left style="thin">
          <color auto="1"/>
        </left>
        <top style="thin">
          <color auto="1"/>
        </top>
        <bottom style="thin">
          <color auto="1"/>
        </bottom>
      </border>
    </ndxf>
  </rcc>
  <rcc rId="14352" sId="1" odxf="1" dxf="1">
    <nc r="W234">
      <v>4500028548</v>
    </nc>
    <odxf>
      <numFmt numFmtId="165" formatCode="_(&quot;$&quot;\ * #,##0_);_(&quot;$&quot;\ * \(#,##0\);_(&quot;$&quot;\ * &quot;-&quot;??_);_(@_)"/>
      <fill>
        <patternFill patternType="none">
          <bgColor indexed="65"/>
        </patternFill>
      </fill>
    </odxf>
    <ndxf>
      <numFmt numFmtId="0" formatCode="General"/>
      <fill>
        <patternFill patternType="solid">
          <bgColor rgb="FF00B0F0"/>
        </patternFill>
      </fill>
    </ndxf>
  </rcc>
  <rcc rId="14353" sId="1" odxf="1" dxf="1" numFmtId="34">
    <nc r="X234">
      <v>3486132</v>
    </nc>
    <odxf>
      <alignment horizontal="right" readingOrder="0"/>
      <border outline="0">
        <top/>
      </border>
    </odxf>
    <ndxf>
      <alignment horizontal="center" readingOrder="0"/>
      <border outline="0">
        <top style="thin">
          <color auto="1"/>
        </top>
      </border>
    </ndxf>
  </rcc>
  <rcc rId="14354" sId="1" odxf="1" dxf="1">
    <nc r="Y234" t="inlineStr">
      <is>
        <t>SG-CPS-272-2017</t>
      </is>
    </nc>
    <odxf>
      <alignment horizontal="justify" readingOrder="0"/>
      <border outline="0">
        <top/>
      </border>
    </odxf>
    <ndxf>
      <alignment horizontal="center" readingOrder="0"/>
      <border outline="0">
        <top style="thin">
          <color auto="1"/>
        </top>
      </border>
    </ndxf>
  </rcc>
  <rcc rId="14355" sId="1">
    <nc r="Z234" t="inlineStr">
      <is>
        <t>SANDRA ELIZABETH GUAUQUE SANTOS</t>
      </is>
    </nc>
  </rcc>
  <rcc rId="14356" sId="1" odxf="1" dxf="1">
    <nc r="V235">
      <v>7000088356</v>
    </nc>
    <odxf>
      <fill>
        <patternFill patternType="none">
          <bgColor indexed="65"/>
        </patternFill>
      </fill>
      <border outline="0">
        <left/>
        <top/>
        <bottom/>
      </border>
    </odxf>
    <ndxf>
      <fill>
        <patternFill patternType="solid">
          <bgColor theme="5" tint="0.59999389629810485"/>
        </patternFill>
      </fill>
      <border outline="0">
        <left style="thin">
          <color auto="1"/>
        </left>
        <top style="thin">
          <color auto="1"/>
        </top>
        <bottom style="thin">
          <color auto="1"/>
        </bottom>
      </border>
    </ndxf>
  </rcc>
  <rcc rId="14357" sId="1" odxf="1" dxf="1">
    <nc r="W235">
      <v>4500028503</v>
    </nc>
    <odxf>
      <numFmt numFmtId="165" formatCode="_(&quot;$&quot;\ * #,##0_);_(&quot;$&quot;\ * \(#,##0\);_(&quot;$&quot;\ * &quot;-&quot;??_);_(@_)"/>
      <fill>
        <patternFill patternType="none">
          <bgColor indexed="65"/>
        </patternFill>
      </fill>
    </odxf>
    <ndxf>
      <numFmt numFmtId="0" formatCode="General"/>
      <fill>
        <patternFill patternType="solid">
          <bgColor rgb="FF00B0F0"/>
        </patternFill>
      </fill>
    </ndxf>
  </rcc>
  <rcc rId="14358" sId="1" odxf="1" dxf="1" numFmtId="34">
    <nc r="X235">
      <v>4666660</v>
    </nc>
    <odxf>
      <alignment horizontal="right" readingOrder="0"/>
      <border outline="0">
        <top/>
      </border>
    </odxf>
    <ndxf>
      <alignment horizontal="center" readingOrder="0"/>
      <border outline="0">
        <top style="thin">
          <color auto="1"/>
        </top>
      </border>
    </ndxf>
  </rcc>
  <rcc rId="14359" sId="1" odxf="1" dxf="1">
    <nc r="Y235" t="inlineStr">
      <is>
        <t>SG-CPS-251-2017</t>
      </is>
    </nc>
    <odxf>
      <alignment horizontal="justify" readingOrder="0"/>
      <border outline="0">
        <top/>
      </border>
    </odxf>
    <ndxf>
      <alignment horizontal="center" readingOrder="0"/>
      <border outline="0">
        <top style="thin">
          <color auto="1"/>
        </top>
      </border>
    </ndxf>
  </rcc>
  <rcc rId="14360" sId="1">
    <nc r="Z235" t="inlineStr">
      <is>
        <t>KELLY JOHANA JIMENEZ ALVAREZ</t>
      </is>
    </nc>
  </rcc>
  <rcc rId="14361" sId="1" odxf="1" dxf="1">
    <nc r="V236">
      <v>7000088356</v>
    </nc>
    <odxf>
      <fill>
        <patternFill patternType="none">
          <bgColor indexed="65"/>
        </patternFill>
      </fill>
      <border outline="0">
        <left/>
        <top/>
        <bottom/>
      </border>
    </odxf>
    <ndxf>
      <fill>
        <patternFill patternType="solid">
          <bgColor theme="5" tint="0.59999389629810485"/>
        </patternFill>
      </fill>
      <border outline="0">
        <left style="thin">
          <color auto="1"/>
        </left>
        <top style="thin">
          <color auto="1"/>
        </top>
        <bottom style="thin">
          <color auto="1"/>
        </bottom>
      </border>
    </ndxf>
  </rcc>
  <rcc rId="14362" sId="1" odxf="1" dxf="1">
    <nc r="W236">
      <v>4500028501</v>
    </nc>
    <odxf>
      <numFmt numFmtId="165" formatCode="_(&quot;$&quot;\ * #,##0_);_(&quot;$&quot;\ * \(#,##0\);_(&quot;$&quot;\ * &quot;-&quot;??_);_(@_)"/>
      <fill>
        <patternFill patternType="none">
          <bgColor indexed="65"/>
        </patternFill>
      </fill>
    </odxf>
    <ndxf>
      <numFmt numFmtId="0" formatCode="General"/>
      <fill>
        <patternFill patternType="solid">
          <bgColor rgb="FF00B0F0"/>
        </patternFill>
      </fill>
    </ndxf>
  </rcc>
  <rcc rId="14363" sId="1" odxf="1" dxf="1" numFmtId="34">
    <nc r="X236">
      <v>6450000</v>
    </nc>
    <odxf>
      <alignment horizontal="right" readingOrder="0"/>
      <border outline="0">
        <top/>
      </border>
    </odxf>
    <ndxf>
      <alignment horizontal="center" readingOrder="0"/>
      <border outline="0">
        <top style="thin">
          <color auto="1"/>
        </top>
      </border>
    </ndxf>
  </rcc>
  <rcc rId="14364" sId="1" odxf="1" dxf="1">
    <nc r="Y236" t="inlineStr">
      <is>
        <t>SG-CPS-266-2017</t>
      </is>
    </nc>
    <odxf>
      <alignment horizontal="justify" readingOrder="0"/>
      <border outline="0">
        <top/>
      </border>
    </odxf>
    <ndxf>
      <alignment horizontal="center" readingOrder="0"/>
      <border outline="0">
        <top style="thin">
          <color auto="1"/>
        </top>
      </border>
    </ndxf>
  </rcc>
  <rcc rId="14365" sId="1">
    <nc r="Z236" t="inlineStr">
      <is>
        <t>FLORENTINO RUGE BOLIVAR</t>
      </is>
    </nc>
  </rcc>
  <rcc rId="14366" sId="1" odxf="1" dxf="1">
    <nc r="V237">
      <v>7000088356</v>
    </nc>
    <odxf>
      <fill>
        <patternFill patternType="none">
          <bgColor indexed="65"/>
        </patternFill>
      </fill>
      <border outline="0">
        <left/>
        <top/>
        <bottom/>
      </border>
    </odxf>
    <ndxf>
      <fill>
        <patternFill patternType="solid">
          <bgColor theme="5" tint="0.59999389629810485"/>
        </patternFill>
      </fill>
      <border outline="0">
        <left style="thin">
          <color auto="1"/>
        </left>
        <top style="thin">
          <color auto="1"/>
        </top>
        <bottom style="thin">
          <color auto="1"/>
        </bottom>
      </border>
    </ndxf>
  </rcc>
  <rcc rId="14367" sId="1" odxf="1" dxf="1">
    <nc r="W237">
      <v>4500028500</v>
    </nc>
    <odxf>
      <numFmt numFmtId="165" formatCode="_(&quot;$&quot;\ * #,##0_);_(&quot;$&quot;\ * \(#,##0\);_(&quot;$&quot;\ * &quot;-&quot;??_);_(@_)"/>
      <fill>
        <patternFill patternType="none">
          <bgColor indexed="65"/>
        </patternFill>
      </fill>
    </odxf>
    <ndxf>
      <numFmt numFmtId="0" formatCode="General"/>
      <fill>
        <patternFill patternType="solid">
          <bgColor rgb="FF00B0F0"/>
        </patternFill>
      </fill>
    </ndxf>
  </rcc>
  <rcc rId="14368" sId="1" odxf="1" dxf="1" numFmtId="34">
    <nc r="X237">
      <v>6450000</v>
    </nc>
    <odxf>
      <alignment horizontal="right" readingOrder="0"/>
      <border outline="0">
        <top/>
      </border>
    </odxf>
    <ndxf>
      <alignment horizontal="center" readingOrder="0"/>
      <border outline="0">
        <top style="thin">
          <color auto="1"/>
        </top>
      </border>
    </ndxf>
  </rcc>
  <rcc rId="14369" sId="1" odxf="1" dxf="1">
    <nc r="Y237" t="inlineStr">
      <is>
        <t>SG-CPS-254-2017</t>
      </is>
    </nc>
    <odxf>
      <alignment horizontal="justify" readingOrder="0"/>
      <border outline="0">
        <top/>
      </border>
    </odxf>
    <ndxf>
      <alignment horizontal="center" readingOrder="0"/>
      <border outline="0">
        <top style="thin">
          <color auto="1"/>
        </top>
      </border>
    </ndxf>
  </rcc>
  <rcc rId="14370" sId="1">
    <nc r="Z237" t="inlineStr">
      <is>
        <t>ELSY TATIANA ARCINIEGAS DIAZ</t>
      </is>
    </nc>
  </rcc>
  <rcc rId="14371" sId="1" odxf="1" dxf="1">
    <nc r="V238">
      <v>7000088356</v>
    </nc>
    <odxf>
      <fill>
        <patternFill patternType="none">
          <bgColor indexed="65"/>
        </patternFill>
      </fill>
      <border outline="0">
        <left/>
        <top/>
        <bottom/>
      </border>
    </odxf>
    <ndxf>
      <fill>
        <patternFill patternType="solid">
          <bgColor theme="5" tint="0.59999389629810485"/>
        </patternFill>
      </fill>
      <border outline="0">
        <left style="thin">
          <color auto="1"/>
        </left>
        <top style="thin">
          <color auto="1"/>
        </top>
        <bottom style="thin">
          <color auto="1"/>
        </bottom>
      </border>
    </ndxf>
  </rcc>
  <rcc rId="14372" sId="1" odxf="1" dxf="1">
    <nc r="W238">
      <v>4500028499</v>
    </nc>
    <odxf>
      <numFmt numFmtId="165" formatCode="_(&quot;$&quot;\ * #,##0_);_(&quot;$&quot;\ * \(#,##0\);_(&quot;$&quot;\ * &quot;-&quot;??_);_(@_)"/>
      <fill>
        <patternFill patternType="none">
          <bgColor indexed="65"/>
        </patternFill>
      </fill>
    </odxf>
    <ndxf>
      <numFmt numFmtId="0" formatCode="General"/>
      <fill>
        <patternFill patternType="solid">
          <bgColor rgb="FF00B0F0"/>
        </patternFill>
      </fill>
    </ndxf>
  </rcc>
  <rcc rId="14373" sId="1" odxf="1" dxf="1" numFmtId="34">
    <nc r="X238">
      <v>3773528</v>
    </nc>
    <odxf>
      <alignment horizontal="right" readingOrder="0"/>
      <border outline="0">
        <top/>
      </border>
    </odxf>
    <ndxf>
      <alignment horizontal="center" readingOrder="0"/>
      <border outline="0">
        <top style="thin">
          <color auto="1"/>
        </top>
      </border>
    </ndxf>
  </rcc>
  <rcc rId="14374" sId="1" odxf="1" dxf="1">
    <nc r="Y238" t="inlineStr">
      <is>
        <t>SG-CPS-253-2017</t>
      </is>
    </nc>
    <odxf>
      <alignment horizontal="justify" readingOrder="0"/>
      <border outline="0">
        <top/>
      </border>
    </odxf>
    <ndxf>
      <alignment horizontal="center" readingOrder="0"/>
      <border outline="0">
        <top style="thin">
          <color auto="1"/>
        </top>
      </border>
    </ndxf>
  </rcc>
  <rcc rId="14375" sId="1">
    <nc r="Z238" t="inlineStr">
      <is>
        <t>SONIA PAOLA RIVEROS VILLARRAGA</t>
      </is>
    </nc>
  </rcc>
  <rcc rId="14376" sId="1" odxf="1" dxf="1">
    <nc r="V239">
      <v>7000088356</v>
    </nc>
    <odxf>
      <fill>
        <patternFill patternType="none">
          <bgColor indexed="65"/>
        </patternFill>
      </fill>
      <border outline="0">
        <left/>
        <top/>
        <bottom/>
      </border>
    </odxf>
    <ndxf>
      <fill>
        <patternFill patternType="solid">
          <bgColor theme="5" tint="0.59999389629810485"/>
        </patternFill>
      </fill>
      <border outline="0">
        <left style="thin">
          <color auto="1"/>
        </left>
        <top style="thin">
          <color auto="1"/>
        </top>
        <bottom style="thin">
          <color auto="1"/>
        </bottom>
      </border>
    </ndxf>
  </rcc>
  <rcc rId="14377" sId="1" odxf="1" dxf="1">
    <nc r="W239">
      <v>4500028329</v>
    </nc>
    <odxf>
      <numFmt numFmtId="165" formatCode="_(&quot;$&quot;\ * #,##0_);_(&quot;$&quot;\ * \(#,##0\);_(&quot;$&quot;\ * &quot;-&quot;??_);_(@_)"/>
    </odxf>
    <ndxf>
      <numFmt numFmtId="0" formatCode="General"/>
    </ndxf>
  </rcc>
  <rcc rId="14378" sId="1" odxf="1" dxf="1" numFmtId="34">
    <nc r="X239">
      <v>7547056</v>
    </nc>
    <odxf>
      <alignment horizontal="right" readingOrder="0"/>
      <border outline="0">
        <top/>
      </border>
    </odxf>
    <ndxf>
      <alignment horizontal="center" readingOrder="0"/>
      <border outline="0">
        <top style="thin">
          <color auto="1"/>
        </top>
      </border>
    </ndxf>
  </rcc>
  <rcc rId="14379" sId="1" odxf="1" dxf="1">
    <nc r="Y239" t="inlineStr">
      <is>
        <t>SG-CPS-234-2017</t>
      </is>
    </nc>
    <odxf>
      <alignment horizontal="justify" readingOrder="0"/>
      <border outline="0">
        <top/>
      </border>
    </odxf>
    <ndxf>
      <alignment horizontal="center" readingOrder="0"/>
      <border outline="0">
        <top style="thin">
          <color auto="1"/>
        </top>
      </border>
    </ndxf>
  </rcc>
  <rcc rId="14380" sId="1">
    <nc r="Z239" t="inlineStr">
      <is>
        <t>BLANCA YAMIR MEDINA ROJAS</t>
      </is>
    </nc>
  </rcc>
  <rcc rId="14381" sId="1" odxf="1" dxf="1">
    <nc r="V240">
      <v>7000088356</v>
    </nc>
    <odxf>
      <fill>
        <patternFill patternType="none">
          <bgColor indexed="65"/>
        </patternFill>
      </fill>
      <border outline="0">
        <left/>
        <top/>
        <bottom/>
      </border>
    </odxf>
    <ndxf>
      <fill>
        <patternFill patternType="solid">
          <bgColor theme="5" tint="0.59999389629810485"/>
        </patternFill>
      </fill>
      <border outline="0">
        <left style="thin">
          <color auto="1"/>
        </left>
        <top style="thin">
          <color auto="1"/>
        </top>
        <bottom style="thin">
          <color auto="1"/>
        </bottom>
      </border>
    </ndxf>
  </rcc>
  <rcc rId="14382" sId="1" odxf="1" dxf="1">
    <nc r="W240">
      <v>4500028108</v>
    </nc>
    <odxf>
      <numFmt numFmtId="165" formatCode="_(&quot;$&quot;\ * #,##0_);_(&quot;$&quot;\ * \(#,##0\);_(&quot;$&quot;\ * &quot;-&quot;??_);_(@_)"/>
      <fill>
        <patternFill patternType="none">
          <bgColor indexed="65"/>
        </patternFill>
      </fill>
    </odxf>
    <ndxf>
      <numFmt numFmtId="0" formatCode="General"/>
      <fill>
        <patternFill patternType="solid">
          <bgColor rgb="FF00B0F0"/>
        </patternFill>
      </fill>
    </ndxf>
  </rcc>
  <rcc rId="14383" sId="1" odxf="1" dxf="1" numFmtId="34">
    <nc r="X240">
      <v>14000000</v>
    </nc>
    <odxf>
      <alignment horizontal="right" readingOrder="0"/>
      <border outline="0">
        <top/>
      </border>
    </odxf>
    <ndxf>
      <alignment horizontal="center" readingOrder="0"/>
      <border outline="0">
        <top style="thin">
          <color auto="1"/>
        </top>
      </border>
    </ndxf>
  </rcc>
  <rcc rId="14384" sId="1" odxf="1" dxf="1">
    <nc r="Y240" t="inlineStr">
      <is>
        <t>SG-CPS-231-2017</t>
      </is>
    </nc>
    <odxf>
      <alignment horizontal="justify" readingOrder="0"/>
      <border outline="0">
        <top/>
      </border>
    </odxf>
    <ndxf>
      <alignment horizontal="center" readingOrder="0"/>
      <border outline="0">
        <top style="thin">
          <color auto="1"/>
        </top>
      </border>
    </ndxf>
  </rcc>
  <rcc rId="14385" sId="1">
    <nc r="Z240" t="inlineStr">
      <is>
        <t>FANNY SABOGAL AGUDELO</t>
      </is>
    </nc>
  </rcc>
  <rcc rId="14386" sId="1" odxf="1" dxf="1">
    <nc r="V241">
      <v>7000088356</v>
    </nc>
    <odxf>
      <fill>
        <patternFill patternType="none">
          <bgColor indexed="65"/>
        </patternFill>
      </fill>
      <border outline="0">
        <left/>
        <top/>
        <bottom/>
      </border>
    </odxf>
    <ndxf>
      <fill>
        <patternFill patternType="solid">
          <bgColor theme="5" tint="0.59999389629810485"/>
        </patternFill>
      </fill>
      <border outline="0">
        <left style="thin">
          <color auto="1"/>
        </left>
        <top style="thin">
          <color auto="1"/>
        </top>
        <bottom style="thin">
          <color auto="1"/>
        </bottom>
      </border>
    </ndxf>
  </rcc>
  <rcc rId="14387" sId="1" odxf="1" dxf="1">
    <nc r="W241">
      <v>4500028502</v>
    </nc>
    <odxf>
      <numFmt numFmtId="165" formatCode="_(&quot;$&quot;\ * #,##0_);_(&quot;$&quot;\ * \(#,##0\);_(&quot;$&quot;\ * &quot;-&quot;??_);_(@_)"/>
      <fill>
        <patternFill patternType="none">
          <bgColor indexed="65"/>
        </patternFill>
      </fill>
      <border outline="0">
        <left style="thin">
          <color auto="1"/>
        </left>
        <right style="thin">
          <color auto="1"/>
        </right>
        <top style="thin">
          <color auto="1"/>
        </top>
        <bottom style="thin">
          <color auto="1"/>
        </bottom>
      </border>
    </odxf>
    <ndxf>
      <numFmt numFmtId="0" formatCode="General"/>
      <fill>
        <patternFill patternType="solid">
          <bgColor rgb="FF00B0F0"/>
        </patternFill>
      </fill>
      <border outline="0">
        <left/>
        <right/>
        <top/>
        <bottom/>
      </border>
    </ndxf>
  </rcc>
  <rcc rId="14388" sId="1" odxf="1" s="1" dxf="1" numFmtId="11">
    <nc r="X241">
      <v>2188000</v>
    </nc>
    <odxf>
      <font>
        <b val="0"/>
        <i val="0"/>
        <strike val="0"/>
        <condense val="0"/>
        <extend val="0"/>
        <outline val="0"/>
        <shadow val="0"/>
        <u val="none"/>
        <vertAlign val="baseline"/>
        <sz val="10"/>
        <color auto="1"/>
        <name val="Calibri"/>
        <scheme val="minor"/>
      </font>
      <numFmt numFmtId="165" formatCode="_(&quot;$&quot;\ * #,##0_);_(&quot;$&quot;\ * \(#,##0\);_(&quot;$&quot;\ * &quot;-&quot;??_);_(@_)"/>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bottom style="thin">
          <color indexed="64"/>
        </bottom>
      </border>
    </odxf>
    <ndxf>
      <font>
        <sz val="9"/>
        <color theme="1"/>
        <name val="Arial Narrow"/>
        <scheme val="none"/>
      </font>
      <numFmt numFmtId="172" formatCode="&quot;$&quot;#,##0"/>
      <alignment horizontal="center" wrapText="0" readingOrder="0"/>
      <border outline="0">
        <top style="thin">
          <color auto="1"/>
        </top>
      </border>
    </ndxf>
  </rcc>
  <rcc rId="14389" sId="1" odxf="1" dxf="1">
    <nc r="Y241" t="inlineStr">
      <is>
        <t>SG-252-2017</t>
      </is>
    </nc>
    <odxf>
      <font>
        <sz val="10"/>
      </font>
      <numFmt numFmtId="165" formatCode="_(&quot;$&quot;\ * #,##0_);_(&quot;$&quot;\ * \(#,##0\);_(&quot;$&quot;\ * &quot;-&quot;??_);_(@_)"/>
      <alignment horizontal="justify" wrapText="0" readingOrder="0"/>
      <border outline="0">
        <top/>
      </border>
    </odxf>
    <ndxf>
      <font>
        <sz val="9"/>
        <name val="Arial Narrow"/>
        <scheme val="none"/>
      </font>
      <numFmt numFmtId="0" formatCode="General"/>
      <alignment horizontal="center" wrapText="1" readingOrder="0"/>
      <border outline="0">
        <top style="thin">
          <color auto="1"/>
        </top>
      </border>
    </ndxf>
  </rcc>
  <rcc rId="14390" sId="1" odxf="1" dxf="1">
    <nc r="Z241" t="inlineStr">
      <is>
        <t>JORGE ENRIQUE ORTIZ NIETO</t>
      </is>
    </nc>
    <odxf>
      <font>
        <sz val="8"/>
      </font>
      <alignment horizontal="center" readingOrder="0"/>
    </odxf>
    <ndxf>
      <font>
        <sz val="9"/>
      </font>
      <alignment horizontal="justify" readingOrder="0"/>
    </ndxf>
  </rcc>
  <rfmt sheetId="1" sqref="V225:W241">
    <dxf>
      <fill>
        <patternFill patternType="none">
          <bgColor auto="1"/>
        </patternFill>
      </fill>
    </dxf>
  </rfmt>
  <rfmt sheetId="1" sqref="V27" start="0" length="0">
    <dxf/>
  </rfmt>
  <rfmt sheetId="1" sqref="W27" start="0" length="0">
    <dxf/>
  </rfmt>
  <rfmt sheetId="1" sqref="X27" start="0" length="0">
    <dxf/>
  </rfmt>
  <rfmt sheetId="1" sqref="Y27" start="0" length="0">
    <dxf/>
  </rfmt>
  <rfmt sheetId="1" sqref="Z27" start="0" length="0">
    <dxf/>
  </rfmt>
  <rfmt sheetId="1" sqref="V28" start="0" length="0">
    <dxf/>
  </rfmt>
  <rfmt sheetId="1" sqref="W28" start="0" length="0">
    <dxf/>
  </rfmt>
  <rfmt sheetId="1" sqref="X28" start="0" length="0">
    <dxf/>
  </rfmt>
  <rfmt sheetId="1" sqref="Y28" start="0" length="0">
    <dxf/>
  </rfmt>
  <rfmt sheetId="1" sqref="Z28" start="0" length="0">
    <dxf/>
  </rfmt>
  <rfmt sheetId="1" sqref="V29" start="0" length="0">
    <dxf/>
  </rfmt>
  <rfmt sheetId="1" sqref="W29" start="0" length="0">
    <dxf/>
  </rfmt>
  <rfmt sheetId="1" sqref="X29" start="0" length="0">
    <dxf/>
  </rfmt>
  <rfmt sheetId="1" sqref="Y29" start="0" length="0">
    <dxf/>
  </rfmt>
  <rfmt sheetId="1" sqref="Z29" start="0" length="0">
    <dxf/>
  </rfmt>
  <rfmt sheetId="1" sqref="V30" start="0" length="0">
    <dxf/>
  </rfmt>
  <rfmt sheetId="1" sqref="W30" start="0" length="0">
    <dxf/>
  </rfmt>
  <rfmt sheetId="1" sqref="X30" start="0" length="0">
    <dxf/>
  </rfmt>
  <rfmt sheetId="1" sqref="Y30" start="0" length="0">
    <dxf/>
  </rfmt>
  <rfmt sheetId="1" sqref="Z30" start="0" length="0">
    <dxf/>
  </rfmt>
  <rfmt sheetId="1" sqref="V31" start="0" length="0">
    <dxf/>
  </rfmt>
  <rfmt sheetId="1" sqref="W31" start="0" length="0">
    <dxf/>
  </rfmt>
  <rfmt sheetId="1" sqref="X31" start="0" length="0">
    <dxf/>
  </rfmt>
  <rfmt sheetId="1" sqref="Y31" start="0" length="0">
    <dxf/>
  </rfmt>
  <rfmt sheetId="1" sqref="Z31" start="0" length="0">
    <dxf/>
  </rfmt>
  <rfmt sheetId="1" sqref="V32" start="0" length="0">
    <dxf/>
  </rfmt>
  <rfmt sheetId="1" sqref="W32" start="0" length="0">
    <dxf/>
  </rfmt>
  <rfmt sheetId="1" sqref="X32" start="0" length="0">
    <dxf/>
  </rfmt>
  <rfmt sheetId="1" sqref="Y32" start="0" length="0">
    <dxf/>
  </rfmt>
  <rfmt sheetId="1" sqref="Z32" start="0" length="0">
    <dxf/>
  </rfmt>
  <rfmt sheetId="1" sqref="Y33" start="0" length="0">
    <dxf/>
  </rfmt>
  <rfmt sheetId="1" sqref="V34" start="0" length="0">
    <dxf/>
  </rfmt>
  <rfmt sheetId="1" sqref="W34" start="0" length="0">
    <dxf/>
  </rfmt>
  <rfmt sheetId="1" sqref="X34" start="0" length="0">
    <dxf>
      <alignment horizontal="center" readingOrder="0"/>
    </dxf>
  </rfmt>
  <rfmt sheetId="1" sqref="Y34" start="0" length="0">
    <dxf/>
  </rfmt>
  <rfmt sheetId="1" sqref="V35" start="0" length="0">
    <dxf/>
  </rfmt>
  <rfmt sheetId="1" sqref="W35" start="0" length="0">
    <dxf/>
  </rfmt>
  <rfmt sheetId="1" sqref="X35" start="0" length="0">
    <dxf/>
  </rfmt>
  <rfmt sheetId="1" sqref="Y35" start="0" length="0">
    <dxf/>
  </rfmt>
  <rfmt sheetId="1" sqref="Z35" start="0" length="0">
    <dxf/>
  </rfmt>
  <rfmt sheetId="1" sqref="V36" start="0" length="0">
    <dxf/>
  </rfmt>
  <rfmt sheetId="1" sqref="W36" start="0" length="0">
    <dxf/>
  </rfmt>
  <rfmt sheetId="1" sqref="X36" start="0" length="0">
    <dxf/>
  </rfmt>
  <rfmt sheetId="1" sqref="Y36" start="0" length="0">
    <dxf/>
  </rfmt>
  <rfmt sheetId="1" sqref="Z36" start="0" length="0">
    <dxf/>
  </rfmt>
  <rfmt sheetId="1" sqref="V37" start="0" length="0">
    <dxf/>
  </rfmt>
  <rfmt sheetId="1" sqref="W37" start="0" length="0">
    <dxf/>
  </rfmt>
  <rfmt sheetId="1" sqref="X37" start="0" length="0">
    <dxf/>
  </rfmt>
  <rfmt sheetId="1" sqref="Y37" start="0" length="0">
    <dxf/>
  </rfmt>
  <rfmt sheetId="1" sqref="Z37" start="0" length="0">
    <dxf/>
  </rfmt>
  <rfmt sheetId="1" sqref="V38" start="0" length="0">
    <dxf/>
  </rfmt>
  <rfmt sheetId="1" sqref="W38" start="0" length="0">
    <dxf/>
  </rfmt>
  <rfmt sheetId="1" sqref="X38" start="0" length="0">
    <dxf/>
  </rfmt>
  <rfmt sheetId="1" sqref="Z38" start="0" length="0">
    <dxf>
      <alignment horizontal="center" readingOrder="0"/>
    </dxf>
  </rfmt>
  <rfmt sheetId="1" sqref="V39" start="0" length="0">
    <dxf/>
  </rfmt>
  <rfmt sheetId="1" sqref="W39" start="0" length="0">
    <dxf/>
  </rfmt>
  <rfmt sheetId="1" sqref="X39" start="0" length="0">
    <dxf>
      <alignment horizontal="center" readingOrder="0"/>
    </dxf>
  </rfmt>
  <rfmt sheetId="1" sqref="Y39" start="0" length="0">
    <dxf/>
  </rfmt>
  <rfmt sheetId="1" sqref="Z39" start="0" length="0">
    <dxf/>
  </rfmt>
  <rfmt sheetId="1" sqref="V40" start="0" length="0">
    <dxf/>
  </rfmt>
  <rfmt sheetId="1" sqref="W40" start="0" length="0">
    <dxf/>
  </rfmt>
  <rfmt sheetId="1" sqref="X40" start="0" length="0">
    <dxf/>
  </rfmt>
  <rfmt sheetId="1" sqref="Y40" start="0" length="0">
    <dxf/>
  </rfmt>
  <rfmt sheetId="1" sqref="Z40" start="0" length="0">
    <dxf/>
  </rfmt>
  <rfmt sheetId="1" sqref="V41" start="0" length="0">
    <dxf/>
  </rfmt>
  <rfmt sheetId="1" sqref="W41" start="0" length="0">
    <dxf/>
  </rfmt>
  <rfmt sheetId="1" sqref="X41" start="0" length="0">
    <dxf/>
  </rfmt>
  <rfmt sheetId="1" sqref="Y41" start="0" length="0">
    <dxf/>
  </rfmt>
  <rfmt sheetId="1" sqref="Z41" start="0" length="0">
    <dxf/>
  </rfmt>
  <rfmt sheetId="1" sqref="V42" start="0" length="0">
    <dxf/>
  </rfmt>
  <rfmt sheetId="1" sqref="W42" start="0" length="0">
    <dxf/>
  </rfmt>
  <rfmt sheetId="1" sqref="X42" start="0" length="0">
    <dxf/>
  </rfmt>
  <rfmt sheetId="1" sqref="Y42" start="0" length="0">
    <dxf/>
  </rfmt>
  <rfmt sheetId="1" sqref="Z42" start="0" length="0">
    <dxf/>
  </rfmt>
  <rfmt sheetId="1" sqref="V43" start="0" length="0">
    <dxf/>
  </rfmt>
  <rfmt sheetId="1" sqref="W43" start="0" length="0">
    <dxf/>
  </rfmt>
  <rfmt sheetId="1" sqref="Y43" start="0" length="0">
    <dxf/>
  </rfmt>
  <rfmt sheetId="1" sqref="Z43" start="0" length="0">
    <dxf/>
  </rfmt>
  <rfmt sheetId="1" sqref="V44" start="0" length="0">
    <dxf/>
  </rfmt>
  <rfmt sheetId="1" sqref="W44" start="0" length="0">
    <dxf/>
  </rfmt>
  <rfmt sheetId="1" sqref="X44" start="0" length="0">
    <dxf/>
  </rfmt>
  <rfmt sheetId="1" sqref="Y44" start="0" length="0">
    <dxf/>
  </rfmt>
  <rfmt sheetId="1" sqref="Z44" start="0" length="0">
    <dxf/>
  </rfmt>
  <rfmt sheetId="1" sqref="V45" start="0" length="0">
    <dxf/>
  </rfmt>
  <rfmt sheetId="1" sqref="W45" start="0" length="0">
    <dxf/>
  </rfmt>
  <rfmt sheetId="1" sqref="X45" start="0" length="0">
    <dxf>
      <alignment horizontal="center" readingOrder="0"/>
    </dxf>
  </rfmt>
  <rfmt sheetId="1" sqref="Y45" start="0" length="0">
    <dxf>
      <alignment horizontal="center" readingOrder="0"/>
    </dxf>
  </rfmt>
  <rfmt sheetId="1" sqref="Z45" start="0" length="0">
    <dxf/>
  </rfmt>
  <rfmt sheetId="1" sqref="V46" start="0" length="0">
    <dxf/>
  </rfmt>
  <rfmt sheetId="1" sqref="W46" start="0" length="0">
    <dxf/>
  </rfmt>
  <rfmt sheetId="1" sqref="X46" start="0" length="0">
    <dxf/>
  </rfmt>
  <rfmt sheetId="1" sqref="Y46" start="0" length="0">
    <dxf>
      <alignment horizontal="center" readingOrder="0"/>
    </dxf>
  </rfmt>
  <rfmt sheetId="1" sqref="Z46" start="0" length="0">
    <dxf>
      <alignment horizontal="center" readingOrder="0"/>
    </dxf>
  </rfmt>
  <rfmt sheetId="1" sqref="V47" start="0" length="0">
    <dxf/>
  </rfmt>
  <rfmt sheetId="1" sqref="W47" start="0" length="0">
    <dxf/>
  </rfmt>
  <rfmt sheetId="1" sqref="X47" start="0" length="0">
    <dxf/>
  </rfmt>
  <rfmt sheetId="1" sqref="Y47" start="0" length="0">
    <dxf>
      <alignment horizontal="center" readingOrder="0"/>
    </dxf>
  </rfmt>
  <rfmt sheetId="1" sqref="Z47" start="0" length="0">
    <dxf/>
  </rfmt>
  <rfmt sheetId="1" sqref="V48" start="0" length="0">
    <dxf/>
  </rfmt>
  <rfmt sheetId="1" sqref="W48" start="0" length="0">
    <dxf/>
  </rfmt>
  <rfmt sheetId="1" sqref="X48" start="0" length="0">
    <dxf>
      <alignment horizontal="center" readingOrder="0"/>
    </dxf>
  </rfmt>
  <rfmt sheetId="1" sqref="Y48" start="0" length="0">
    <dxf/>
  </rfmt>
  <rfmt sheetId="1" sqref="Z48" start="0" length="0">
    <dxf/>
  </rfmt>
  <rfmt sheetId="1" sqref="V49" start="0" length="0">
    <dxf/>
  </rfmt>
  <rfmt sheetId="1" sqref="W49" start="0" length="0">
    <dxf/>
  </rfmt>
  <rfmt sheetId="1" sqref="X49" start="0" length="0">
    <dxf/>
  </rfmt>
  <rfmt sheetId="1" sqref="Y49" start="0" length="0">
    <dxf/>
  </rfmt>
  <rfmt sheetId="1" sqref="Z49" start="0" length="0">
    <dxf/>
  </rfmt>
  <rfmt sheetId="1" sqref="V50" start="0" length="0">
    <dxf/>
  </rfmt>
  <rfmt sheetId="1" sqref="W50" start="0" length="0">
    <dxf/>
  </rfmt>
  <rfmt sheetId="1" sqref="X50" start="0" length="0">
    <dxf/>
  </rfmt>
  <rfmt sheetId="1" sqref="Y50" start="0" length="0">
    <dxf/>
  </rfmt>
  <rfmt sheetId="1" sqref="Z50" start="0" length="0">
    <dxf/>
  </rfmt>
  <rfmt sheetId="1" sqref="V51" start="0" length="0">
    <dxf/>
  </rfmt>
  <rfmt sheetId="1" sqref="W51" start="0" length="0">
    <dxf/>
  </rfmt>
  <rfmt sheetId="1" sqref="X51" start="0" length="0">
    <dxf/>
  </rfmt>
  <rfmt sheetId="1" sqref="Y51" start="0" length="0">
    <dxf/>
  </rfmt>
  <rfmt sheetId="1" sqref="Z51" start="0" length="0">
    <dxf/>
  </rfmt>
  <rfmt sheetId="1" sqref="V52" start="0" length="0">
    <dxf/>
  </rfmt>
  <rfmt sheetId="1" sqref="W52" start="0" length="0">
    <dxf/>
  </rfmt>
  <rfmt sheetId="1" sqref="X52" start="0" length="0">
    <dxf/>
  </rfmt>
  <rfmt sheetId="1" sqref="Y52" start="0" length="0">
    <dxf/>
  </rfmt>
  <rfmt sheetId="1" sqref="Z52" start="0" length="0">
    <dxf/>
  </rfmt>
  <rfmt sheetId="1" sqref="V53" start="0" length="0">
    <dxf/>
  </rfmt>
  <rfmt sheetId="1" sqref="W53" start="0" length="0">
    <dxf/>
  </rfmt>
  <rfmt sheetId="1" sqref="X53" start="0" length="0">
    <dxf/>
  </rfmt>
  <rfmt sheetId="1" sqref="Y53" start="0" length="0">
    <dxf/>
  </rfmt>
  <rfmt sheetId="1" sqref="Z53" start="0" length="0">
    <dxf/>
  </rfmt>
  <rfmt sheetId="1" sqref="V54" start="0" length="0">
    <dxf/>
  </rfmt>
  <rfmt sheetId="1" sqref="W54" start="0" length="0">
    <dxf/>
  </rfmt>
  <rfmt sheetId="1" sqref="X54" start="0" length="0">
    <dxf/>
  </rfmt>
  <rfmt sheetId="1" sqref="Y54" start="0" length="0">
    <dxf/>
  </rfmt>
  <rfmt sheetId="1" sqref="Z54" start="0" length="0">
    <dxf/>
  </rfmt>
  <rfmt sheetId="1" sqref="V55" start="0" length="0">
    <dxf/>
  </rfmt>
  <rfmt sheetId="1" sqref="W55" start="0" length="0">
    <dxf/>
  </rfmt>
  <rfmt sheetId="1" sqref="X55" start="0" length="0">
    <dxf/>
  </rfmt>
  <rfmt sheetId="1" sqref="Y55" start="0" length="0">
    <dxf/>
  </rfmt>
  <rfmt sheetId="1" sqref="Z55" start="0" length="0">
    <dxf/>
  </rfmt>
  <rfmt sheetId="1" sqref="V56" start="0" length="0">
    <dxf/>
  </rfmt>
  <rfmt sheetId="1" sqref="W56" start="0" length="0">
    <dxf/>
  </rfmt>
  <rfmt sheetId="1" sqref="X56" start="0" length="0">
    <dxf/>
  </rfmt>
  <rfmt sheetId="1" sqref="Y56" start="0" length="0">
    <dxf/>
  </rfmt>
  <rfmt sheetId="1" sqref="Z56" start="0" length="0">
    <dxf/>
  </rfmt>
  <rfmt sheetId="1" sqref="V57" start="0" length="0">
    <dxf/>
  </rfmt>
  <rfmt sheetId="1" sqref="W57" start="0" length="0">
    <dxf/>
  </rfmt>
  <rfmt sheetId="1" sqref="Y57" start="0" length="0">
    <dxf/>
  </rfmt>
  <rfmt sheetId="1" sqref="Z57" start="0" length="0">
    <dxf/>
  </rfmt>
  <rfmt sheetId="1" sqref="V58" start="0" length="0">
    <dxf/>
  </rfmt>
  <rfmt sheetId="1" sqref="W58" start="0" length="0">
    <dxf/>
  </rfmt>
  <rfmt sheetId="1" sqref="X58" start="0" length="0">
    <dxf>
      <alignment horizontal="center" readingOrder="0"/>
    </dxf>
  </rfmt>
  <rfmt sheetId="1" sqref="Y58" start="0" length="0">
    <dxf>
      <alignment horizontal="center" readingOrder="0"/>
    </dxf>
  </rfmt>
  <rfmt sheetId="1" sqref="Z58" start="0" length="0">
    <dxf/>
  </rfmt>
  <rfmt sheetId="1" sqref="V59" start="0" length="0">
    <dxf/>
  </rfmt>
  <rfmt sheetId="1" sqref="W59" start="0" length="0">
    <dxf/>
  </rfmt>
  <rfmt sheetId="1" sqref="X59" start="0" length="0">
    <dxf>
      <alignment horizontal="center" readingOrder="0"/>
    </dxf>
  </rfmt>
  <rfmt sheetId="1" sqref="Y59" start="0" length="0">
    <dxf>
      <alignment horizontal="center" readingOrder="0"/>
    </dxf>
  </rfmt>
  <rfmt sheetId="1" sqref="Z59" start="0" length="0">
    <dxf>
      <alignment horizontal="center" readingOrder="0"/>
    </dxf>
  </rfmt>
  <rfmt sheetId="1" sqref="V60" start="0" length="0">
    <dxf/>
  </rfmt>
  <rfmt sheetId="1" sqref="W60" start="0" length="0">
    <dxf/>
  </rfmt>
  <rfmt sheetId="1" sqref="X60" start="0" length="0">
    <dxf>
      <alignment horizontal="center" readingOrder="0"/>
    </dxf>
  </rfmt>
  <rfmt sheetId="1" sqref="Y60" start="0" length="0">
    <dxf>
      <alignment horizontal="center" readingOrder="0"/>
    </dxf>
  </rfmt>
  <rfmt sheetId="1" sqref="Z60" start="0" length="0">
    <dxf>
      <alignment horizontal="center" readingOrder="0"/>
    </dxf>
  </rfmt>
  <rfmt sheetId="1" sqref="V61" start="0" length="0">
    <dxf/>
  </rfmt>
  <rfmt sheetId="1" sqref="W61" start="0" length="0">
    <dxf/>
  </rfmt>
  <rfmt sheetId="1" sqref="X61" start="0" length="0">
    <dxf>
      <alignment horizontal="center" readingOrder="0"/>
    </dxf>
  </rfmt>
  <rfmt sheetId="1" sqref="Y61" start="0" length="0">
    <dxf/>
  </rfmt>
  <rfmt sheetId="1" sqref="Z61" start="0" length="0">
    <dxf/>
  </rfmt>
  <rfmt sheetId="1" sqref="V62" start="0" length="0">
    <dxf/>
  </rfmt>
  <rfmt sheetId="1" sqref="W62" start="0" length="0">
    <dxf/>
  </rfmt>
  <rfmt sheetId="1" sqref="X62" start="0" length="0">
    <dxf>
      <alignment horizontal="center" readingOrder="0"/>
    </dxf>
  </rfmt>
  <rfmt sheetId="1" sqref="Y62" start="0" length="0">
    <dxf>
      <border outline="0">
        <left style="thin">
          <color auto="1"/>
        </left>
        <right style="thin">
          <color auto="1"/>
        </right>
        <top style="thin">
          <color auto="1"/>
        </top>
        <bottom style="thin">
          <color auto="1"/>
        </bottom>
      </border>
    </dxf>
  </rfmt>
  <rfmt sheetId="1" sqref="Z62" start="0" length="0">
    <dxf/>
  </rfmt>
  <rfmt sheetId="1" sqref="V63" start="0" length="0">
    <dxf/>
  </rfmt>
  <rfmt sheetId="1" sqref="W63" start="0" length="0">
    <dxf/>
  </rfmt>
  <rfmt sheetId="1" sqref="X63" start="0" length="0">
    <dxf>
      <alignment horizontal="center" readingOrder="0"/>
    </dxf>
  </rfmt>
  <rfmt sheetId="1" sqref="Y63" start="0" length="0">
    <dxf>
      <alignment horizontal="center" readingOrder="0"/>
      <border outline="0">
        <top style="thin">
          <color auto="1"/>
        </top>
      </border>
    </dxf>
  </rfmt>
  <rfmt sheetId="1" sqref="Z63" start="0" length="0">
    <dxf/>
  </rfmt>
  <rfmt sheetId="1" sqref="V64" start="0" length="0">
    <dxf/>
  </rfmt>
  <rfmt sheetId="1" sqref="W64" start="0" length="0">
    <dxf/>
  </rfmt>
  <rfmt sheetId="1" sqref="X64" start="0" length="0">
    <dxf>
      <alignment horizontal="center" readingOrder="0"/>
    </dxf>
  </rfmt>
  <rfmt sheetId="1" sqref="Y64" start="0" length="0">
    <dxf/>
  </rfmt>
  <rfmt sheetId="1" sqref="Z64" start="0" length="0">
    <dxf/>
  </rfmt>
  <rfmt sheetId="1" sqref="V65" start="0" length="0">
    <dxf/>
  </rfmt>
  <rfmt sheetId="1" sqref="W65" start="0" length="0">
    <dxf/>
  </rfmt>
  <rfmt sheetId="1" sqref="X65" start="0" length="0">
    <dxf>
      <alignment horizontal="center" readingOrder="0"/>
    </dxf>
  </rfmt>
  <rfmt sheetId="1" sqref="Y65" start="0" length="0">
    <dxf>
      <alignment horizontal="center" readingOrder="0"/>
    </dxf>
  </rfmt>
  <rfmt sheetId="1" sqref="Z65" start="0" length="0">
    <dxf/>
  </rfmt>
  <rfmt sheetId="1" sqref="V66" start="0" length="0">
    <dxf/>
  </rfmt>
  <rfmt sheetId="1" sqref="W66" start="0" length="0">
    <dxf/>
  </rfmt>
  <rfmt sheetId="1" sqref="X66" start="0" length="0">
    <dxf/>
  </rfmt>
  <rfmt sheetId="1" sqref="Y66" start="0" length="0">
    <dxf>
      <alignment horizontal="center" readingOrder="0"/>
    </dxf>
  </rfmt>
  <rfmt sheetId="1" sqref="Z66" start="0" length="0">
    <dxf/>
  </rfmt>
  <rfmt sheetId="1" sqref="V67" start="0" length="0">
    <dxf/>
  </rfmt>
  <rfmt sheetId="1" sqref="W67" start="0" length="0">
    <dxf/>
  </rfmt>
  <rfmt sheetId="1" sqref="X67" start="0" length="0">
    <dxf>
      <alignment horizontal="center" readingOrder="0"/>
    </dxf>
  </rfmt>
  <rfmt sheetId="1" sqref="Y67" start="0" length="0">
    <dxf>
      <alignment horizontal="center" readingOrder="0"/>
    </dxf>
  </rfmt>
  <rfmt sheetId="1" sqref="Z67" start="0" length="0">
    <dxf/>
  </rfmt>
  <rfmt sheetId="1" sqref="V68" start="0" length="0">
    <dxf/>
  </rfmt>
  <rfmt sheetId="1" sqref="W68" start="0" length="0">
    <dxf/>
  </rfmt>
  <rfmt sheetId="1" sqref="X68" start="0" length="0">
    <dxf>
      <alignment horizontal="center" readingOrder="0"/>
    </dxf>
  </rfmt>
  <rfmt sheetId="1" sqref="Y68" start="0" length="0">
    <dxf>
      <alignment horizontal="center" readingOrder="0"/>
    </dxf>
  </rfmt>
  <rfmt sheetId="1" sqref="Z68" start="0" length="0">
    <dxf/>
  </rfmt>
  <rfmt sheetId="1" sqref="V69" start="0" length="0">
    <dxf/>
  </rfmt>
  <rfmt sheetId="1" sqref="W69" start="0" length="0">
    <dxf/>
  </rfmt>
  <rfmt sheetId="1" sqref="X69" start="0" length="0">
    <dxf>
      <alignment horizontal="center" readingOrder="0"/>
    </dxf>
  </rfmt>
  <rfmt sheetId="1" sqref="Y69" start="0" length="0">
    <dxf>
      <alignment horizontal="center" readingOrder="0"/>
    </dxf>
  </rfmt>
  <rfmt sheetId="1" sqref="Z69" start="0" length="0">
    <dxf/>
  </rfmt>
  <rfmt sheetId="1" sqref="V70" start="0" length="0">
    <dxf/>
  </rfmt>
  <rfmt sheetId="1" sqref="W70" start="0" length="0">
    <dxf/>
  </rfmt>
  <rfmt sheetId="1" sqref="X70" start="0" length="0">
    <dxf>
      <alignment horizontal="center" readingOrder="0"/>
    </dxf>
  </rfmt>
  <rfmt sheetId="1" sqref="Y70" start="0" length="0">
    <dxf>
      <alignment horizontal="center" readingOrder="0"/>
    </dxf>
  </rfmt>
  <rfmt sheetId="1" sqref="Z70" start="0" length="0">
    <dxf/>
  </rfmt>
  <rfmt sheetId="1" sqref="V71" start="0" length="0">
    <dxf/>
  </rfmt>
  <rfmt sheetId="1" sqref="W71" start="0" length="0">
    <dxf/>
  </rfmt>
  <rfmt sheetId="1" sqref="X71" start="0" length="0">
    <dxf>
      <alignment horizontal="center" readingOrder="0"/>
    </dxf>
  </rfmt>
  <rfmt sheetId="1" sqref="Y71" start="0" length="0">
    <dxf>
      <alignment horizontal="center" readingOrder="0"/>
    </dxf>
  </rfmt>
  <rfmt sheetId="1" sqref="Z71" start="0" length="0">
    <dxf/>
  </rfmt>
  <rfmt sheetId="1" sqref="V72" start="0" length="0">
    <dxf/>
  </rfmt>
  <rfmt sheetId="1" sqref="W72" start="0" length="0">
    <dxf/>
  </rfmt>
  <rfmt sheetId="1" sqref="X72" start="0" length="0">
    <dxf>
      <alignment horizontal="center" readingOrder="0"/>
    </dxf>
  </rfmt>
  <rfmt sheetId="1" sqref="Y72" start="0" length="0">
    <dxf>
      <alignment horizontal="center" readingOrder="0"/>
    </dxf>
  </rfmt>
  <rfmt sheetId="1" sqref="Z72" start="0" length="0">
    <dxf/>
  </rfmt>
  <rfmt sheetId="1" sqref="V73" start="0" length="0">
    <dxf/>
  </rfmt>
  <rfmt sheetId="1" sqref="W73" start="0" length="0">
    <dxf/>
  </rfmt>
  <rfmt sheetId="1" sqref="X73" start="0" length="0">
    <dxf>
      <alignment horizontal="center" readingOrder="0"/>
    </dxf>
  </rfmt>
  <rfmt sheetId="1" sqref="Y73" start="0" length="0">
    <dxf>
      <alignment horizontal="center" readingOrder="0"/>
    </dxf>
  </rfmt>
  <rfmt sheetId="1" sqref="Z73" start="0" length="0">
    <dxf/>
  </rfmt>
  <rfmt sheetId="1" sqref="V74" start="0" length="0">
    <dxf/>
  </rfmt>
  <rfmt sheetId="1" sqref="W74" start="0" length="0">
    <dxf>
      <border outline="0">
        <right/>
      </border>
    </dxf>
  </rfmt>
  <rfmt sheetId="1" sqref="X74" start="0" length="0">
    <dxf>
      <alignment horizontal="center" readingOrder="0"/>
      <border outline="0">
        <top style="thin">
          <color indexed="64"/>
        </top>
      </border>
    </dxf>
  </rfmt>
  <rfmt sheetId="1" sqref="Y74" start="0" length="0">
    <dxf>
      <font>
        <b val="0"/>
        <sz val="10"/>
      </font>
      <alignment horizontal="center" readingOrder="0"/>
      <border outline="0">
        <top style="thin">
          <color indexed="64"/>
        </top>
      </border>
    </dxf>
  </rfmt>
  <rfmt sheetId="1" sqref="Z74" start="0" length="0">
    <dxf/>
  </rfmt>
  <rfmt sheetId="1" sqref="V75" start="0" length="0">
    <dxf/>
  </rfmt>
  <rfmt sheetId="1" sqref="W75" start="0" length="0">
    <dxf>
      <border outline="0">
        <right/>
      </border>
    </dxf>
  </rfmt>
  <rfmt sheetId="1" sqref="X75" start="0" length="0">
    <dxf>
      <border outline="0">
        <left style="thin">
          <color indexed="64"/>
        </left>
        <right style="thin">
          <color indexed="64"/>
        </right>
        <top style="thin">
          <color indexed="64"/>
        </top>
        <bottom style="thin">
          <color indexed="64"/>
        </bottom>
      </border>
    </dxf>
  </rfmt>
  <rfmt sheetId="1" sqref="Y75" start="0" length="0">
    <dxf>
      <alignment horizontal="center" readingOrder="0"/>
      <border outline="0">
        <top style="thin">
          <color indexed="64"/>
        </top>
      </border>
    </dxf>
  </rfmt>
  <rfmt sheetId="1" sqref="Z75" start="0" length="0">
    <dxf/>
  </rfmt>
  <rfmt sheetId="1" sqref="V76" start="0" length="0">
    <dxf/>
  </rfmt>
  <rfmt sheetId="1" sqref="W76" start="0" length="0">
    <dxf>
      <border outline="0">
        <right/>
      </border>
    </dxf>
  </rfmt>
  <rfmt sheetId="1" sqref="X76" start="0" length="0">
    <dxf>
      <alignment horizontal="center" readingOrder="0"/>
      <border outline="0">
        <top style="thin">
          <color indexed="64"/>
        </top>
      </border>
    </dxf>
  </rfmt>
  <rfmt sheetId="1" sqref="Y76" start="0" length="0">
    <dxf>
      <alignment horizontal="center" readingOrder="0"/>
      <border outline="0">
        <top style="thin">
          <color indexed="64"/>
        </top>
      </border>
    </dxf>
  </rfmt>
  <rfmt sheetId="1" sqref="Z76" start="0" length="0">
    <dxf/>
  </rfmt>
  <rfmt sheetId="1" sqref="V77" start="0" length="0">
    <dxf/>
  </rfmt>
  <rfmt sheetId="1" sqref="W77" start="0" length="0">
    <dxf>
      <border outline="0">
        <right/>
      </border>
    </dxf>
  </rfmt>
  <rfmt sheetId="1" sqref="X77" start="0" length="0">
    <dxf>
      <alignment horizontal="center" readingOrder="0"/>
      <border outline="0">
        <top style="thin">
          <color indexed="64"/>
        </top>
      </border>
    </dxf>
  </rfmt>
  <rfmt sheetId="1" sqref="Y77" start="0" length="0">
    <dxf>
      <alignment horizontal="center" readingOrder="0"/>
      <border outline="0">
        <top style="thin">
          <color indexed="64"/>
        </top>
      </border>
    </dxf>
  </rfmt>
  <rfmt sheetId="1" sqref="Z77" start="0" length="0">
    <dxf/>
  </rfmt>
  <rfmt sheetId="1" sqref="V78" start="0" length="0">
    <dxf/>
  </rfmt>
  <rfmt sheetId="1" sqref="W78" start="0" length="0">
    <dxf>
      <border outline="0">
        <right/>
      </border>
    </dxf>
  </rfmt>
  <rfmt sheetId="1" sqref="X78" start="0" length="0">
    <dxf>
      <border outline="0">
        <left style="thin">
          <color indexed="64"/>
        </left>
        <right style="thin">
          <color indexed="64"/>
        </right>
        <top style="thin">
          <color indexed="64"/>
        </top>
        <bottom style="thin">
          <color indexed="64"/>
        </bottom>
      </border>
    </dxf>
  </rfmt>
  <rfmt sheetId="1" sqref="Y78" start="0" length="0">
    <dxf>
      <alignment horizontal="center" readingOrder="0"/>
      <border outline="0">
        <top style="thin">
          <color indexed="64"/>
        </top>
      </border>
    </dxf>
  </rfmt>
  <rfmt sheetId="1" sqref="Z78" start="0" length="0">
    <dxf>
      <alignment horizontal="center" readingOrder="0"/>
    </dxf>
  </rfmt>
  <rfmt sheetId="1" sqref="V79" start="0" length="0">
    <dxf/>
  </rfmt>
  <rfmt sheetId="1" sqref="W79" start="0" length="0">
    <dxf/>
  </rfmt>
  <rfmt sheetId="1" sqref="X79" start="0" length="0">
    <dxf>
      <alignment horizontal="center" readingOrder="0"/>
    </dxf>
  </rfmt>
  <rfmt sheetId="1" sqref="Y79" start="0" length="0">
    <dxf>
      <alignment horizontal="center" readingOrder="0"/>
    </dxf>
  </rfmt>
  <rfmt sheetId="1" sqref="Z79" start="0" length="0">
    <dxf>
      <alignment horizontal="center" readingOrder="0"/>
    </dxf>
  </rfmt>
  <rfmt sheetId="1" sqref="V80" start="0" length="0">
    <dxf/>
  </rfmt>
  <rfmt sheetId="1" sqref="W80" start="0" length="0">
    <dxf/>
  </rfmt>
  <rfmt sheetId="1" sqref="X80" start="0" length="0">
    <dxf>
      <alignment horizontal="center" readingOrder="0"/>
    </dxf>
  </rfmt>
  <rfmt sheetId="1" sqref="Y80" start="0" length="0">
    <dxf>
      <alignment horizontal="center" readingOrder="0"/>
    </dxf>
  </rfmt>
  <rfmt sheetId="1" sqref="Z80" start="0" length="0">
    <dxf/>
  </rfmt>
  <rfmt sheetId="1" sqref="V81" start="0" length="0">
    <dxf/>
  </rfmt>
  <rfmt sheetId="1" sqref="X81" start="0" length="0">
    <dxf>
      <alignment horizontal="center" readingOrder="0"/>
    </dxf>
  </rfmt>
  <rfmt sheetId="1" sqref="Y81" start="0" length="0">
    <dxf>
      <alignment horizontal="center" readingOrder="0"/>
    </dxf>
  </rfmt>
  <rfmt sheetId="1" sqref="Z81" start="0" length="0">
    <dxf/>
  </rfmt>
  <rcc rId="14391" sId="1" odxf="1" dxf="1">
    <oc r="X82">
      <f>2465000*6</f>
    </oc>
    <nc r="X82">
      <f>2465000*6</f>
    </nc>
    <odxf>
      <alignment horizontal="right" readingOrder="0"/>
    </odxf>
    <ndxf>
      <alignment horizontal="center" readingOrder="0"/>
    </ndxf>
  </rcc>
  <rfmt sheetId="1" sqref="Y82" start="0" length="0">
    <dxf>
      <alignment horizontal="center" readingOrder="0"/>
    </dxf>
  </rfmt>
  <rfmt sheetId="1" sqref="Z82" start="0" length="0">
    <dxf/>
  </rfmt>
  <rfmt sheetId="1" sqref="V83" start="0" length="0">
    <dxf/>
  </rfmt>
  <rfmt sheetId="1" sqref="W83" start="0" length="0">
    <dxf/>
  </rfmt>
  <rfmt sheetId="1" sqref="X83" start="0" length="0">
    <dxf>
      <alignment horizontal="center" readingOrder="0"/>
    </dxf>
  </rfmt>
  <rfmt sheetId="1" sqref="Y83" start="0" length="0">
    <dxf>
      <alignment horizontal="center" readingOrder="0"/>
    </dxf>
  </rfmt>
  <rfmt sheetId="1" sqref="Z83" start="0" length="0">
    <dxf/>
  </rfmt>
  <rfmt sheetId="1" sqref="X84" start="0" length="0">
    <dxf>
      <alignment horizontal="center" readingOrder="0"/>
    </dxf>
  </rfmt>
  <rfmt sheetId="1" sqref="Y84" start="0" length="0">
    <dxf>
      <alignment horizontal="center" readingOrder="0"/>
    </dxf>
  </rfmt>
  <rfmt sheetId="1" sqref="Z84" start="0" length="0">
    <dxf/>
  </rfmt>
  <rcc rId="14392" sId="1" odxf="1" dxf="1">
    <nc r="W85">
      <v>4500027634</v>
    </nc>
    <odxf>
      <numFmt numFmtId="34" formatCode="_(&quot;$&quot;\ * #,##0.00_);_(&quot;$&quot;\ * \(#,##0.00\);_(&quot;$&quot;\ * &quot;-&quot;??_);_(@_)"/>
      <fill>
        <patternFill patternType="solid">
          <bgColor rgb="FFFF0000"/>
        </patternFill>
      </fill>
    </odxf>
    <ndxf>
      <numFmt numFmtId="0" formatCode="General"/>
      <fill>
        <patternFill patternType="none">
          <bgColor indexed="65"/>
        </patternFill>
      </fill>
    </ndxf>
  </rcc>
  <rcc rId="14393" sId="1" odxf="1" dxf="1" numFmtId="34">
    <nc r="X85">
      <v>6454600</v>
    </nc>
    <odxf>
      <fill>
        <patternFill patternType="solid">
          <bgColor rgb="FFFF0000"/>
        </patternFill>
      </fill>
      <alignment horizontal="right" readingOrder="0"/>
    </odxf>
    <ndxf>
      <fill>
        <patternFill patternType="none">
          <bgColor indexed="65"/>
        </patternFill>
      </fill>
      <alignment horizontal="center" readingOrder="0"/>
    </ndxf>
  </rcc>
  <rcc rId="14394" sId="1" odxf="1" dxf="1">
    <nc r="Y85" t="inlineStr">
      <is>
        <t>SG 199-2017</t>
      </is>
    </nc>
    <odxf>
      <fill>
        <patternFill patternType="solid">
          <bgColor rgb="FFFF0000"/>
        </patternFill>
      </fill>
      <alignment horizontal="justify" readingOrder="0"/>
    </odxf>
    <ndxf>
      <fill>
        <patternFill patternType="none">
          <bgColor indexed="65"/>
        </patternFill>
      </fill>
      <alignment horizontal="center" readingOrder="0"/>
    </ndxf>
  </rcc>
  <rcc rId="14395" sId="1" odxf="1" dxf="1">
    <nc r="Z85" t="inlineStr">
      <is>
        <t>EDWIN MAURICIO VARGAS POVEDA</t>
      </is>
    </nc>
    <odxf>
      <fill>
        <patternFill patternType="solid">
          <bgColor rgb="FFFF0000"/>
        </patternFill>
      </fill>
    </odxf>
    <ndxf>
      <fill>
        <patternFill patternType="none">
          <bgColor indexed="65"/>
        </patternFill>
      </fill>
    </ndxf>
  </rcc>
  <rfmt sheetId="1" sqref="X86" start="0" length="0">
    <dxf>
      <alignment horizontal="center" readingOrder="0"/>
    </dxf>
  </rfmt>
  <rfmt sheetId="1" sqref="Y86" start="0" length="0">
    <dxf>
      <alignment horizontal="center" readingOrder="0"/>
    </dxf>
  </rfmt>
  <rfmt sheetId="1" sqref="Z86" start="0" length="0">
    <dxf/>
  </rfmt>
  <rfmt sheetId="1" sqref="X87" start="0" length="0">
    <dxf>
      <alignment horizontal="center" readingOrder="0"/>
    </dxf>
  </rfmt>
  <rfmt sheetId="1" sqref="Y87" start="0" length="0">
    <dxf>
      <alignment horizontal="center" readingOrder="0"/>
    </dxf>
  </rfmt>
  <rfmt sheetId="1" sqref="Z87" start="0" length="0">
    <dxf/>
  </rfmt>
  <rfmt sheetId="1" sqref="X88" start="0" length="0">
    <dxf>
      <alignment horizontal="center" readingOrder="0"/>
    </dxf>
  </rfmt>
  <rfmt sheetId="1" sqref="Y88" start="0" length="0">
    <dxf>
      <alignment horizontal="center" readingOrder="0"/>
    </dxf>
  </rfmt>
  <rfmt sheetId="1" sqref="Z88" start="0" length="0">
    <dxf/>
  </rfmt>
  <rfmt sheetId="1" sqref="V89" start="0" length="0">
    <dxf/>
  </rfmt>
  <rfmt sheetId="1" sqref="X89" start="0" length="0">
    <dxf>
      <alignment horizontal="center" readingOrder="0"/>
    </dxf>
  </rfmt>
  <rfmt sheetId="1" sqref="Y89" start="0" length="0">
    <dxf>
      <alignment horizontal="center" readingOrder="0"/>
    </dxf>
  </rfmt>
  <rfmt sheetId="1" sqref="Z89" start="0" length="0">
    <dxf/>
  </rfmt>
  <rfmt sheetId="1" sqref="W90" start="0" length="0">
    <dxf>
      <border outline="0">
        <bottom/>
      </border>
    </dxf>
  </rfmt>
  <rfmt sheetId="1" sqref="X90" start="0" length="0">
    <dxf>
      <alignment horizontal="center" readingOrder="0"/>
    </dxf>
  </rfmt>
  <rfmt sheetId="1" sqref="Y90" start="0" length="0">
    <dxf>
      <alignment horizontal="center" readingOrder="0"/>
    </dxf>
  </rfmt>
  <rfmt sheetId="1" sqref="Z90" start="0" length="0">
    <dxf/>
  </rfmt>
  <rfmt sheetId="1" sqref="V91" start="0" length="0">
    <dxf>
      <border outline="0">
        <left style="thin">
          <color auto="1"/>
        </left>
        <right style="thin">
          <color auto="1"/>
        </right>
        <top style="thin">
          <color auto="1"/>
        </top>
        <bottom style="thin">
          <color auto="1"/>
        </bottom>
      </border>
    </dxf>
  </rfmt>
  <rfmt sheetId="1" sqref="W91" start="0" length="0">
    <dxf>
      <border outline="0">
        <left style="thin">
          <color auto="1"/>
        </left>
        <right style="thin">
          <color auto="1"/>
        </right>
        <top style="thin">
          <color auto="1"/>
        </top>
        <bottom style="thin">
          <color auto="1"/>
        </bottom>
      </border>
    </dxf>
  </rfmt>
  <rfmt sheetId="1" sqref="X91" start="0" length="0">
    <dxf>
      <alignment horizontal="center" readingOrder="0"/>
    </dxf>
  </rfmt>
  <rfmt sheetId="1" sqref="Y91" start="0" length="0">
    <dxf>
      <alignment horizontal="center" readingOrder="0"/>
    </dxf>
  </rfmt>
  <rfmt sheetId="1" sqref="V92" start="0" length="0">
    <dxf>
      <border outline="0">
        <left style="thin">
          <color auto="1"/>
        </left>
        <right style="thin">
          <color auto="1"/>
        </right>
        <top style="thin">
          <color auto="1"/>
        </top>
        <bottom style="thin">
          <color auto="1"/>
        </bottom>
      </border>
    </dxf>
  </rfmt>
  <rfmt sheetId="1" sqref="W92" start="0" length="0">
    <dxf>
      <border outline="0">
        <left style="thin">
          <color auto="1"/>
        </left>
        <right style="thin">
          <color auto="1"/>
        </right>
        <top style="thin">
          <color auto="1"/>
        </top>
        <bottom style="thin">
          <color auto="1"/>
        </bottom>
      </border>
    </dxf>
  </rfmt>
  <rfmt sheetId="1" sqref="X92" start="0" length="0">
    <dxf>
      <alignment horizontal="center" readingOrder="0"/>
    </dxf>
  </rfmt>
  <rfmt sheetId="1" sqref="Y92" start="0" length="0">
    <dxf>
      <alignment horizontal="center" readingOrder="0"/>
    </dxf>
  </rfmt>
  <rfmt sheetId="1" sqref="Z92" start="0" length="0">
    <dxf/>
  </rfmt>
  <rfmt sheetId="1" sqref="V93" start="0" length="0">
    <dxf>
      <border outline="0">
        <left style="thin">
          <color auto="1"/>
        </left>
        <right style="thin">
          <color auto="1"/>
        </right>
        <top style="thin">
          <color auto="1"/>
        </top>
        <bottom style="thin">
          <color auto="1"/>
        </bottom>
      </border>
    </dxf>
  </rfmt>
  <rfmt sheetId="1" sqref="W93" start="0" length="0">
    <dxf>
      <border outline="0">
        <left style="thin">
          <color auto="1"/>
        </left>
        <right style="thin">
          <color auto="1"/>
        </right>
        <top style="thin">
          <color auto="1"/>
        </top>
        <bottom style="thin">
          <color auto="1"/>
        </bottom>
      </border>
    </dxf>
  </rfmt>
  <rfmt sheetId="1" sqref="X93" start="0" length="0">
    <dxf>
      <alignment horizontal="center" readingOrder="0"/>
    </dxf>
  </rfmt>
  <rfmt sheetId="1" sqref="Y93" start="0" length="0">
    <dxf>
      <alignment horizontal="center" readingOrder="0"/>
    </dxf>
  </rfmt>
  <rfmt sheetId="1" sqref="Z93" start="0" length="0">
    <dxf/>
  </rfmt>
  <rfmt sheetId="1" sqref="V94" start="0" length="0">
    <dxf>
      <border outline="0">
        <left style="thin">
          <color auto="1"/>
        </left>
        <right style="thin">
          <color auto="1"/>
        </right>
        <top style="thin">
          <color auto="1"/>
        </top>
        <bottom style="thin">
          <color auto="1"/>
        </bottom>
      </border>
    </dxf>
  </rfmt>
  <rfmt sheetId="1" sqref="W94" start="0" length="0">
    <dxf>
      <border outline="0">
        <left style="thin">
          <color auto="1"/>
        </left>
        <right style="thin">
          <color auto="1"/>
        </right>
        <top style="thin">
          <color auto="1"/>
        </top>
        <bottom style="thin">
          <color auto="1"/>
        </bottom>
      </border>
    </dxf>
  </rfmt>
  <rfmt sheetId="1" sqref="X94" start="0" length="0">
    <dxf>
      <alignment horizontal="center" readingOrder="0"/>
    </dxf>
  </rfmt>
  <rfmt sheetId="1" sqref="Y94" start="0" length="0">
    <dxf>
      <alignment horizontal="center" readingOrder="0"/>
    </dxf>
  </rfmt>
  <rfmt sheetId="1" sqref="Z94" start="0" length="0">
    <dxf/>
  </rfmt>
  <rfmt sheetId="1" sqref="V95" start="0" length="0">
    <dxf>
      <border outline="0">
        <left style="thin">
          <color auto="1"/>
        </left>
        <right style="thin">
          <color auto="1"/>
        </right>
        <top style="thin">
          <color auto="1"/>
        </top>
        <bottom style="thin">
          <color auto="1"/>
        </bottom>
      </border>
    </dxf>
  </rfmt>
  <rfmt sheetId="1" sqref="W95" start="0" length="0">
    <dxf>
      <border outline="0">
        <left style="thin">
          <color auto="1"/>
        </left>
        <right style="thin">
          <color auto="1"/>
        </right>
        <top style="thin">
          <color auto="1"/>
        </top>
        <bottom style="thin">
          <color auto="1"/>
        </bottom>
      </border>
    </dxf>
  </rfmt>
  <rfmt sheetId="1" sqref="X95" start="0" length="0">
    <dxf>
      <alignment horizontal="center" readingOrder="0"/>
    </dxf>
  </rfmt>
  <rfmt sheetId="1" sqref="Y95" start="0" length="0">
    <dxf>
      <alignment horizontal="center" readingOrder="0"/>
    </dxf>
  </rfmt>
  <rfmt sheetId="1" sqref="Z95" start="0" length="0">
    <dxf/>
  </rfmt>
  <rfmt sheetId="1" sqref="V96" start="0" length="0">
    <dxf>
      <border outline="0">
        <left style="thin">
          <color auto="1"/>
        </left>
        <right style="thin">
          <color auto="1"/>
        </right>
        <top style="thin">
          <color auto="1"/>
        </top>
        <bottom style="thin">
          <color auto="1"/>
        </bottom>
      </border>
    </dxf>
  </rfmt>
  <rfmt sheetId="1" sqref="W96" start="0" length="0">
    <dxf>
      <border outline="0">
        <left style="thin">
          <color auto="1"/>
        </left>
        <right style="thin">
          <color auto="1"/>
        </right>
        <top style="thin">
          <color auto="1"/>
        </top>
        <bottom style="thin">
          <color auto="1"/>
        </bottom>
      </border>
    </dxf>
  </rfmt>
  <rfmt sheetId="1" sqref="X96" start="0" length="0">
    <dxf>
      <alignment horizontal="center" readingOrder="0"/>
    </dxf>
  </rfmt>
  <rfmt sheetId="1" sqref="Y96" start="0" length="0">
    <dxf>
      <alignment horizontal="center" readingOrder="0"/>
    </dxf>
  </rfmt>
  <rfmt sheetId="1" sqref="Z96" start="0" length="0">
    <dxf/>
  </rfmt>
  <rfmt sheetId="1" sqref="V97" start="0" length="0">
    <dxf>
      <border outline="0">
        <left style="thin">
          <color auto="1"/>
        </left>
        <right style="thin">
          <color auto="1"/>
        </right>
        <top style="thin">
          <color auto="1"/>
        </top>
        <bottom style="thin">
          <color auto="1"/>
        </bottom>
      </border>
    </dxf>
  </rfmt>
  <rfmt sheetId="1" sqref="W97" start="0" length="0">
    <dxf>
      <border outline="0">
        <left style="thin">
          <color auto="1"/>
        </left>
        <right style="thin">
          <color auto="1"/>
        </right>
        <top style="thin">
          <color auto="1"/>
        </top>
        <bottom style="thin">
          <color auto="1"/>
        </bottom>
      </border>
    </dxf>
  </rfmt>
  <rfmt sheetId="1" sqref="X97" start="0" length="0">
    <dxf>
      <alignment horizontal="center" readingOrder="0"/>
    </dxf>
  </rfmt>
  <rfmt sheetId="1" sqref="Y97" start="0" length="0">
    <dxf>
      <alignment horizontal="center" readingOrder="0"/>
    </dxf>
  </rfmt>
  <rfmt sheetId="1" sqref="Z97" start="0" length="0">
    <dxf/>
  </rfmt>
  <rfmt sheetId="1" sqref="V98" start="0" length="0">
    <dxf>
      <border outline="0">
        <left style="thin">
          <color auto="1"/>
        </left>
        <right style="thin">
          <color auto="1"/>
        </right>
        <top style="thin">
          <color auto="1"/>
        </top>
        <bottom style="thin">
          <color auto="1"/>
        </bottom>
      </border>
    </dxf>
  </rfmt>
  <rfmt sheetId="1" sqref="W98" start="0" length="0">
    <dxf>
      <border outline="0">
        <left style="thin">
          <color auto="1"/>
        </left>
        <right style="thin">
          <color auto="1"/>
        </right>
        <top style="thin">
          <color auto="1"/>
        </top>
        <bottom style="thin">
          <color auto="1"/>
        </bottom>
      </border>
    </dxf>
  </rfmt>
  <rfmt sheetId="1" sqref="X98" start="0" length="0">
    <dxf>
      <alignment horizontal="center" readingOrder="0"/>
    </dxf>
  </rfmt>
  <rfmt sheetId="1" sqref="Y98" start="0" length="0">
    <dxf>
      <alignment horizontal="center" readingOrder="0"/>
    </dxf>
  </rfmt>
  <rfmt sheetId="1" sqref="Z98" start="0" length="0">
    <dxf/>
  </rfmt>
  <rfmt sheetId="1" sqref="V99" start="0" length="0">
    <dxf>
      <border outline="0">
        <left style="thin">
          <color auto="1"/>
        </left>
        <right style="thin">
          <color auto="1"/>
        </right>
        <top style="thin">
          <color auto="1"/>
        </top>
        <bottom style="thin">
          <color auto="1"/>
        </bottom>
      </border>
    </dxf>
  </rfmt>
  <rfmt sheetId="1" sqref="W99" start="0" length="0">
    <dxf>
      <border outline="0">
        <left style="thin">
          <color auto="1"/>
        </left>
        <right style="thin">
          <color auto="1"/>
        </right>
        <top style="thin">
          <color auto="1"/>
        </top>
        <bottom style="thin">
          <color auto="1"/>
        </bottom>
      </border>
    </dxf>
  </rfmt>
  <rfmt sheetId="1" sqref="X99" start="0" length="0">
    <dxf>
      <alignment horizontal="center" readingOrder="0"/>
    </dxf>
  </rfmt>
  <rfmt sheetId="1" sqref="Y99" start="0" length="0">
    <dxf>
      <alignment horizontal="center" readingOrder="0"/>
    </dxf>
  </rfmt>
  <rfmt sheetId="1" sqref="Z99" start="0" length="0">
    <dxf/>
  </rfmt>
  <rfmt sheetId="1" sqref="V100" start="0" length="0">
    <dxf>
      <border outline="0">
        <left style="thin">
          <color auto="1"/>
        </left>
        <right style="thin">
          <color auto="1"/>
        </right>
        <top style="thin">
          <color auto="1"/>
        </top>
        <bottom style="thin">
          <color auto="1"/>
        </bottom>
      </border>
    </dxf>
  </rfmt>
  <rfmt sheetId="1" sqref="W100" start="0" length="0">
    <dxf>
      <border outline="0">
        <left style="thin">
          <color auto="1"/>
        </left>
        <right style="thin">
          <color auto="1"/>
        </right>
        <top style="thin">
          <color auto="1"/>
        </top>
        <bottom style="thin">
          <color auto="1"/>
        </bottom>
      </border>
    </dxf>
  </rfmt>
  <rfmt sheetId="1" sqref="X100" start="0" length="0">
    <dxf>
      <alignment horizontal="center" readingOrder="0"/>
    </dxf>
  </rfmt>
  <rfmt sheetId="1" sqref="Y100" start="0" length="0">
    <dxf>
      <alignment horizontal="center" readingOrder="0"/>
    </dxf>
  </rfmt>
  <rfmt sheetId="1" sqref="Z100" start="0" length="0">
    <dxf/>
  </rfmt>
  <rfmt sheetId="1" sqref="V101" start="0" length="0">
    <dxf>
      <border outline="0">
        <left style="thin">
          <color auto="1"/>
        </left>
        <right style="thin">
          <color auto="1"/>
        </right>
        <top style="thin">
          <color auto="1"/>
        </top>
        <bottom style="thin">
          <color auto="1"/>
        </bottom>
      </border>
    </dxf>
  </rfmt>
  <rfmt sheetId="1" sqref="W101" start="0" length="0">
    <dxf>
      <border outline="0">
        <left style="thin">
          <color auto="1"/>
        </left>
        <right style="thin">
          <color auto="1"/>
        </right>
        <top style="thin">
          <color auto="1"/>
        </top>
        <bottom style="thin">
          <color auto="1"/>
        </bottom>
      </border>
    </dxf>
  </rfmt>
  <rfmt sheetId="1" sqref="X101" start="0" length="0">
    <dxf>
      <alignment horizontal="center" readingOrder="0"/>
    </dxf>
  </rfmt>
  <rfmt sheetId="1" sqref="Y101" start="0" length="0">
    <dxf>
      <alignment horizontal="center" readingOrder="0"/>
    </dxf>
  </rfmt>
  <rfmt sheetId="1" sqref="Z101" start="0" length="0">
    <dxf/>
  </rfmt>
  <rfmt sheetId="1" sqref="V102" start="0" length="0">
    <dxf>
      <border outline="0">
        <left style="thin">
          <color auto="1"/>
        </left>
        <right style="thin">
          <color auto="1"/>
        </right>
        <top style="thin">
          <color auto="1"/>
        </top>
        <bottom style="thin">
          <color auto="1"/>
        </bottom>
      </border>
    </dxf>
  </rfmt>
  <rfmt sheetId="1" sqref="W102" start="0" length="0">
    <dxf>
      <border outline="0">
        <left style="thin">
          <color auto="1"/>
        </left>
        <right style="thin">
          <color auto="1"/>
        </right>
        <top style="thin">
          <color auto="1"/>
        </top>
        <bottom style="thin">
          <color auto="1"/>
        </bottom>
      </border>
    </dxf>
  </rfmt>
  <rfmt sheetId="1" sqref="X102" start="0" length="0">
    <dxf>
      <alignment horizontal="center" readingOrder="0"/>
    </dxf>
  </rfmt>
  <rfmt sheetId="1" sqref="Y102" start="0" length="0">
    <dxf>
      <alignment horizontal="center" readingOrder="0"/>
    </dxf>
  </rfmt>
  <rfmt sheetId="1" sqref="Z102" start="0" length="0">
    <dxf/>
  </rfmt>
  <rfmt sheetId="1" sqref="V103" start="0" length="0">
    <dxf>
      <border outline="0">
        <left style="thin">
          <color auto="1"/>
        </left>
        <right style="thin">
          <color auto="1"/>
        </right>
        <top style="thin">
          <color auto="1"/>
        </top>
        <bottom style="thin">
          <color auto="1"/>
        </bottom>
      </border>
    </dxf>
  </rfmt>
  <rfmt sheetId="1" sqref="W103" start="0" length="0">
    <dxf>
      <border outline="0">
        <left style="thin">
          <color auto="1"/>
        </left>
        <right style="thin">
          <color auto="1"/>
        </right>
        <top style="thin">
          <color auto="1"/>
        </top>
        <bottom style="thin">
          <color auto="1"/>
        </bottom>
      </border>
    </dxf>
  </rfmt>
  <rfmt sheetId="1" sqref="X103" start="0" length="0">
    <dxf>
      <alignment horizontal="center" readingOrder="0"/>
    </dxf>
  </rfmt>
  <rfmt sheetId="1" sqref="Y103" start="0" length="0">
    <dxf>
      <alignment horizontal="center" readingOrder="0"/>
    </dxf>
  </rfmt>
  <rfmt sheetId="1" sqref="Z103" start="0" length="0">
    <dxf/>
  </rfmt>
  <rfmt sheetId="1" sqref="V104" start="0" length="0">
    <dxf>
      <border outline="0">
        <left style="thin">
          <color auto="1"/>
        </left>
        <right style="thin">
          <color auto="1"/>
        </right>
        <top style="thin">
          <color auto="1"/>
        </top>
        <bottom style="thin">
          <color auto="1"/>
        </bottom>
      </border>
    </dxf>
  </rfmt>
  <rfmt sheetId="1" sqref="W104" start="0" length="0">
    <dxf>
      <border outline="0">
        <left style="thin">
          <color auto="1"/>
        </left>
        <right style="thin">
          <color auto="1"/>
        </right>
        <top style="thin">
          <color auto="1"/>
        </top>
        <bottom style="thin">
          <color auto="1"/>
        </bottom>
      </border>
    </dxf>
  </rfmt>
  <rfmt sheetId="1" sqref="X104" start="0" length="0">
    <dxf>
      <alignment horizontal="center" readingOrder="0"/>
    </dxf>
  </rfmt>
  <rfmt sheetId="1" sqref="Y104" start="0" length="0">
    <dxf>
      <alignment horizontal="center" readingOrder="0"/>
    </dxf>
  </rfmt>
  <rfmt sheetId="1" sqref="Z104" start="0" length="0">
    <dxf/>
  </rfmt>
  <rfmt sheetId="1" sqref="V105" start="0" length="0">
    <dxf>
      <border outline="0">
        <left style="thin">
          <color auto="1"/>
        </left>
        <right style="thin">
          <color auto="1"/>
        </right>
        <top style="thin">
          <color auto="1"/>
        </top>
        <bottom style="thin">
          <color auto="1"/>
        </bottom>
      </border>
    </dxf>
  </rfmt>
  <rfmt sheetId="1" sqref="W105" start="0" length="0">
    <dxf>
      <border outline="0">
        <left style="thin">
          <color auto="1"/>
        </left>
        <right style="thin">
          <color auto="1"/>
        </right>
        <top style="thin">
          <color auto="1"/>
        </top>
        <bottom style="thin">
          <color auto="1"/>
        </bottom>
      </border>
    </dxf>
  </rfmt>
  <rfmt sheetId="1" sqref="X105" start="0" length="0">
    <dxf>
      <alignment horizontal="center" readingOrder="0"/>
    </dxf>
  </rfmt>
  <rfmt sheetId="1" sqref="Z105" start="0" length="0">
    <dxf/>
  </rfmt>
  <rfmt sheetId="1" sqref="V106" start="0" length="0">
    <dxf>
      <border outline="0">
        <left style="thin">
          <color auto="1"/>
        </left>
        <right style="thin">
          <color auto="1"/>
        </right>
        <top style="thin">
          <color auto="1"/>
        </top>
        <bottom style="thin">
          <color auto="1"/>
        </bottom>
      </border>
    </dxf>
  </rfmt>
  <rfmt sheetId="1" sqref="W106" start="0" length="0">
    <dxf>
      <border outline="0">
        <left style="thin">
          <color auto="1"/>
        </left>
        <right style="thin">
          <color auto="1"/>
        </right>
        <top style="thin">
          <color auto="1"/>
        </top>
        <bottom style="thin">
          <color auto="1"/>
        </bottom>
      </border>
    </dxf>
  </rfmt>
  <rfmt sheetId="1" sqref="X106" start="0" length="0">
    <dxf>
      <alignment horizontal="center" readingOrder="0"/>
    </dxf>
  </rfmt>
  <rfmt sheetId="1" sqref="Y106" start="0" length="0">
    <dxf>
      <alignment horizontal="center" readingOrder="0"/>
    </dxf>
  </rfmt>
  <rfmt sheetId="1" sqref="Z106" start="0" length="0">
    <dxf/>
  </rfmt>
  <rfmt sheetId="1" sqref="V107" start="0" length="0">
    <dxf>
      <border outline="0">
        <left style="thin">
          <color auto="1"/>
        </left>
        <right style="thin">
          <color auto="1"/>
        </right>
        <top style="thin">
          <color auto="1"/>
        </top>
        <bottom style="thin">
          <color auto="1"/>
        </bottom>
      </border>
    </dxf>
  </rfmt>
  <rfmt sheetId="1" sqref="W107" start="0" length="0">
    <dxf>
      <border outline="0">
        <left style="thin">
          <color auto="1"/>
        </left>
        <right style="thin">
          <color auto="1"/>
        </right>
        <top style="thin">
          <color auto="1"/>
        </top>
        <bottom style="thin">
          <color auto="1"/>
        </bottom>
      </border>
    </dxf>
  </rfmt>
  <rfmt sheetId="1" sqref="X107" start="0" length="0">
    <dxf>
      <alignment horizontal="center" readingOrder="0"/>
    </dxf>
  </rfmt>
  <rfmt sheetId="1" sqref="Y107" start="0" length="0">
    <dxf>
      <alignment horizontal="center" readingOrder="0"/>
    </dxf>
  </rfmt>
  <rfmt sheetId="1" sqref="Z107" start="0" length="0">
    <dxf/>
  </rfmt>
  <rfmt sheetId="1" sqref="V108" start="0" length="0">
    <dxf>
      <border outline="0">
        <left style="thin">
          <color auto="1"/>
        </left>
        <right style="thin">
          <color auto="1"/>
        </right>
        <top style="thin">
          <color auto="1"/>
        </top>
        <bottom style="thin">
          <color auto="1"/>
        </bottom>
      </border>
    </dxf>
  </rfmt>
  <rfmt sheetId="1" sqref="W108" start="0" length="0">
    <dxf>
      <border outline="0">
        <left style="thin">
          <color auto="1"/>
        </left>
        <right style="thin">
          <color auto="1"/>
        </right>
        <top style="thin">
          <color auto="1"/>
        </top>
        <bottom style="thin">
          <color auto="1"/>
        </bottom>
      </border>
    </dxf>
  </rfmt>
  <rfmt sheetId="1" sqref="X108" start="0" length="0">
    <dxf>
      <alignment horizontal="center" readingOrder="0"/>
    </dxf>
  </rfmt>
  <rfmt sheetId="1" sqref="Y108" start="0" length="0">
    <dxf>
      <alignment horizontal="center" readingOrder="0"/>
    </dxf>
  </rfmt>
  <rfmt sheetId="1" sqref="Z108" start="0" length="0">
    <dxf/>
  </rfmt>
  <rfmt sheetId="1" sqref="V109" start="0" length="0">
    <dxf>
      <border outline="0">
        <left style="thin">
          <color auto="1"/>
        </left>
        <right style="thin">
          <color auto="1"/>
        </right>
        <top style="thin">
          <color auto="1"/>
        </top>
        <bottom style="thin">
          <color auto="1"/>
        </bottom>
      </border>
    </dxf>
  </rfmt>
  <rfmt sheetId="1" sqref="W109" start="0" length="0">
    <dxf>
      <border outline="0">
        <left style="thin">
          <color auto="1"/>
        </left>
        <right style="thin">
          <color auto="1"/>
        </right>
        <top style="thin">
          <color auto="1"/>
        </top>
        <bottom style="thin">
          <color auto="1"/>
        </bottom>
      </border>
    </dxf>
  </rfmt>
  <rfmt sheetId="1" sqref="X109" start="0" length="0">
    <dxf>
      <alignment horizontal="center" readingOrder="0"/>
    </dxf>
  </rfmt>
  <rfmt sheetId="1" sqref="Y109" start="0" length="0">
    <dxf>
      <alignment horizontal="center" readingOrder="0"/>
    </dxf>
  </rfmt>
  <rfmt sheetId="1" sqref="Z109" start="0" length="0">
    <dxf/>
  </rfmt>
  <rfmt sheetId="1" sqref="V110" start="0" length="0">
    <dxf>
      <border outline="0">
        <left style="thin">
          <color auto="1"/>
        </left>
        <right style="thin">
          <color auto="1"/>
        </right>
        <top style="thin">
          <color auto="1"/>
        </top>
        <bottom style="thin">
          <color auto="1"/>
        </bottom>
      </border>
    </dxf>
  </rfmt>
  <rfmt sheetId="1" sqref="W110" start="0" length="0">
    <dxf>
      <border outline="0">
        <left style="thin">
          <color auto="1"/>
        </left>
        <right style="thin">
          <color auto="1"/>
        </right>
        <top style="thin">
          <color auto="1"/>
        </top>
        <bottom style="thin">
          <color auto="1"/>
        </bottom>
      </border>
    </dxf>
  </rfmt>
  <rfmt sheetId="1" sqref="X110" start="0" length="0">
    <dxf>
      <alignment horizontal="center" readingOrder="0"/>
    </dxf>
  </rfmt>
  <rfmt sheetId="1" sqref="Y110" start="0" length="0">
    <dxf>
      <alignment horizontal="center" readingOrder="0"/>
    </dxf>
  </rfmt>
  <rfmt sheetId="1" sqref="Z110" start="0" length="0">
    <dxf/>
  </rfmt>
  <rfmt sheetId="1" sqref="V111" start="0" length="0">
    <dxf>
      <border outline="0">
        <left style="thin">
          <color auto="1"/>
        </left>
        <right style="thin">
          <color auto="1"/>
        </right>
        <top style="thin">
          <color auto="1"/>
        </top>
        <bottom style="thin">
          <color auto="1"/>
        </bottom>
      </border>
    </dxf>
  </rfmt>
  <rfmt sheetId="1" sqref="W111" start="0" length="0">
    <dxf>
      <border outline="0">
        <left style="thin">
          <color auto="1"/>
        </left>
        <right style="thin">
          <color auto="1"/>
        </right>
        <top style="thin">
          <color auto="1"/>
        </top>
        <bottom style="thin">
          <color auto="1"/>
        </bottom>
      </border>
    </dxf>
  </rfmt>
  <rfmt sheetId="1" sqref="X111" start="0" length="0">
    <dxf>
      <alignment horizontal="center" readingOrder="0"/>
    </dxf>
  </rfmt>
  <rfmt sheetId="1" sqref="Y111" start="0" length="0">
    <dxf>
      <alignment horizontal="center" readingOrder="0"/>
    </dxf>
  </rfmt>
  <rfmt sheetId="1" sqref="Z111" start="0" length="0">
    <dxf/>
  </rfmt>
  <rfmt sheetId="1" sqref="V112" start="0" length="0">
    <dxf>
      <border outline="0">
        <left style="thin">
          <color auto="1"/>
        </left>
        <right style="thin">
          <color auto="1"/>
        </right>
        <top style="thin">
          <color auto="1"/>
        </top>
        <bottom style="thin">
          <color auto="1"/>
        </bottom>
      </border>
    </dxf>
  </rfmt>
  <rfmt sheetId="1" sqref="W112" start="0" length="0">
    <dxf>
      <border outline="0">
        <left style="thin">
          <color auto="1"/>
        </left>
        <right style="thin">
          <color auto="1"/>
        </right>
        <top style="thin">
          <color auto="1"/>
        </top>
        <bottom style="thin">
          <color auto="1"/>
        </bottom>
      </border>
    </dxf>
  </rfmt>
  <rfmt sheetId="1" sqref="X112" start="0" length="0">
    <dxf>
      <alignment horizontal="center" readingOrder="0"/>
    </dxf>
  </rfmt>
  <rfmt sheetId="1" sqref="Y112" start="0" length="0">
    <dxf>
      <alignment horizontal="center" readingOrder="0"/>
    </dxf>
  </rfmt>
  <rfmt sheetId="1" sqref="Z112" start="0" length="0">
    <dxf/>
  </rfmt>
  <rfmt sheetId="1" sqref="V113" start="0" length="0">
    <dxf>
      <border outline="0">
        <left style="thin">
          <color auto="1"/>
        </left>
        <right style="thin">
          <color auto="1"/>
        </right>
        <top style="thin">
          <color auto="1"/>
        </top>
        <bottom style="thin">
          <color auto="1"/>
        </bottom>
      </border>
    </dxf>
  </rfmt>
  <rfmt sheetId="1" sqref="W113" start="0" length="0">
    <dxf>
      <border outline="0">
        <left style="thin">
          <color auto="1"/>
        </left>
        <right style="thin">
          <color auto="1"/>
        </right>
        <top style="thin">
          <color auto="1"/>
        </top>
        <bottom style="thin">
          <color auto="1"/>
        </bottom>
      </border>
    </dxf>
  </rfmt>
  <rfmt sheetId="1" sqref="X113" start="0" length="0">
    <dxf>
      <alignment horizontal="center" readingOrder="0"/>
    </dxf>
  </rfmt>
  <rfmt sheetId="1" sqref="Y113" start="0" length="0">
    <dxf>
      <alignment horizontal="center" readingOrder="0"/>
    </dxf>
  </rfmt>
  <rfmt sheetId="1" sqref="Z113" start="0" length="0">
    <dxf/>
  </rfmt>
  <rfmt sheetId="1" sqref="V114" start="0" length="0">
    <dxf>
      <border outline="0">
        <left style="thin">
          <color auto="1"/>
        </left>
        <right style="thin">
          <color auto="1"/>
        </right>
        <top style="thin">
          <color auto="1"/>
        </top>
        <bottom style="thin">
          <color auto="1"/>
        </bottom>
      </border>
    </dxf>
  </rfmt>
  <rfmt sheetId="1" sqref="W114" start="0" length="0">
    <dxf>
      <border outline="0">
        <left style="thin">
          <color auto="1"/>
        </left>
        <right style="thin">
          <color auto="1"/>
        </right>
        <top style="thin">
          <color auto="1"/>
        </top>
        <bottom style="thin">
          <color auto="1"/>
        </bottom>
      </border>
    </dxf>
  </rfmt>
  <rfmt sheetId="1" sqref="X114" start="0" length="0">
    <dxf>
      <alignment horizontal="center" readingOrder="0"/>
    </dxf>
  </rfmt>
  <rfmt sheetId="1" sqref="Y114" start="0" length="0">
    <dxf>
      <alignment horizontal="center" readingOrder="0"/>
    </dxf>
  </rfmt>
  <rfmt sheetId="1" sqref="Z114" start="0" length="0">
    <dxf/>
  </rfmt>
  <rfmt sheetId="1" sqref="V115" start="0" length="0">
    <dxf>
      <border outline="0">
        <left style="thin">
          <color auto="1"/>
        </left>
        <right style="thin">
          <color auto="1"/>
        </right>
        <top style="thin">
          <color auto="1"/>
        </top>
        <bottom style="thin">
          <color auto="1"/>
        </bottom>
      </border>
    </dxf>
  </rfmt>
  <rfmt sheetId="1" sqref="W115" start="0" length="0">
    <dxf>
      <border outline="0">
        <left style="thin">
          <color auto="1"/>
        </left>
        <right style="thin">
          <color auto="1"/>
        </right>
        <top style="thin">
          <color auto="1"/>
        </top>
        <bottom style="thin">
          <color auto="1"/>
        </bottom>
      </border>
    </dxf>
  </rfmt>
  <rfmt sheetId="1" sqref="X115" start="0" length="0">
    <dxf>
      <alignment horizontal="center" readingOrder="0"/>
    </dxf>
  </rfmt>
  <rfmt sheetId="1" sqref="Y115" start="0" length="0">
    <dxf>
      <alignment horizontal="center" readingOrder="0"/>
    </dxf>
  </rfmt>
  <rfmt sheetId="1" sqref="Z115" start="0" length="0">
    <dxf/>
  </rfmt>
  <rfmt sheetId="1" sqref="V116" start="0" length="0">
    <dxf>
      <border outline="0">
        <left style="thin">
          <color auto="1"/>
        </left>
        <right style="thin">
          <color auto="1"/>
        </right>
        <top style="thin">
          <color auto="1"/>
        </top>
        <bottom style="thin">
          <color auto="1"/>
        </bottom>
      </border>
    </dxf>
  </rfmt>
  <rcc rId="14396" sId="1" odxf="1" dxf="1">
    <nc r="W116">
      <v>4500028120</v>
    </nc>
    <odxf>
      <fill>
        <patternFill patternType="solid">
          <bgColor rgb="FFFF0000"/>
        </patternFill>
      </fill>
      <border outline="0">
        <left/>
        <right/>
        <top/>
        <bottom/>
      </border>
    </odxf>
    <ndxf>
      <fill>
        <patternFill patternType="none">
          <bgColor indexed="65"/>
        </patternFill>
      </fill>
      <border outline="0">
        <left style="thin">
          <color auto="1"/>
        </left>
        <right style="thin">
          <color auto="1"/>
        </right>
        <top style="thin">
          <color auto="1"/>
        </top>
        <bottom style="thin">
          <color auto="1"/>
        </bottom>
      </border>
    </ndxf>
  </rcc>
  <rcc rId="14397" sId="1" odxf="1" dxf="1" numFmtId="34">
    <nc r="X116">
      <v>9187716</v>
    </nc>
    <odxf>
      <fill>
        <patternFill patternType="solid">
          <bgColor rgb="FFFF0000"/>
        </patternFill>
      </fill>
      <alignment horizontal="right" readingOrder="0"/>
    </odxf>
    <ndxf>
      <fill>
        <patternFill patternType="none">
          <bgColor indexed="65"/>
        </patternFill>
      </fill>
      <alignment horizontal="center" readingOrder="0"/>
    </ndxf>
  </rcc>
  <rcc rId="14398" sId="1" odxf="1" dxf="1">
    <nc r="Y116" t="inlineStr">
      <is>
        <t>SG 230-2017</t>
      </is>
    </nc>
    <odxf>
      <fill>
        <patternFill patternType="solid">
          <bgColor rgb="FFFF0000"/>
        </patternFill>
      </fill>
      <alignment horizontal="justify" readingOrder="0"/>
    </odxf>
    <ndxf>
      <fill>
        <patternFill patternType="none">
          <bgColor indexed="65"/>
        </patternFill>
      </fill>
      <alignment horizontal="center" readingOrder="0"/>
    </ndxf>
  </rcc>
  <rfmt sheetId="1" sqref="Z116" start="0" length="0">
    <dxf>
      <fill>
        <patternFill patternType="none">
          <bgColor indexed="65"/>
        </patternFill>
      </fill>
    </dxf>
  </rfmt>
  <rfmt sheetId="1" sqref="V117" start="0" length="0">
    <dxf>
      <border outline="0">
        <left style="thin">
          <color auto="1"/>
        </left>
        <right style="thin">
          <color auto="1"/>
        </right>
        <top style="thin">
          <color auto="1"/>
        </top>
        <bottom style="thin">
          <color auto="1"/>
        </bottom>
      </border>
    </dxf>
  </rfmt>
  <rfmt sheetId="1" sqref="W117" start="0" length="0">
    <dxf>
      <border outline="0">
        <left style="thin">
          <color auto="1"/>
        </left>
        <right style="thin">
          <color auto="1"/>
        </right>
        <top style="thin">
          <color auto="1"/>
        </top>
        <bottom style="thin">
          <color auto="1"/>
        </bottom>
      </border>
    </dxf>
  </rfmt>
  <rfmt sheetId="1" sqref="X117" start="0" length="0">
    <dxf>
      <alignment horizontal="center" readingOrder="0"/>
    </dxf>
  </rfmt>
  <rfmt sheetId="1" sqref="Y117" start="0" length="0">
    <dxf>
      <alignment horizontal="center" readingOrder="0"/>
    </dxf>
  </rfmt>
  <rfmt sheetId="1" sqref="Z117" start="0" length="0">
    <dxf/>
  </rfmt>
  <rfmt sheetId="1" sqref="V118" start="0" length="0">
    <dxf>
      <border outline="0">
        <left style="thin">
          <color auto="1"/>
        </left>
        <right style="thin">
          <color auto="1"/>
        </right>
        <top style="thin">
          <color auto="1"/>
        </top>
        <bottom style="thin">
          <color auto="1"/>
        </bottom>
      </border>
    </dxf>
  </rfmt>
  <rfmt sheetId="1" sqref="W118" start="0" length="0">
    <dxf>
      <border outline="0">
        <left style="thin">
          <color auto="1"/>
        </left>
        <right style="thin">
          <color auto="1"/>
        </right>
        <top style="thin">
          <color auto="1"/>
        </top>
        <bottom style="thin">
          <color auto="1"/>
        </bottom>
      </border>
    </dxf>
  </rfmt>
  <rfmt sheetId="1" sqref="X118" start="0" length="0">
    <dxf>
      <alignment horizontal="center" readingOrder="0"/>
    </dxf>
  </rfmt>
  <rfmt sheetId="1" sqref="Y118" start="0" length="0">
    <dxf>
      <alignment horizontal="center" readingOrder="0"/>
    </dxf>
  </rfmt>
  <rfmt sheetId="1" sqref="Z118" start="0" length="0">
    <dxf/>
  </rfmt>
  <rfmt sheetId="1" sqref="V119" start="0" length="0">
    <dxf>
      <border outline="0">
        <left style="thin">
          <color auto="1"/>
        </left>
        <right style="thin">
          <color auto="1"/>
        </right>
        <top style="thin">
          <color auto="1"/>
        </top>
        <bottom style="thin">
          <color auto="1"/>
        </bottom>
      </border>
    </dxf>
  </rfmt>
  <rfmt sheetId="1" sqref="W119" start="0" length="0">
    <dxf>
      <border outline="0">
        <left style="thin">
          <color auto="1"/>
        </left>
        <right style="thin">
          <color auto="1"/>
        </right>
        <top style="thin">
          <color auto="1"/>
        </top>
        <bottom style="thin">
          <color auto="1"/>
        </bottom>
      </border>
    </dxf>
  </rfmt>
  <rfmt sheetId="1" sqref="X119" start="0" length="0">
    <dxf>
      <alignment horizontal="center" readingOrder="0"/>
    </dxf>
  </rfmt>
  <rfmt sheetId="1" sqref="Y119" start="0" length="0">
    <dxf>
      <alignment horizontal="center" readingOrder="0"/>
    </dxf>
  </rfmt>
  <rfmt sheetId="1" sqref="Z119" start="0" length="0">
    <dxf/>
  </rfmt>
  <rfmt sheetId="1" sqref="V120" start="0" length="0">
    <dxf>
      <border outline="0">
        <left style="thin">
          <color auto="1"/>
        </left>
        <right style="thin">
          <color auto="1"/>
        </right>
        <top style="thin">
          <color auto="1"/>
        </top>
        <bottom style="thin">
          <color auto="1"/>
        </bottom>
      </border>
    </dxf>
  </rfmt>
  <rfmt sheetId="1" sqref="W120" start="0" length="0">
    <dxf>
      <border outline="0">
        <left style="thin">
          <color auto="1"/>
        </left>
        <right style="thin">
          <color auto="1"/>
        </right>
        <top style="thin">
          <color auto="1"/>
        </top>
        <bottom style="thin">
          <color auto="1"/>
        </bottom>
      </border>
    </dxf>
  </rfmt>
  <rfmt sheetId="1" sqref="X120" start="0" length="0">
    <dxf>
      <alignment horizontal="center" readingOrder="0"/>
    </dxf>
  </rfmt>
  <rfmt sheetId="1" sqref="Y120" start="0" length="0">
    <dxf>
      <alignment horizontal="center" readingOrder="0"/>
    </dxf>
  </rfmt>
  <rfmt sheetId="1" sqref="Z120" start="0" length="0">
    <dxf/>
  </rfmt>
  <rfmt sheetId="1" sqref="V121" start="0" length="0">
    <dxf>
      <border outline="0">
        <left style="thin">
          <color auto="1"/>
        </left>
        <right style="thin">
          <color auto="1"/>
        </right>
        <top style="thin">
          <color auto="1"/>
        </top>
        <bottom style="thin">
          <color auto="1"/>
        </bottom>
      </border>
    </dxf>
  </rfmt>
  <rfmt sheetId="1" sqref="W121" start="0" length="0">
    <dxf>
      <border outline="0">
        <left style="thin">
          <color auto="1"/>
        </left>
        <right style="thin">
          <color auto="1"/>
        </right>
        <top style="thin">
          <color auto="1"/>
        </top>
        <bottom style="thin">
          <color auto="1"/>
        </bottom>
      </border>
    </dxf>
  </rfmt>
  <rfmt sheetId="1" sqref="X121" start="0" length="0">
    <dxf>
      <alignment horizontal="center" readingOrder="0"/>
    </dxf>
  </rfmt>
  <rfmt sheetId="1" sqref="Y121" start="0" length="0">
    <dxf>
      <alignment horizontal="center" readingOrder="0"/>
    </dxf>
  </rfmt>
  <rfmt sheetId="1" sqref="Z121" start="0" length="0">
    <dxf/>
  </rfmt>
  <rfmt sheetId="1" sqref="V122" start="0" length="0">
    <dxf/>
  </rfmt>
  <rfmt sheetId="1" sqref="W122" start="0" length="0">
    <dxf/>
  </rfmt>
  <rfmt sheetId="1" sqref="X122" start="0" length="0">
    <dxf>
      <alignment horizontal="center" readingOrder="0"/>
    </dxf>
  </rfmt>
  <rfmt sheetId="1" sqref="Y122" start="0" length="0">
    <dxf>
      <alignment horizontal="center" readingOrder="0"/>
    </dxf>
  </rfmt>
  <rfmt sheetId="1" sqref="Z122" start="0" length="0">
    <dxf/>
  </rfmt>
  <rfmt sheetId="1" sqref="V123" start="0" length="0">
    <dxf/>
  </rfmt>
  <rfmt sheetId="1" sqref="W123" start="0" length="0">
    <dxf/>
  </rfmt>
  <rfmt sheetId="1" sqref="X123" start="0" length="0">
    <dxf>
      <alignment horizontal="center" readingOrder="0"/>
    </dxf>
  </rfmt>
  <rfmt sheetId="1" sqref="Y123" start="0" length="0">
    <dxf>
      <alignment horizontal="center" readingOrder="0"/>
    </dxf>
  </rfmt>
  <rfmt sheetId="1" sqref="Z123" start="0" length="0">
    <dxf/>
  </rfmt>
  <rfmt sheetId="1" sqref="V124" start="0" length="0">
    <dxf/>
  </rfmt>
  <rfmt sheetId="1" sqref="W124" start="0" length="0">
    <dxf/>
  </rfmt>
  <rfmt sheetId="1" sqref="X124" start="0" length="0">
    <dxf>
      <alignment horizontal="center" readingOrder="0"/>
    </dxf>
  </rfmt>
  <rfmt sheetId="1" sqref="Y124" start="0" length="0">
    <dxf>
      <alignment horizontal="center" readingOrder="0"/>
    </dxf>
  </rfmt>
  <rfmt sheetId="1" sqref="Z124" start="0" length="0">
    <dxf/>
  </rfmt>
  <rfmt sheetId="1" sqref="V125" start="0" length="0">
    <dxf/>
  </rfmt>
  <rfmt sheetId="1" sqref="W125" start="0" length="0">
    <dxf/>
  </rfmt>
  <rfmt sheetId="1" sqref="X125" start="0" length="0">
    <dxf>
      <alignment horizontal="center" readingOrder="0"/>
    </dxf>
  </rfmt>
  <rfmt sheetId="1" sqref="Y125" start="0" length="0">
    <dxf>
      <alignment horizontal="center" readingOrder="0"/>
    </dxf>
  </rfmt>
  <rfmt sheetId="1" sqref="Z125" start="0" length="0">
    <dxf/>
  </rfmt>
  <rfmt sheetId="1" sqref="V126" start="0" length="0">
    <dxf/>
  </rfmt>
  <rfmt sheetId="1" sqref="W126" start="0" length="0">
    <dxf/>
  </rfmt>
  <rfmt sheetId="1" sqref="X126" start="0" length="0">
    <dxf>
      <alignment horizontal="center" readingOrder="0"/>
    </dxf>
  </rfmt>
  <rfmt sheetId="1" sqref="Y126" start="0" length="0">
    <dxf>
      <alignment horizontal="center" readingOrder="0"/>
    </dxf>
  </rfmt>
  <rfmt sheetId="1" sqref="Z126" start="0" length="0">
    <dxf/>
  </rfmt>
  <rfmt sheetId="1" sqref="V127" start="0" length="0">
    <dxf/>
  </rfmt>
  <rfmt sheetId="1" sqref="W127" start="0" length="0">
    <dxf/>
  </rfmt>
  <rfmt sheetId="1" sqref="X127" start="0" length="0">
    <dxf>
      <alignment horizontal="center" readingOrder="0"/>
    </dxf>
  </rfmt>
  <rfmt sheetId="1" sqref="Y127" start="0" length="0">
    <dxf>
      <alignment horizontal="center" readingOrder="0"/>
    </dxf>
  </rfmt>
  <rfmt sheetId="1" sqref="Z127" start="0" length="0">
    <dxf/>
  </rfmt>
  <rfmt sheetId="1" sqref="V128" start="0" length="0">
    <dxf/>
  </rfmt>
  <rfmt sheetId="1" sqref="W128" start="0" length="0">
    <dxf/>
  </rfmt>
  <rfmt sheetId="1" sqref="X128" start="0" length="0">
    <dxf>
      <alignment horizontal="center" readingOrder="0"/>
    </dxf>
  </rfmt>
  <rfmt sheetId="1" sqref="Y128" start="0" length="0">
    <dxf>
      <alignment horizontal="center" readingOrder="0"/>
    </dxf>
  </rfmt>
  <rfmt sheetId="1" sqref="Z128" start="0" length="0">
    <dxf/>
  </rfmt>
  <rfmt sheetId="1" sqref="V129" start="0" length="0">
    <dxf/>
  </rfmt>
  <rfmt sheetId="1" sqref="W129" start="0" length="0">
    <dxf/>
  </rfmt>
  <rfmt sheetId="1" sqref="X129" start="0" length="0">
    <dxf>
      <alignment horizontal="center" readingOrder="0"/>
    </dxf>
  </rfmt>
  <rfmt sheetId="1" sqref="Y129" start="0" length="0">
    <dxf>
      <alignment horizontal="center" readingOrder="0"/>
    </dxf>
  </rfmt>
  <rfmt sheetId="1" sqref="Z129" start="0" length="0">
    <dxf/>
  </rfmt>
  <rfmt sheetId="1" sqref="V130" start="0" length="0">
    <dxf/>
  </rfmt>
  <rfmt sheetId="1" sqref="W130" start="0" length="0">
    <dxf/>
  </rfmt>
  <rfmt sheetId="1" sqref="X130" start="0" length="0">
    <dxf>
      <alignment horizontal="center" readingOrder="0"/>
    </dxf>
  </rfmt>
  <rfmt sheetId="1" sqref="Y130" start="0" length="0">
    <dxf>
      <alignment horizontal="center" readingOrder="0"/>
    </dxf>
  </rfmt>
  <rfmt sheetId="1" sqref="Z130" start="0" length="0">
    <dxf/>
  </rfmt>
  <rfmt sheetId="1" sqref="V131" start="0" length="0">
    <dxf/>
  </rfmt>
  <rfmt sheetId="1" sqref="W131" start="0" length="0">
    <dxf/>
  </rfmt>
  <rfmt sheetId="1" sqref="X131" start="0" length="0">
    <dxf>
      <alignment horizontal="center" readingOrder="0"/>
    </dxf>
  </rfmt>
  <rfmt sheetId="1" sqref="Y131" start="0" length="0">
    <dxf>
      <alignment horizontal="center" readingOrder="0"/>
    </dxf>
  </rfmt>
  <rfmt sheetId="1" sqref="Z131" start="0" length="0">
    <dxf/>
  </rfmt>
  <rfmt sheetId="1" sqref="V132" start="0" length="0">
    <dxf/>
  </rfmt>
  <rfmt sheetId="1" sqref="W132" start="0" length="0">
    <dxf/>
  </rfmt>
  <rfmt sheetId="1" sqref="X132" start="0" length="0">
    <dxf>
      <alignment horizontal="center" readingOrder="0"/>
    </dxf>
  </rfmt>
  <rfmt sheetId="1" sqref="Y132" start="0" length="0">
    <dxf>
      <alignment horizontal="center" readingOrder="0"/>
    </dxf>
  </rfmt>
  <rfmt sheetId="1" sqref="Z132" start="0" length="0">
    <dxf/>
  </rfmt>
  <rfmt sheetId="1" sqref="V133" start="0" length="0">
    <dxf/>
  </rfmt>
  <rfmt sheetId="1" sqref="W133" start="0" length="0">
    <dxf/>
  </rfmt>
  <rfmt sheetId="1" sqref="X133" start="0" length="0">
    <dxf>
      <alignment horizontal="center" readingOrder="0"/>
    </dxf>
  </rfmt>
  <rfmt sheetId="1" sqref="Y133" start="0" length="0">
    <dxf>
      <alignment horizontal="center" readingOrder="0"/>
    </dxf>
  </rfmt>
  <rfmt sheetId="1" sqref="Z133" start="0" length="0">
    <dxf/>
  </rfmt>
  <rfmt sheetId="1" sqref="V134" start="0" length="0">
    <dxf/>
  </rfmt>
  <rfmt sheetId="1" sqref="W134" start="0" length="0">
    <dxf/>
  </rfmt>
  <rfmt sheetId="1" sqref="X134" start="0" length="0">
    <dxf>
      <alignment horizontal="center" readingOrder="0"/>
    </dxf>
  </rfmt>
  <rfmt sheetId="1" sqref="Y134" start="0" length="0">
    <dxf>
      <alignment horizontal="center" readingOrder="0"/>
    </dxf>
  </rfmt>
  <rfmt sheetId="1" sqref="Z134" start="0" length="0">
    <dxf/>
  </rfmt>
  <rfmt sheetId="1" sqref="V135" start="0" length="0">
    <dxf/>
  </rfmt>
  <rfmt sheetId="1" sqref="W135" start="0" length="0">
    <dxf/>
  </rfmt>
  <rfmt sheetId="1" sqref="X135" start="0" length="0">
    <dxf>
      <alignment horizontal="center" readingOrder="0"/>
    </dxf>
  </rfmt>
  <rfmt sheetId="1" sqref="Y135" start="0" length="0">
    <dxf>
      <alignment horizontal="center" readingOrder="0"/>
    </dxf>
  </rfmt>
  <rfmt sheetId="1" sqref="Z135" start="0" length="0">
    <dxf/>
  </rfmt>
  <rfmt sheetId="1" sqref="V136" start="0" length="0">
    <dxf/>
  </rfmt>
  <rfmt sheetId="1" sqref="W136" start="0" length="0">
    <dxf/>
  </rfmt>
  <rfmt sheetId="1" sqref="X136" start="0" length="0">
    <dxf>
      <alignment horizontal="center" readingOrder="0"/>
    </dxf>
  </rfmt>
  <rfmt sheetId="1" sqref="Y136" start="0" length="0">
    <dxf>
      <alignment horizontal="center" readingOrder="0"/>
    </dxf>
  </rfmt>
  <rfmt sheetId="1" sqref="Z136" start="0" length="0">
    <dxf/>
  </rfmt>
  <rfmt sheetId="1" sqref="V137" start="0" length="0">
    <dxf>
      <border outline="0">
        <right/>
      </border>
    </dxf>
  </rfmt>
  <rcc rId="14399" sId="1" odxf="1" dxf="1">
    <nc r="W137">
      <v>4500027216</v>
    </nc>
    <odxf>
      <numFmt numFmtId="165" formatCode="_(&quot;$&quot;\ * #,##0_);_(&quot;$&quot;\ * \(#,##0\);_(&quot;$&quot;\ * &quot;-&quot;??_);_(@_)"/>
      <fill>
        <patternFill patternType="solid">
          <bgColor rgb="FFFF0000"/>
        </patternFill>
      </fill>
    </odxf>
    <ndxf>
      <numFmt numFmtId="0" formatCode="General"/>
      <fill>
        <patternFill patternType="none">
          <bgColor indexed="65"/>
        </patternFill>
      </fill>
    </ndxf>
  </rcc>
  <rcc rId="14400" sId="1" odxf="1" dxf="1" numFmtId="34">
    <nc r="X137">
      <v>15380000</v>
    </nc>
    <odxf>
      <fill>
        <patternFill patternType="solid">
          <bgColor rgb="FFFF0000"/>
        </patternFill>
      </fill>
      <alignment horizontal="right" readingOrder="0"/>
      <border outline="0">
        <top/>
      </border>
    </odxf>
    <ndxf>
      <fill>
        <patternFill patternType="none">
          <bgColor indexed="65"/>
        </patternFill>
      </fill>
      <alignment horizontal="center" readingOrder="0"/>
      <border outline="0">
        <top style="thin">
          <color auto="1"/>
        </top>
      </border>
    </ndxf>
  </rcc>
  <rcc rId="14401" sId="1" odxf="1" dxf="1">
    <nc r="Y137" t="inlineStr">
      <is>
        <t>SG 157-2017</t>
      </is>
    </nc>
    <odxf>
      <fill>
        <patternFill patternType="solid">
          <bgColor rgb="FFFF0000"/>
        </patternFill>
      </fill>
      <alignment horizontal="justify" readingOrder="0"/>
      <border outline="0">
        <top/>
      </border>
    </odxf>
    <ndxf>
      <fill>
        <patternFill patternType="none">
          <bgColor indexed="65"/>
        </patternFill>
      </fill>
      <alignment horizontal="center" readingOrder="0"/>
      <border outline="0">
        <top style="thin">
          <color auto="1"/>
        </top>
      </border>
    </ndxf>
  </rcc>
  <rcc rId="14402" sId="1" odxf="1" dxf="1">
    <nc r="Z137" t="inlineStr">
      <is>
        <t>EDWIN ERNESTO ANDRADE AYALA</t>
      </is>
    </nc>
    <odxf>
      <fill>
        <patternFill patternType="solid">
          <bgColor rgb="FFFF0000"/>
        </patternFill>
      </fill>
    </odxf>
    <ndxf>
      <fill>
        <patternFill patternType="none">
          <bgColor indexed="65"/>
        </patternFill>
      </fill>
    </ndxf>
  </rcc>
  <rfmt sheetId="1" sqref="V138" start="0" length="0">
    <dxf>
      <border outline="0">
        <right/>
      </border>
    </dxf>
  </rfmt>
  <rfmt sheetId="1" sqref="W138" start="0" length="0">
    <dxf/>
  </rfmt>
  <rfmt sheetId="1" sqref="X138" start="0" length="0">
    <dxf>
      <alignment horizontal="center" readingOrder="0"/>
      <border outline="0">
        <top style="thin">
          <color auto="1"/>
        </top>
      </border>
    </dxf>
  </rfmt>
  <rfmt sheetId="1" sqref="Y138" start="0" length="0">
    <dxf>
      <alignment horizontal="center" readingOrder="0"/>
      <border outline="0">
        <top style="thin">
          <color auto="1"/>
        </top>
      </border>
    </dxf>
  </rfmt>
  <rfmt sheetId="1" sqref="Z138" start="0" length="0">
    <dxf/>
  </rfmt>
  <rfmt sheetId="1" sqref="V139" start="0" length="0">
    <dxf>
      <border outline="0">
        <right/>
      </border>
    </dxf>
  </rfmt>
  <rfmt sheetId="1" sqref="W139" start="0" length="0">
    <dxf/>
  </rfmt>
  <rfmt sheetId="1" sqref="X139" start="0" length="0">
    <dxf>
      <alignment horizontal="center" readingOrder="0"/>
      <border outline="0">
        <top style="thin">
          <color auto="1"/>
        </top>
      </border>
    </dxf>
  </rfmt>
  <rfmt sheetId="1" sqref="Y139" start="0" length="0">
    <dxf>
      <alignment horizontal="center" readingOrder="0"/>
      <border outline="0">
        <top style="thin">
          <color auto="1"/>
        </top>
      </border>
    </dxf>
  </rfmt>
  <rfmt sheetId="1" sqref="Z139" start="0" length="0">
    <dxf/>
  </rfmt>
  <rfmt sheetId="1" sqref="V140" start="0" length="0">
    <dxf>
      <border outline="0">
        <right/>
      </border>
    </dxf>
  </rfmt>
  <rfmt sheetId="1" sqref="W140" start="0" length="0">
    <dxf/>
  </rfmt>
  <rcc rId="14403" sId="1" odxf="1" dxf="1" numFmtId="34">
    <nc r="X140">
      <v>36924526</v>
    </nc>
    <odxf>
      <fill>
        <patternFill patternType="solid">
          <bgColor rgb="FFFF0000"/>
        </patternFill>
      </fill>
      <alignment horizontal="right" readingOrder="0"/>
      <border outline="0">
        <top/>
      </border>
    </odxf>
    <ndxf>
      <fill>
        <patternFill patternType="none">
          <bgColor indexed="65"/>
        </patternFill>
      </fill>
      <alignment horizontal="center" readingOrder="0"/>
      <border outline="0">
        <top style="thin">
          <color auto="1"/>
        </top>
      </border>
    </ndxf>
  </rcc>
  <rfmt sheetId="1" sqref="Y140" start="0" length="0">
    <dxf>
      <alignment horizontal="center" readingOrder="0"/>
      <border outline="0">
        <top style="thin">
          <color auto="1"/>
        </top>
      </border>
    </dxf>
  </rfmt>
  <rfmt sheetId="1" sqref="Z140" start="0" length="0">
    <dxf/>
  </rfmt>
  <rfmt sheetId="1" sqref="V141" start="0" length="0">
    <dxf>
      <numFmt numFmtId="0" formatCode="General"/>
      <border outline="0">
        <right/>
      </border>
    </dxf>
  </rfmt>
  <rfmt sheetId="1" sqref="W141" start="0" length="0">
    <dxf>
      <numFmt numFmtId="0" formatCode="General"/>
    </dxf>
  </rfmt>
  <rfmt sheetId="1" sqref="X141" start="0" length="0">
    <dxf>
      <alignment horizontal="center" readingOrder="0"/>
      <border outline="0">
        <top style="thin">
          <color auto="1"/>
        </top>
      </border>
    </dxf>
  </rfmt>
  <rfmt sheetId="1" sqref="Y141" start="0" length="0">
    <dxf>
      <alignment horizontal="center" readingOrder="0"/>
      <border outline="0">
        <top style="thin">
          <color auto="1"/>
        </top>
      </border>
    </dxf>
  </rfmt>
  <rfmt sheetId="1" sqref="Z141" start="0" length="0">
    <dxf/>
  </rfmt>
  <rfmt sheetId="1" sqref="V142" start="0" length="0">
    <dxf>
      <numFmt numFmtId="0" formatCode="General"/>
      <border outline="0">
        <right/>
      </border>
    </dxf>
  </rfmt>
  <rcc rId="14404" sId="1" odxf="1" dxf="1">
    <nc r="W142">
      <v>4500027922</v>
    </nc>
    <odxf>
      <numFmt numFmtId="165" formatCode="_(&quot;$&quot;\ * #,##0_);_(&quot;$&quot;\ * \(#,##0\);_(&quot;$&quot;\ * &quot;-&quot;??_);_(@_)"/>
      <fill>
        <patternFill patternType="solid">
          <bgColor rgb="FFFF0000"/>
        </patternFill>
      </fill>
    </odxf>
    <ndxf>
      <numFmt numFmtId="0" formatCode="General"/>
      <fill>
        <patternFill patternType="none">
          <bgColor indexed="65"/>
        </patternFill>
      </fill>
    </ndxf>
  </rcc>
  <rcc rId="14405" sId="1" odxf="1" dxf="1" numFmtId="34">
    <nc r="X142">
      <v>10704197</v>
    </nc>
    <odxf>
      <fill>
        <patternFill patternType="solid">
          <bgColor rgb="FFFF0000"/>
        </patternFill>
      </fill>
      <alignment horizontal="right" readingOrder="0"/>
      <border outline="0">
        <top/>
      </border>
    </odxf>
    <ndxf>
      <fill>
        <patternFill patternType="none">
          <bgColor indexed="65"/>
        </patternFill>
      </fill>
      <alignment horizontal="center" readingOrder="0"/>
      <border outline="0">
        <top style="thin">
          <color auto="1"/>
        </top>
      </border>
    </ndxf>
  </rcc>
  <rfmt sheetId="1" sqref="Y142" start="0" length="0">
    <dxf>
      <alignment horizontal="center" readingOrder="0"/>
      <border outline="0">
        <top style="thin">
          <color auto="1"/>
        </top>
      </border>
    </dxf>
  </rfmt>
  <rfmt sheetId="1" sqref="Z142" start="0" length="0">
    <dxf/>
  </rfmt>
  <rfmt sheetId="1" sqref="V143" start="0" length="0">
    <dxf>
      <border outline="0">
        <right/>
      </border>
    </dxf>
  </rfmt>
  <rfmt sheetId="1" sqref="W143" start="0" length="0">
    <dxf/>
  </rfmt>
  <rfmt sheetId="1" sqref="X143" start="0" length="0">
    <dxf>
      <alignment horizontal="center" readingOrder="0"/>
      <border outline="0">
        <top style="thin">
          <color auto="1"/>
        </top>
      </border>
    </dxf>
  </rfmt>
  <rfmt sheetId="1" sqref="Y143" start="0" length="0">
    <dxf>
      <alignment horizontal="center" readingOrder="0"/>
      <border outline="0">
        <top style="thin">
          <color auto="1"/>
        </top>
      </border>
    </dxf>
  </rfmt>
  <rfmt sheetId="1" sqref="Z143" start="0" length="0">
    <dxf/>
  </rfmt>
  <rfmt sheetId="1" sqref="V144" start="0" length="0">
    <dxf>
      <border outline="0">
        <right/>
      </border>
    </dxf>
  </rfmt>
  <rfmt sheetId="1" sqref="W144" start="0" length="0">
    <dxf/>
  </rfmt>
  <rfmt sheetId="1" sqref="X144" start="0" length="0">
    <dxf>
      <alignment horizontal="center" readingOrder="0"/>
      <border outline="0">
        <top style="thin">
          <color auto="1"/>
        </top>
      </border>
    </dxf>
  </rfmt>
  <rfmt sheetId="1" sqref="Y144" start="0" length="0">
    <dxf>
      <alignment horizontal="center" readingOrder="0"/>
      <border outline="0">
        <top style="thin">
          <color auto="1"/>
        </top>
      </border>
    </dxf>
  </rfmt>
  <rfmt sheetId="1" sqref="Z144" start="0" length="0">
    <dxf/>
  </rfmt>
  <rfmt sheetId="1" sqref="V145" start="0" length="0">
    <dxf>
      <border outline="0">
        <right/>
      </border>
    </dxf>
  </rfmt>
  <rfmt sheetId="1" sqref="W145" start="0" length="0">
    <dxf/>
  </rfmt>
  <rfmt sheetId="1" sqref="X145" start="0" length="0">
    <dxf>
      <alignment horizontal="center" readingOrder="0"/>
      <border outline="0">
        <top style="thin">
          <color auto="1"/>
        </top>
      </border>
    </dxf>
  </rfmt>
  <rfmt sheetId="1" sqref="Y145" start="0" length="0">
    <dxf>
      <alignment horizontal="center" readingOrder="0"/>
      <border outline="0">
        <top style="thin">
          <color auto="1"/>
        </top>
      </border>
    </dxf>
  </rfmt>
  <rfmt sheetId="1" sqref="Z145" start="0" length="0">
    <dxf/>
  </rfmt>
  <rfmt sheetId="1" sqref="V146" start="0" length="0">
    <dxf>
      <border outline="0">
        <right/>
      </border>
    </dxf>
  </rfmt>
  <rfmt sheetId="1" sqref="W146" start="0" length="0">
    <dxf/>
  </rfmt>
  <rfmt sheetId="1" sqref="X146" start="0" length="0">
    <dxf>
      <alignment horizontal="center" readingOrder="0"/>
      <border outline="0">
        <top style="thin">
          <color auto="1"/>
        </top>
      </border>
    </dxf>
  </rfmt>
  <rfmt sheetId="1" sqref="Y146" start="0" length="0">
    <dxf>
      <alignment horizontal="center" readingOrder="0"/>
      <border outline="0">
        <top style="thin">
          <color auto="1"/>
        </top>
      </border>
    </dxf>
  </rfmt>
  <rfmt sheetId="1" sqref="Z146" start="0" length="0">
    <dxf/>
  </rfmt>
  <rfmt sheetId="1" sqref="V147" start="0" length="0">
    <dxf>
      <border outline="0">
        <right/>
      </border>
    </dxf>
  </rfmt>
  <rfmt sheetId="1" sqref="W147" start="0" length="0">
    <dxf/>
  </rfmt>
  <rfmt sheetId="1" sqref="X147" start="0" length="0">
    <dxf>
      <alignment horizontal="center" readingOrder="0"/>
      <border outline="0">
        <top style="thin">
          <color auto="1"/>
        </top>
      </border>
    </dxf>
  </rfmt>
  <rfmt sheetId="1" sqref="Y147" start="0" length="0">
    <dxf>
      <alignment horizontal="center" readingOrder="0"/>
      <border outline="0">
        <top style="thin">
          <color auto="1"/>
        </top>
      </border>
    </dxf>
  </rfmt>
  <rfmt sheetId="1" sqref="Z147" start="0" length="0">
    <dxf/>
  </rfmt>
  <rfmt sheetId="1" sqref="V148" start="0" length="0">
    <dxf>
      <border outline="0">
        <right/>
      </border>
    </dxf>
  </rfmt>
  <rfmt sheetId="1" sqref="W148" start="0" length="0">
    <dxf/>
  </rfmt>
  <rfmt sheetId="1" sqref="X148" start="0" length="0">
    <dxf>
      <alignment horizontal="center" readingOrder="0"/>
      <border outline="0">
        <top style="thin">
          <color auto="1"/>
        </top>
      </border>
    </dxf>
  </rfmt>
  <rfmt sheetId="1" sqref="Y148" start="0" length="0">
    <dxf>
      <alignment horizontal="center" readingOrder="0"/>
      <border outline="0">
        <top style="thin">
          <color auto="1"/>
        </top>
      </border>
    </dxf>
  </rfmt>
  <rfmt sheetId="1" sqref="Z148" start="0" length="0">
    <dxf/>
  </rfmt>
  <rfmt sheetId="1" sqref="V149" start="0" length="0">
    <dxf>
      <border outline="0">
        <right/>
      </border>
    </dxf>
  </rfmt>
  <rfmt sheetId="1" sqref="W149" start="0" length="0">
    <dxf/>
  </rfmt>
  <rfmt sheetId="1" sqref="X149" start="0" length="0">
    <dxf>
      <alignment horizontal="center" readingOrder="0"/>
      <border outline="0">
        <top style="thin">
          <color auto="1"/>
        </top>
      </border>
    </dxf>
  </rfmt>
  <rfmt sheetId="1" sqref="Y149" start="0" length="0">
    <dxf>
      <alignment horizontal="center" readingOrder="0"/>
      <border outline="0">
        <top style="thin">
          <color auto="1"/>
        </top>
      </border>
    </dxf>
  </rfmt>
  <rfmt sheetId="1" sqref="Z149" start="0" length="0">
    <dxf/>
  </rfmt>
  <rfmt sheetId="1" sqref="V150" start="0" length="0">
    <dxf>
      <border outline="0">
        <right/>
      </border>
    </dxf>
  </rfmt>
  <rfmt sheetId="1" sqref="W150" start="0" length="0">
    <dxf/>
  </rfmt>
  <rfmt sheetId="1" sqref="X150" start="0" length="0">
    <dxf>
      <alignment horizontal="center" readingOrder="0"/>
      <border outline="0">
        <top style="thin">
          <color auto="1"/>
        </top>
      </border>
    </dxf>
  </rfmt>
  <rfmt sheetId="1" sqref="Y150" start="0" length="0">
    <dxf>
      <alignment horizontal="center" readingOrder="0"/>
      <border outline="0">
        <top style="thin">
          <color auto="1"/>
        </top>
      </border>
    </dxf>
  </rfmt>
  <rfmt sheetId="1" sqref="Z150" start="0" length="0">
    <dxf/>
  </rfmt>
  <rfmt sheetId="1" sqref="V151" start="0" length="0">
    <dxf>
      <border outline="0">
        <right/>
      </border>
    </dxf>
  </rfmt>
  <rfmt sheetId="1" sqref="W151" start="0" length="0">
    <dxf/>
  </rfmt>
  <rfmt sheetId="1" sqref="X151" start="0" length="0">
    <dxf>
      <alignment horizontal="center" readingOrder="0"/>
      <border outline="0">
        <top style="thin">
          <color auto="1"/>
        </top>
      </border>
    </dxf>
  </rfmt>
  <rfmt sheetId="1" sqref="Y151" start="0" length="0">
    <dxf>
      <alignment horizontal="center" readingOrder="0"/>
      <border outline="0">
        <top style="thin">
          <color auto="1"/>
        </top>
      </border>
    </dxf>
  </rfmt>
  <rfmt sheetId="1" sqref="Z151" start="0" length="0">
    <dxf/>
  </rfmt>
  <rfmt sheetId="1" sqref="V152" start="0" length="0">
    <dxf>
      <border outline="0">
        <right/>
      </border>
    </dxf>
  </rfmt>
  <rfmt sheetId="1" sqref="W152" start="0" length="0">
    <dxf/>
  </rfmt>
  <rfmt sheetId="1" sqref="X152" start="0" length="0">
    <dxf>
      <alignment horizontal="center" readingOrder="0"/>
      <border outline="0">
        <top style="thin">
          <color auto="1"/>
        </top>
      </border>
    </dxf>
  </rfmt>
  <rfmt sheetId="1" sqref="Y152" start="0" length="0">
    <dxf>
      <alignment horizontal="center" readingOrder="0"/>
      <border outline="0">
        <top style="thin">
          <color auto="1"/>
        </top>
      </border>
    </dxf>
  </rfmt>
  <rfmt sheetId="1" sqref="Z152" start="0" length="0">
    <dxf/>
  </rfmt>
  <rfmt sheetId="1" sqref="V153" start="0" length="0">
    <dxf>
      <border outline="0">
        <right/>
      </border>
    </dxf>
  </rfmt>
  <rfmt sheetId="1" sqref="W153" start="0" length="0">
    <dxf/>
  </rfmt>
  <rfmt sheetId="1" sqref="X153" start="0" length="0">
    <dxf>
      <alignment horizontal="center" readingOrder="0"/>
      <border outline="0">
        <top style="thin">
          <color auto="1"/>
        </top>
      </border>
    </dxf>
  </rfmt>
  <rfmt sheetId="1" sqref="Y153" start="0" length="0">
    <dxf>
      <alignment horizontal="center" readingOrder="0"/>
      <border outline="0">
        <top style="thin">
          <color auto="1"/>
        </top>
      </border>
    </dxf>
  </rfmt>
  <rfmt sheetId="1" sqref="Z153" start="0" length="0">
    <dxf/>
  </rfmt>
  <rfmt sheetId="1" sqref="V154" start="0" length="0">
    <dxf>
      <border outline="0">
        <right/>
      </border>
    </dxf>
  </rfmt>
  <rfmt sheetId="1" sqref="W154" start="0" length="0">
    <dxf/>
  </rfmt>
  <rfmt sheetId="1" sqref="X154" start="0" length="0">
    <dxf>
      <alignment horizontal="center" readingOrder="0"/>
      <border outline="0">
        <top style="thin">
          <color auto="1"/>
        </top>
      </border>
    </dxf>
  </rfmt>
  <rfmt sheetId="1" sqref="Y154" start="0" length="0">
    <dxf>
      <alignment horizontal="center" readingOrder="0"/>
      <border outline="0">
        <top style="thin">
          <color auto="1"/>
        </top>
      </border>
    </dxf>
  </rfmt>
  <rfmt sheetId="1" sqref="Z154" start="0" length="0">
    <dxf/>
  </rfmt>
  <rfmt sheetId="1" sqref="V155" start="0" length="0">
    <dxf>
      <border outline="0">
        <right/>
      </border>
    </dxf>
  </rfmt>
  <rfmt sheetId="1" sqref="W155" start="0" length="0">
    <dxf/>
  </rfmt>
  <rfmt sheetId="1" sqref="X155" start="0" length="0">
    <dxf>
      <alignment horizontal="center" readingOrder="0"/>
      <border outline="0">
        <top style="thin">
          <color auto="1"/>
        </top>
      </border>
    </dxf>
  </rfmt>
  <rfmt sheetId="1" sqref="Y155" start="0" length="0">
    <dxf>
      <alignment horizontal="center" readingOrder="0"/>
      <border outline="0">
        <top style="thin">
          <color auto="1"/>
        </top>
      </border>
    </dxf>
  </rfmt>
  <rfmt sheetId="1" sqref="Z155" start="0" length="0">
    <dxf/>
  </rfmt>
  <rfmt sheetId="1" sqref="V156" start="0" length="0">
    <dxf>
      <border outline="0">
        <right/>
      </border>
    </dxf>
  </rfmt>
  <rfmt sheetId="1" sqref="W156" start="0" length="0">
    <dxf/>
  </rfmt>
  <rfmt sheetId="1" sqref="X156" start="0" length="0">
    <dxf>
      <alignment horizontal="center" readingOrder="0"/>
      <border outline="0">
        <top style="thin">
          <color auto="1"/>
        </top>
      </border>
    </dxf>
  </rfmt>
  <rfmt sheetId="1" sqref="Y156" start="0" length="0">
    <dxf>
      <alignment horizontal="center" readingOrder="0"/>
      <border outline="0">
        <top style="thin">
          <color auto="1"/>
        </top>
      </border>
    </dxf>
  </rfmt>
  <rfmt sheetId="1" sqref="Z156" start="0" length="0">
    <dxf/>
  </rfmt>
  <rfmt sheetId="1" sqref="V157" start="0" length="0">
    <dxf>
      <border outline="0">
        <right/>
      </border>
    </dxf>
  </rfmt>
  <rfmt sheetId="1" sqref="W157" start="0" length="0">
    <dxf/>
  </rfmt>
  <rfmt sheetId="1" sqref="X157" start="0" length="0">
    <dxf>
      <alignment horizontal="center" readingOrder="0"/>
      <border outline="0">
        <top style="thin">
          <color auto="1"/>
        </top>
      </border>
    </dxf>
  </rfmt>
  <rfmt sheetId="1" sqref="Y157" start="0" length="0">
    <dxf>
      <alignment horizontal="center" readingOrder="0"/>
      <border outline="0">
        <top style="thin">
          <color auto="1"/>
        </top>
      </border>
    </dxf>
  </rfmt>
  <rfmt sheetId="1" sqref="Z157" start="0" length="0">
    <dxf/>
  </rfmt>
  <rfmt sheetId="1" sqref="V158" start="0" length="0">
    <dxf>
      <border outline="0">
        <right/>
      </border>
    </dxf>
  </rfmt>
  <rfmt sheetId="1" sqref="W158" start="0" length="0">
    <dxf/>
  </rfmt>
  <rfmt sheetId="1" sqref="X158" start="0" length="0">
    <dxf>
      <alignment horizontal="center" readingOrder="0"/>
      <border outline="0">
        <top style="thin">
          <color auto="1"/>
        </top>
      </border>
    </dxf>
  </rfmt>
  <rfmt sheetId="1" sqref="Y158" start="0" length="0">
    <dxf>
      <alignment horizontal="center" readingOrder="0"/>
      <border outline="0">
        <top style="thin">
          <color auto="1"/>
        </top>
      </border>
    </dxf>
  </rfmt>
  <rfmt sheetId="1" sqref="Z158" start="0" length="0">
    <dxf/>
  </rfmt>
  <rfmt sheetId="1" sqref="V159" start="0" length="0">
    <dxf>
      <border outline="0">
        <right/>
      </border>
    </dxf>
  </rfmt>
  <rfmt sheetId="1" sqref="W159" start="0" length="0">
    <dxf/>
  </rfmt>
  <rfmt sheetId="1" sqref="X159" start="0" length="0">
    <dxf>
      <alignment horizontal="center" readingOrder="0"/>
      <border outline="0">
        <top style="thin">
          <color auto="1"/>
        </top>
      </border>
    </dxf>
  </rfmt>
  <rfmt sheetId="1" sqref="Y159" start="0" length="0">
    <dxf>
      <alignment horizontal="center" readingOrder="0"/>
      <border outline="0">
        <top style="thin">
          <color auto="1"/>
        </top>
      </border>
    </dxf>
  </rfmt>
  <rfmt sheetId="1" sqref="Z159" start="0" length="0">
    <dxf/>
  </rfmt>
  <rfmt sheetId="1" sqref="V160" start="0" length="0">
    <dxf>
      <border outline="0">
        <right/>
      </border>
    </dxf>
  </rfmt>
  <rfmt sheetId="1" sqref="W160" start="0" length="0">
    <dxf/>
  </rfmt>
  <rfmt sheetId="1" sqref="X160" start="0" length="0">
    <dxf>
      <alignment horizontal="center" readingOrder="0"/>
      <border outline="0">
        <top style="thin">
          <color auto="1"/>
        </top>
      </border>
    </dxf>
  </rfmt>
  <rfmt sheetId="1" sqref="Y160" start="0" length="0">
    <dxf>
      <alignment horizontal="center" readingOrder="0"/>
      <border outline="0">
        <top style="thin">
          <color auto="1"/>
        </top>
      </border>
    </dxf>
  </rfmt>
  <rfmt sheetId="1" sqref="Z160" start="0" length="0">
    <dxf/>
  </rfmt>
  <rfmt sheetId="1" sqref="V161" start="0" length="0">
    <dxf>
      <border outline="0">
        <right/>
      </border>
    </dxf>
  </rfmt>
  <rfmt sheetId="1" sqref="W161" start="0" length="0">
    <dxf>
      <numFmt numFmtId="0" formatCode="General"/>
    </dxf>
  </rfmt>
  <rfmt sheetId="1" sqref="X161" start="0" length="0">
    <dxf>
      <alignment horizontal="center" readingOrder="0"/>
      <border outline="0">
        <top style="thin">
          <color auto="1"/>
        </top>
      </border>
    </dxf>
  </rfmt>
  <rfmt sheetId="1" sqref="Y161" start="0" length="0">
    <dxf>
      <alignment horizontal="center" readingOrder="0"/>
      <border outline="0">
        <top style="thin">
          <color auto="1"/>
        </top>
      </border>
    </dxf>
  </rfmt>
  <rfmt sheetId="1" sqref="Z161" start="0" length="0">
    <dxf/>
  </rfmt>
  <rfmt sheetId="1" sqref="V162" start="0" length="0">
    <dxf>
      <border outline="0">
        <right/>
      </border>
    </dxf>
  </rfmt>
  <rfmt sheetId="1" sqref="W162" start="0" length="0">
    <dxf>
      <numFmt numFmtId="0" formatCode="General"/>
    </dxf>
  </rfmt>
  <rfmt sheetId="1" sqref="X162" start="0" length="0">
    <dxf>
      <alignment horizontal="center" readingOrder="0"/>
      <border outline="0">
        <top style="thin">
          <color auto="1"/>
        </top>
      </border>
    </dxf>
  </rfmt>
  <rfmt sheetId="1" sqref="Y162" start="0" length="0">
    <dxf>
      <alignment horizontal="center" readingOrder="0"/>
      <border outline="0">
        <top style="thin">
          <color auto="1"/>
        </top>
      </border>
    </dxf>
  </rfmt>
  <rfmt sheetId="1" sqref="Z162" start="0" length="0">
    <dxf/>
  </rfmt>
  <rfmt sheetId="1" sqref="V163" start="0" length="0">
    <dxf>
      <border outline="0">
        <right/>
      </border>
    </dxf>
  </rfmt>
  <rfmt sheetId="1" sqref="W163" start="0" length="0">
    <dxf>
      <numFmt numFmtId="0" formatCode="General"/>
    </dxf>
  </rfmt>
  <rfmt sheetId="1" sqref="X163" start="0" length="0">
    <dxf>
      <alignment horizontal="center" readingOrder="0"/>
      <border outline="0">
        <top style="thin">
          <color auto="1"/>
        </top>
      </border>
    </dxf>
  </rfmt>
  <rfmt sheetId="1" sqref="Y163" start="0" length="0">
    <dxf>
      <alignment horizontal="center" readingOrder="0"/>
      <border outline="0">
        <top style="thin">
          <color auto="1"/>
        </top>
      </border>
    </dxf>
  </rfmt>
  <rfmt sheetId="1" sqref="Z163" start="0" length="0">
    <dxf/>
  </rfmt>
  <rfmt sheetId="1" sqref="V164" start="0" length="0">
    <dxf>
      <border outline="0">
        <right/>
      </border>
    </dxf>
  </rfmt>
  <rfmt sheetId="1" sqref="W164" start="0" length="0">
    <dxf>
      <numFmt numFmtId="0" formatCode="General"/>
    </dxf>
  </rfmt>
  <rfmt sheetId="1" sqref="X164" start="0" length="0">
    <dxf>
      <alignment horizontal="center" readingOrder="0"/>
      <border outline="0">
        <top style="thin">
          <color auto="1"/>
        </top>
      </border>
    </dxf>
  </rfmt>
  <rfmt sheetId="1" sqref="Y164" start="0" length="0">
    <dxf>
      <alignment horizontal="center" readingOrder="0"/>
      <border outline="0">
        <top style="thin">
          <color auto="1"/>
        </top>
      </border>
    </dxf>
  </rfmt>
  <rfmt sheetId="1" sqref="Z164" start="0" length="0">
    <dxf/>
  </rfmt>
  <rfmt sheetId="1" sqref="V165" start="0" length="0">
    <dxf>
      <border outline="0">
        <right/>
      </border>
    </dxf>
  </rfmt>
  <rfmt sheetId="1" sqref="W165" start="0" length="0">
    <dxf>
      <numFmt numFmtId="0" formatCode="General"/>
    </dxf>
  </rfmt>
  <rfmt sheetId="1" sqref="X165" start="0" length="0">
    <dxf>
      <alignment horizontal="center" readingOrder="0"/>
      <border outline="0">
        <top style="thin">
          <color auto="1"/>
        </top>
      </border>
    </dxf>
  </rfmt>
  <rfmt sheetId="1" sqref="Y165" start="0" length="0">
    <dxf>
      <alignment horizontal="center" readingOrder="0"/>
      <border outline="0">
        <top style="thin">
          <color auto="1"/>
        </top>
      </border>
    </dxf>
  </rfmt>
  <rfmt sheetId="1" sqref="Z165" start="0" length="0">
    <dxf/>
  </rfmt>
  <rfmt sheetId="1" sqref="V166" start="0" length="0">
    <dxf>
      <border outline="0">
        <right/>
      </border>
    </dxf>
  </rfmt>
  <rfmt sheetId="1" sqref="W166" start="0" length="0">
    <dxf>
      <numFmt numFmtId="0" formatCode="General"/>
    </dxf>
  </rfmt>
  <rfmt sheetId="1" sqref="X166" start="0" length="0">
    <dxf>
      <alignment horizontal="center" readingOrder="0"/>
      <border outline="0">
        <top style="thin">
          <color auto="1"/>
        </top>
      </border>
    </dxf>
  </rfmt>
  <rfmt sheetId="1" sqref="Y166" start="0" length="0">
    <dxf>
      <alignment horizontal="center" readingOrder="0"/>
      <border outline="0">
        <top style="thin">
          <color auto="1"/>
        </top>
      </border>
    </dxf>
  </rfmt>
  <rfmt sheetId="1" sqref="Z166" start="0" length="0">
    <dxf/>
  </rfmt>
  <rfmt sheetId="1" sqref="V167" start="0" length="0">
    <dxf>
      <border outline="0">
        <right/>
      </border>
    </dxf>
  </rfmt>
  <rfmt sheetId="1" sqref="W167" start="0" length="0">
    <dxf>
      <numFmt numFmtId="0" formatCode="General"/>
    </dxf>
  </rfmt>
  <rfmt sheetId="1" sqref="X167" start="0" length="0">
    <dxf>
      <alignment horizontal="center" readingOrder="0"/>
      <border outline="0">
        <top style="thin">
          <color auto="1"/>
        </top>
      </border>
    </dxf>
  </rfmt>
  <rfmt sheetId="1" sqref="Y167" start="0" length="0">
    <dxf>
      <alignment horizontal="center" readingOrder="0"/>
      <border outline="0">
        <top style="thin">
          <color auto="1"/>
        </top>
      </border>
    </dxf>
  </rfmt>
  <rfmt sheetId="1" sqref="Z167" start="0" length="0">
    <dxf/>
  </rfmt>
  <rfmt sheetId="1" sqref="V168" start="0" length="0">
    <dxf>
      <border outline="0">
        <right/>
      </border>
    </dxf>
  </rfmt>
  <rcc rId="14406" sId="1" odxf="1" dxf="1">
    <nc r="W168">
      <v>4500027671</v>
    </nc>
    <odxf>
      <numFmt numFmtId="165" formatCode="_(&quot;$&quot;\ * #,##0_);_(&quot;$&quot;\ * \(#,##0\);_(&quot;$&quot;\ * &quot;-&quot;??_);_(@_)"/>
      <fill>
        <patternFill patternType="solid">
          <bgColor rgb="FFFF0000"/>
        </patternFill>
      </fill>
    </odxf>
    <ndxf>
      <numFmt numFmtId="0" formatCode="General"/>
      <fill>
        <patternFill patternType="none">
          <bgColor indexed="65"/>
        </patternFill>
      </fill>
    </ndxf>
  </rcc>
  <rcc rId="14407" sId="1" odxf="1" dxf="1" numFmtId="34">
    <nc r="X168">
      <v>17227000</v>
    </nc>
    <odxf>
      <fill>
        <patternFill patternType="solid">
          <bgColor rgb="FFFF0000"/>
        </patternFill>
      </fill>
      <alignment horizontal="right" readingOrder="0"/>
      <border outline="0">
        <top/>
      </border>
    </odxf>
    <ndxf>
      <fill>
        <patternFill patternType="none">
          <bgColor indexed="65"/>
        </patternFill>
      </fill>
      <alignment horizontal="center" readingOrder="0"/>
      <border outline="0">
        <top style="thin">
          <color auto="1"/>
        </top>
      </border>
    </ndxf>
  </rcc>
  <rcc rId="14408" sId="1" odxf="1" dxf="1">
    <nc r="Y168" t="inlineStr">
      <is>
        <t>SG CPS 209-2017</t>
      </is>
    </nc>
    <odxf>
      <fill>
        <patternFill patternType="solid">
          <bgColor rgb="FFFF0000"/>
        </patternFill>
      </fill>
      <alignment horizontal="justify" readingOrder="0"/>
      <border outline="0">
        <top/>
      </border>
    </odxf>
    <ndxf>
      <fill>
        <patternFill patternType="none">
          <bgColor indexed="65"/>
        </patternFill>
      </fill>
      <alignment horizontal="center" readingOrder="0"/>
      <border outline="0">
        <top style="thin">
          <color auto="1"/>
        </top>
      </border>
    </ndxf>
  </rcc>
  <rfmt sheetId="1" sqref="Z168" start="0" length="0">
    <dxf/>
  </rfmt>
  <rfmt sheetId="1" sqref="V169" start="0" length="0">
    <dxf>
      <border outline="0">
        <right/>
      </border>
    </dxf>
  </rfmt>
  <rfmt sheetId="1" sqref="W169" start="0" length="0">
    <dxf>
      <numFmt numFmtId="0" formatCode="General"/>
    </dxf>
  </rfmt>
  <rfmt sheetId="1" sqref="X169" start="0" length="0">
    <dxf>
      <alignment horizontal="center" readingOrder="0"/>
      <border outline="0">
        <top style="thin">
          <color auto="1"/>
        </top>
      </border>
    </dxf>
  </rfmt>
  <rfmt sheetId="1" sqref="Y169" start="0" length="0">
    <dxf>
      <alignment horizontal="center" readingOrder="0"/>
      <border outline="0">
        <top style="thin">
          <color auto="1"/>
        </top>
      </border>
    </dxf>
  </rfmt>
  <rfmt sheetId="1" sqref="Z169" start="0" length="0">
    <dxf/>
  </rfmt>
  <rfmt sheetId="1" sqref="V170" start="0" length="0">
    <dxf>
      <border outline="0">
        <right/>
      </border>
    </dxf>
  </rfmt>
  <rfmt sheetId="1" sqref="W170" start="0" length="0">
    <dxf>
      <numFmt numFmtId="0" formatCode="General"/>
    </dxf>
  </rfmt>
  <rfmt sheetId="1" sqref="X170" start="0" length="0">
    <dxf>
      <alignment horizontal="center" readingOrder="0"/>
      <border outline="0">
        <top style="thin">
          <color auto="1"/>
        </top>
      </border>
    </dxf>
  </rfmt>
  <rfmt sheetId="1" sqref="Y170" start="0" length="0">
    <dxf>
      <alignment horizontal="center" readingOrder="0"/>
      <border outline="0">
        <top style="thin">
          <color auto="1"/>
        </top>
      </border>
    </dxf>
  </rfmt>
  <rfmt sheetId="1" sqref="Z170" start="0" length="0">
    <dxf/>
  </rfmt>
  <rfmt sheetId="1" sqref="V171" start="0" length="0">
    <dxf>
      <border outline="0">
        <right/>
      </border>
    </dxf>
  </rfmt>
  <rfmt sheetId="1" sqref="W171" start="0" length="0">
    <dxf>
      <numFmt numFmtId="0" formatCode="General"/>
    </dxf>
  </rfmt>
  <rfmt sheetId="1" sqref="X171" start="0" length="0">
    <dxf>
      <alignment horizontal="center" readingOrder="0"/>
      <border outline="0">
        <top style="thin">
          <color auto="1"/>
        </top>
      </border>
    </dxf>
  </rfmt>
  <rfmt sheetId="1" sqref="Y171" start="0" length="0">
    <dxf>
      <alignment horizontal="center" readingOrder="0"/>
      <border outline="0">
        <top style="thin">
          <color auto="1"/>
        </top>
      </border>
    </dxf>
  </rfmt>
  <rfmt sheetId="1" sqref="Z171" start="0" length="0">
    <dxf/>
  </rfmt>
  <rfmt sheetId="1" sqref="V172" start="0" length="0">
    <dxf>
      <border outline="0">
        <right/>
      </border>
    </dxf>
  </rfmt>
  <rfmt sheetId="1" sqref="W172" start="0" length="0">
    <dxf>
      <numFmt numFmtId="0" formatCode="General"/>
    </dxf>
  </rfmt>
  <rfmt sheetId="1" sqref="X172" start="0" length="0">
    <dxf>
      <alignment horizontal="center" readingOrder="0"/>
      <border outline="0">
        <top style="thin">
          <color auto="1"/>
        </top>
      </border>
    </dxf>
  </rfmt>
  <rfmt sheetId="1" sqref="Y172" start="0" length="0">
    <dxf>
      <alignment horizontal="center" readingOrder="0"/>
      <border outline="0">
        <top style="thin">
          <color auto="1"/>
        </top>
      </border>
    </dxf>
  </rfmt>
  <rfmt sheetId="1" sqref="Z172" start="0" length="0">
    <dxf/>
  </rfmt>
  <rfmt sheetId="1" sqref="V173" start="0" length="0">
    <dxf>
      <border outline="0">
        <right/>
      </border>
    </dxf>
  </rfmt>
  <rcc rId="14409" sId="1" odxf="1" dxf="1">
    <nc r="W173">
      <v>4500027755</v>
    </nc>
    <odxf>
      <numFmt numFmtId="165" formatCode="_(&quot;$&quot;\ * #,##0_);_(&quot;$&quot;\ * \(#,##0\);_(&quot;$&quot;\ * &quot;-&quot;??_);_(@_)"/>
      <fill>
        <patternFill patternType="solid">
          <bgColor rgb="FFFF0000"/>
        </patternFill>
      </fill>
    </odxf>
    <ndxf>
      <numFmt numFmtId="0" formatCode="General"/>
      <fill>
        <patternFill patternType="none">
          <bgColor indexed="65"/>
        </patternFill>
      </fill>
    </ndxf>
  </rcc>
  <rcc rId="14410" sId="1" odxf="1" dxf="1" numFmtId="34">
    <nc r="X173">
      <v>8839791</v>
    </nc>
    <odxf>
      <fill>
        <patternFill patternType="solid">
          <bgColor rgb="FFFF0000"/>
        </patternFill>
      </fill>
      <alignment horizontal="right" readingOrder="0"/>
      <border outline="0">
        <top/>
      </border>
    </odxf>
    <ndxf>
      <fill>
        <patternFill patternType="none">
          <bgColor indexed="65"/>
        </patternFill>
      </fill>
      <alignment horizontal="center" readingOrder="0"/>
      <border outline="0">
        <top style="thin">
          <color auto="1"/>
        </top>
      </border>
    </ndxf>
  </rcc>
  <rcc rId="14411" sId="1" odxf="1" dxf="1">
    <nc r="Y173" t="inlineStr">
      <is>
        <t>SG CPS 215-2017</t>
      </is>
    </nc>
    <odxf>
      <fill>
        <patternFill patternType="solid">
          <bgColor rgb="FFFF0000"/>
        </patternFill>
      </fill>
      <alignment horizontal="justify" readingOrder="0"/>
      <border outline="0">
        <top/>
      </border>
    </odxf>
    <ndxf>
      <fill>
        <patternFill patternType="none">
          <bgColor indexed="65"/>
        </patternFill>
      </fill>
      <alignment horizontal="center" readingOrder="0"/>
      <border outline="0">
        <top style="thin">
          <color auto="1"/>
        </top>
      </border>
    </ndxf>
  </rcc>
  <rfmt sheetId="1" sqref="Z173" start="0" length="0">
    <dxf/>
  </rfmt>
  <rfmt sheetId="1" sqref="V174" start="0" length="0">
    <dxf>
      <border outline="0">
        <right/>
      </border>
    </dxf>
  </rfmt>
  <rfmt sheetId="1" sqref="W174" start="0" length="0">
    <dxf>
      <numFmt numFmtId="0" formatCode="General"/>
    </dxf>
  </rfmt>
  <rfmt sheetId="1" sqref="X174" start="0" length="0">
    <dxf>
      <alignment horizontal="center" readingOrder="0"/>
      <border outline="0">
        <top style="thin">
          <color auto="1"/>
        </top>
      </border>
    </dxf>
  </rfmt>
  <rfmt sheetId="1" sqref="Y174" start="0" length="0">
    <dxf>
      <alignment horizontal="center" readingOrder="0"/>
      <border outline="0">
        <top style="thin">
          <color auto="1"/>
        </top>
      </border>
    </dxf>
  </rfmt>
  <rfmt sheetId="1" sqref="Z174" start="0" length="0">
    <dxf/>
  </rfmt>
  <rfmt sheetId="1" sqref="V175" start="0" length="0">
    <dxf>
      <border outline="0">
        <right/>
      </border>
    </dxf>
  </rfmt>
  <rfmt sheetId="1" sqref="W175" start="0" length="0">
    <dxf>
      <numFmt numFmtId="0" formatCode="General"/>
    </dxf>
  </rfmt>
  <rfmt sheetId="1" sqref="X175" start="0" length="0">
    <dxf>
      <alignment horizontal="center" readingOrder="0"/>
      <border outline="0">
        <top style="thin">
          <color auto="1"/>
        </top>
      </border>
    </dxf>
  </rfmt>
  <rfmt sheetId="1" sqref="Y175" start="0" length="0">
    <dxf>
      <alignment horizontal="center" readingOrder="0"/>
      <border outline="0">
        <top style="thin">
          <color auto="1"/>
        </top>
      </border>
    </dxf>
  </rfmt>
  <rfmt sheetId="1" sqref="Z175" start="0" length="0">
    <dxf/>
  </rfmt>
  <rfmt sheetId="1" sqref="V176" start="0" length="0">
    <dxf>
      <border outline="0">
        <right/>
      </border>
    </dxf>
  </rfmt>
  <rfmt sheetId="1" sqref="W176" start="0" length="0">
    <dxf>
      <numFmt numFmtId="0" formatCode="General"/>
    </dxf>
  </rfmt>
  <rfmt sheetId="1" sqref="X176" start="0" length="0">
    <dxf>
      <alignment horizontal="center" readingOrder="0"/>
      <border outline="0">
        <top style="thin">
          <color auto="1"/>
        </top>
      </border>
    </dxf>
  </rfmt>
  <rfmt sheetId="1" sqref="Y176" start="0" length="0">
    <dxf>
      <alignment horizontal="center" readingOrder="0"/>
      <border outline="0">
        <top style="thin">
          <color auto="1"/>
        </top>
      </border>
    </dxf>
  </rfmt>
  <rfmt sheetId="1" sqref="Z176" start="0" length="0">
    <dxf/>
  </rfmt>
  <rfmt sheetId="1" sqref="V177" start="0" length="0">
    <dxf>
      <border outline="0">
        <right/>
      </border>
    </dxf>
  </rfmt>
  <rfmt sheetId="1" sqref="W177" start="0" length="0">
    <dxf>
      <numFmt numFmtId="0" formatCode="General"/>
    </dxf>
  </rfmt>
  <rfmt sheetId="1" sqref="X177" start="0" length="0">
    <dxf>
      <alignment horizontal="center" readingOrder="0"/>
      <border outline="0">
        <top style="thin">
          <color auto="1"/>
        </top>
      </border>
    </dxf>
  </rfmt>
  <rfmt sheetId="1" sqref="Y177" start="0" length="0">
    <dxf>
      <alignment horizontal="center" readingOrder="0"/>
      <border outline="0">
        <top style="thin">
          <color auto="1"/>
        </top>
      </border>
    </dxf>
  </rfmt>
  <rfmt sheetId="1" sqref="Z177" start="0" length="0">
    <dxf/>
  </rfmt>
  <rfmt sheetId="1" sqref="V178" start="0" length="0">
    <dxf>
      <border outline="0">
        <right/>
      </border>
    </dxf>
  </rfmt>
  <rfmt sheetId="1" sqref="W178" start="0" length="0">
    <dxf>
      <numFmt numFmtId="0" formatCode="General"/>
    </dxf>
  </rfmt>
  <rfmt sheetId="1" sqref="X178" start="0" length="0">
    <dxf>
      <alignment horizontal="center" readingOrder="0"/>
      <border outline="0">
        <top style="thin">
          <color auto="1"/>
        </top>
      </border>
    </dxf>
  </rfmt>
  <rfmt sheetId="1" sqref="Y178" start="0" length="0">
    <dxf>
      <alignment horizontal="center" readingOrder="0"/>
      <border outline="0">
        <top style="thin">
          <color auto="1"/>
        </top>
      </border>
    </dxf>
  </rfmt>
  <rfmt sheetId="1" sqref="Z178" start="0" length="0">
    <dxf/>
  </rfmt>
  <rfmt sheetId="1" sqref="V179" start="0" length="0">
    <dxf>
      <border outline="0">
        <right/>
        <top style="thin">
          <color auto="1"/>
        </top>
      </border>
    </dxf>
  </rfmt>
  <rfmt sheetId="1" sqref="W179" start="0" length="0">
    <dxf>
      <numFmt numFmtId="0" formatCode="General"/>
    </dxf>
  </rfmt>
  <rfmt sheetId="1" sqref="X179" start="0" length="0">
    <dxf>
      <alignment horizontal="center" readingOrder="0"/>
      <border outline="0">
        <top style="thin">
          <color auto="1"/>
        </top>
      </border>
    </dxf>
  </rfmt>
  <rfmt sheetId="1" sqref="Y179" start="0" length="0">
    <dxf>
      <alignment horizontal="center" readingOrder="0"/>
      <border outline="0">
        <top style="thin">
          <color auto="1"/>
        </top>
      </border>
    </dxf>
  </rfmt>
  <rfmt sheetId="1" sqref="Z179" start="0" length="0">
    <dxf/>
  </rfmt>
  <rfmt sheetId="1" sqref="V180" start="0" length="0">
    <dxf>
      <border outline="0">
        <right/>
        <top style="thin">
          <color auto="1"/>
        </top>
      </border>
    </dxf>
  </rfmt>
  <rfmt sheetId="1" sqref="W180" start="0" length="0">
    <dxf>
      <numFmt numFmtId="0" formatCode="General"/>
    </dxf>
  </rfmt>
  <rfmt sheetId="1" sqref="X180" start="0" length="0">
    <dxf>
      <alignment horizontal="center" readingOrder="0"/>
      <border outline="0">
        <top style="thin">
          <color auto="1"/>
        </top>
      </border>
    </dxf>
  </rfmt>
  <rfmt sheetId="1" sqref="Y180" start="0" length="0">
    <dxf>
      <alignment horizontal="center" readingOrder="0"/>
      <border outline="0">
        <top style="thin">
          <color auto="1"/>
        </top>
      </border>
    </dxf>
  </rfmt>
  <rfmt sheetId="1" sqref="Z180" start="0" length="0">
    <dxf/>
  </rfmt>
  <rfmt sheetId="1" sqref="V181" start="0" length="0">
    <dxf>
      <border outline="0">
        <right/>
        <top style="thin">
          <color auto="1"/>
        </top>
      </border>
    </dxf>
  </rfmt>
  <rfmt sheetId="1" sqref="W181" start="0" length="0">
    <dxf>
      <numFmt numFmtId="0" formatCode="General"/>
    </dxf>
  </rfmt>
  <rfmt sheetId="1" sqref="X181" start="0" length="0">
    <dxf>
      <alignment horizontal="center" readingOrder="0"/>
      <border outline="0">
        <top style="thin">
          <color auto="1"/>
        </top>
      </border>
    </dxf>
  </rfmt>
  <rfmt sheetId="1" sqref="Y181" start="0" length="0">
    <dxf>
      <alignment horizontal="center" readingOrder="0"/>
      <border outline="0">
        <top style="thin">
          <color auto="1"/>
        </top>
      </border>
    </dxf>
  </rfmt>
  <rfmt sheetId="1" sqref="Z181" start="0" length="0">
    <dxf/>
  </rfmt>
  <rfmt sheetId="1" sqref="V182" start="0" length="0">
    <dxf>
      <border outline="0">
        <left style="thin">
          <color auto="1"/>
        </left>
        <top style="thin">
          <color auto="1"/>
        </top>
        <bottom style="thin">
          <color auto="1"/>
        </bottom>
      </border>
    </dxf>
  </rfmt>
  <rfmt sheetId="1" sqref="W182" start="0" length="0">
    <dxf>
      <numFmt numFmtId="0" formatCode="General"/>
    </dxf>
  </rfmt>
  <rfmt sheetId="1" sqref="X182" start="0" length="0">
    <dxf>
      <alignment horizontal="center" readingOrder="0"/>
      <border outline="0">
        <top style="thin">
          <color auto="1"/>
        </top>
      </border>
    </dxf>
  </rfmt>
  <rfmt sheetId="1" sqref="Y182" start="0" length="0">
    <dxf>
      <alignment horizontal="center" readingOrder="0"/>
      <border outline="0">
        <top style="thin">
          <color auto="1"/>
        </top>
      </border>
    </dxf>
  </rfmt>
  <rcc rId="14412" sId="1" odxf="1" dxf="1">
    <nc r="Z182" t="inlineStr">
      <is>
        <t>LIBIA MIREYA DIAZ PARDO</t>
      </is>
    </nc>
    <odxf>
      <fill>
        <patternFill patternType="solid">
          <bgColor rgb="FFFF0000"/>
        </patternFill>
      </fill>
    </odxf>
    <ndxf>
      <fill>
        <patternFill patternType="none">
          <bgColor indexed="65"/>
        </patternFill>
      </fill>
    </ndxf>
  </rcc>
  <rfmt sheetId="1" sqref="V183" start="0" length="0">
    <dxf>
      <border outline="0">
        <left style="thin">
          <color auto="1"/>
        </left>
        <top style="thin">
          <color auto="1"/>
        </top>
        <bottom style="thin">
          <color auto="1"/>
        </bottom>
      </border>
    </dxf>
  </rfmt>
  <rfmt sheetId="1" sqref="W183" start="0" length="0">
    <dxf>
      <numFmt numFmtId="0" formatCode="General"/>
    </dxf>
  </rfmt>
  <rfmt sheetId="1" sqref="X183" start="0" length="0">
    <dxf>
      <alignment horizontal="center" readingOrder="0"/>
      <border outline="0">
        <top style="thin">
          <color auto="1"/>
        </top>
      </border>
    </dxf>
  </rfmt>
  <rfmt sheetId="1" sqref="Y183" start="0" length="0">
    <dxf>
      <alignment horizontal="center" readingOrder="0"/>
      <border outline="0">
        <top style="thin">
          <color auto="1"/>
        </top>
      </border>
    </dxf>
  </rfmt>
  <rfmt sheetId="1" sqref="Z183" start="0" length="0">
    <dxf/>
  </rfmt>
  <rfmt sheetId="1" sqref="V184" start="0" length="0">
    <dxf>
      <border outline="0">
        <left style="thin">
          <color auto="1"/>
        </left>
        <top style="thin">
          <color auto="1"/>
        </top>
        <bottom style="thin">
          <color auto="1"/>
        </bottom>
      </border>
    </dxf>
  </rfmt>
  <rfmt sheetId="1" sqref="W184" start="0" length="0">
    <dxf>
      <numFmt numFmtId="0" formatCode="General"/>
    </dxf>
  </rfmt>
  <rfmt sheetId="1" sqref="X184" start="0" length="0">
    <dxf>
      <alignment horizontal="center" readingOrder="0"/>
      <border outline="0">
        <top style="thin">
          <color auto="1"/>
        </top>
      </border>
    </dxf>
  </rfmt>
  <rfmt sheetId="1" sqref="Y184" start="0" length="0">
    <dxf>
      <alignment horizontal="center" readingOrder="0"/>
      <border outline="0">
        <top style="thin">
          <color auto="1"/>
        </top>
      </border>
    </dxf>
  </rfmt>
  <rfmt sheetId="1" sqref="Z184" start="0" length="0">
    <dxf/>
  </rfmt>
  <rfmt sheetId="1" sqref="V185" start="0" length="0">
    <dxf>
      <border outline="0">
        <left style="thin">
          <color auto="1"/>
        </left>
        <top style="thin">
          <color auto="1"/>
        </top>
        <bottom style="thin">
          <color auto="1"/>
        </bottom>
      </border>
    </dxf>
  </rfmt>
  <rfmt sheetId="1" sqref="W185" start="0" length="0">
    <dxf>
      <numFmt numFmtId="0" formatCode="General"/>
    </dxf>
  </rfmt>
  <rfmt sheetId="1" sqref="X185" start="0" length="0">
    <dxf>
      <alignment horizontal="center" readingOrder="0"/>
      <border outline="0">
        <top style="thin">
          <color auto="1"/>
        </top>
      </border>
    </dxf>
  </rfmt>
  <rfmt sheetId="1" sqref="Y185" start="0" length="0">
    <dxf>
      <alignment horizontal="center" readingOrder="0"/>
      <border outline="0">
        <top style="thin">
          <color auto="1"/>
        </top>
      </border>
    </dxf>
  </rfmt>
  <rfmt sheetId="1" sqref="Z185" start="0" length="0">
    <dxf/>
  </rfmt>
  <rfmt sheetId="1" sqref="V186" start="0" length="0">
    <dxf>
      <border outline="0">
        <left style="thin">
          <color auto="1"/>
        </left>
        <top style="thin">
          <color auto="1"/>
        </top>
        <bottom style="thin">
          <color auto="1"/>
        </bottom>
      </border>
    </dxf>
  </rfmt>
  <rfmt sheetId="1" sqref="W186" start="0" length="0">
    <dxf>
      <numFmt numFmtId="0" formatCode="General"/>
    </dxf>
  </rfmt>
  <rfmt sheetId="1" sqref="X186" start="0" length="0">
    <dxf>
      <alignment horizontal="center" readingOrder="0"/>
      <border outline="0">
        <top style="thin">
          <color auto="1"/>
        </top>
      </border>
    </dxf>
  </rfmt>
  <rfmt sheetId="1" sqref="Y186" start="0" length="0">
    <dxf>
      <alignment horizontal="center" readingOrder="0"/>
      <border outline="0">
        <top style="thin">
          <color auto="1"/>
        </top>
      </border>
    </dxf>
  </rfmt>
  <rfmt sheetId="1" sqref="Z186" start="0" length="0">
    <dxf/>
  </rfmt>
  <rfmt sheetId="1" sqref="V187" start="0" length="0">
    <dxf>
      <border outline="0">
        <left style="thin">
          <color auto="1"/>
        </left>
        <top style="thin">
          <color auto="1"/>
        </top>
        <bottom style="thin">
          <color auto="1"/>
        </bottom>
      </border>
    </dxf>
  </rfmt>
  <rfmt sheetId="1" sqref="W187" start="0" length="0">
    <dxf>
      <numFmt numFmtId="0" formatCode="General"/>
    </dxf>
  </rfmt>
  <rfmt sheetId="1" sqref="X187" start="0" length="0">
    <dxf>
      <alignment horizontal="center" readingOrder="0"/>
      <border outline="0">
        <top style="thin">
          <color auto="1"/>
        </top>
      </border>
    </dxf>
  </rfmt>
  <rfmt sheetId="1" sqref="Y187" start="0" length="0">
    <dxf>
      <alignment horizontal="center" readingOrder="0"/>
      <border outline="0">
        <top style="thin">
          <color auto="1"/>
        </top>
      </border>
    </dxf>
  </rfmt>
  <rfmt sheetId="1" sqref="Z187" start="0" length="0">
    <dxf>
      <border outline="0">
        <top style="thin">
          <color auto="1"/>
        </top>
      </border>
    </dxf>
  </rfmt>
  <rfmt sheetId="1" sqref="V188" start="0" length="0">
    <dxf>
      <border outline="0">
        <left style="thin">
          <color auto="1"/>
        </left>
        <top style="thin">
          <color auto="1"/>
        </top>
        <bottom style="thin">
          <color auto="1"/>
        </bottom>
      </border>
    </dxf>
  </rfmt>
  <rfmt sheetId="1" sqref="W188" start="0" length="0">
    <dxf>
      <numFmt numFmtId="0" formatCode="General"/>
    </dxf>
  </rfmt>
  <rfmt sheetId="1" sqref="X188" start="0" length="0">
    <dxf>
      <alignment horizontal="center" readingOrder="0"/>
      <border outline="0">
        <top style="thin">
          <color auto="1"/>
        </top>
      </border>
    </dxf>
  </rfmt>
  <rfmt sheetId="1" sqref="Y188" start="0" length="0">
    <dxf>
      <alignment horizontal="center" readingOrder="0"/>
      <border outline="0">
        <top style="thin">
          <color auto="1"/>
        </top>
      </border>
    </dxf>
  </rfmt>
  <rfmt sheetId="1" sqref="Z188" start="0" length="0">
    <dxf>
      <border outline="0">
        <top style="thin">
          <color auto="1"/>
        </top>
      </border>
    </dxf>
  </rfmt>
  <rfmt sheetId="1" sqref="V189" start="0" length="0">
    <dxf>
      <border outline="0">
        <left style="thin">
          <color auto="1"/>
        </left>
        <top style="thin">
          <color auto="1"/>
        </top>
        <bottom style="thin">
          <color auto="1"/>
        </bottom>
      </border>
    </dxf>
  </rfmt>
  <rcc rId="14413" sId="1" odxf="1" dxf="1">
    <nc r="W189">
      <v>4200004182</v>
    </nc>
    <odxf>
      <numFmt numFmtId="165" formatCode="_(&quot;$&quot;\ * #,##0_);_(&quot;$&quot;\ * \(#,##0\);_(&quot;$&quot;\ * &quot;-&quot;??_);_(@_)"/>
      <fill>
        <patternFill patternType="solid">
          <bgColor rgb="FFFF0000"/>
        </patternFill>
      </fill>
    </odxf>
    <ndxf>
      <numFmt numFmtId="0" formatCode="General"/>
      <fill>
        <patternFill patternType="none">
          <bgColor indexed="65"/>
        </patternFill>
      </fill>
    </ndxf>
  </rcc>
  <rcc rId="14414" sId="1" odxf="1" dxf="1" numFmtId="34">
    <nc r="X189">
      <v>6152000</v>
    </nc>
    <odxf>
      <fill>
        <patternFill patternType="solid">
          <bgColor rgb="FFFF0000"/>
        </patternFill>
      </fill>
      <alignment horizontal="right" readingOrder="0"/>
      <border outline="0">
        <top/>
      </border>
    </odxf>
    <ndxf>
      <fill>
        <patternFill patternType="none">
          <bgColor indexed="65"/>
        </patternFill>
      </fill>
      <alignment horizontal="center" readingOrder="0"/>
      <border outline="0">
        <top style="thin">
          <color auto="1"/>
        </top>
      </border>
    </ndxf>
  </rcc>
  <rfmt sheetId="1" sqref="Y189" start="0" length="0">
    <dxf>
      <alignment horizontal="center" readingOrder="0"/>
      <border outline="0">
        <top style="thin">
          <color auto="1"/>
        </top>
      </border>
    </dxf>
  </rfmt>
  <rfmt sheetId="1" sqref="Z189" start="0" length="0">
    <dxf>
      <border outline="0">
        <top style="thin">
          <color auto="1"/>
        </top>
      </border>
    </dxf>
  </rfmt>
  <rfmt sheetId="1" sqref="V190" start="0" length="0">
    <dxf>
      <border outline="0">
        <left style="thin">
          <color auto="1"/>
        </left>
        <top style="thin">
          <color auto="1"/>
        </top>
        <bottom style="thin">
          <color auto="1"/>
        </bottom>
      </border>
    </dxf>
  </rfmt>
  <rcc rId="14415" sId="1" odxf="1" dxf="1">
    <nc r="W190">
      <v>4200004499</v>
    </nc>
    <odxf>
      <numFmt numFmtId="165" formatCode="_(&quot;$&quot;\ * #,##0_);_(&quot;$&quot;\ * \(#,##0\);_(&quot;$&quot;\ * &quot;-&quot;??_);_(@_)"/>
      <fill>
        <patternFill patternType="solid">
          <bgColor rgb="FFFF0000"/>
        </patternFill>
      </fill>
    </odxf>
    <ndxf>
      <numFmt numFmtId="0" formatCode="General"/>
      <fill>
        <patternFill patternType="none">
          <bgColor indexed="65"/>
        </patternFill>
      </fill>
    </ndxf>
  </rcc>
  <rcc rId="14416" sId="1" odxf="1" dxf="1" numFmtId="34">
    <nc r="X190">
      <v>2136316</v>
    </nc>
    <odxf>
      <fill>
        <patternFill patternType="solid">
          <bgColor rgb="FFFF0000"/>
        </patternFill>
      </fill>
      <alignment horizontal="right" readingOrder="0"/>
      <border outline="0">
        <top/>
      </border>
    </odxf>
    <ndxf>
      <fill>
        <patternFill patternType="none">
          <bgColor indexed="65"/>
        </patternFill>
      </fill>
      <alignment horizontal="center" readingOrder="0"/>
      <border outline="0">
        <top style="thin">
          <color auto="1"/>
        </top>
      </border>
    </ndxf>
  </rcc>
  <rcc rId="14417" sId="1" odxf="1" dxf="1">
    <nc r="Y190" t="inlineStr">
      <is>
        <t>OTS.1-SG-CPS-121-2017</t>
      </is>
    </nc>
    <odxf>
      <fill>
        <patternFill patternType="solid">
          <bgColor rgb="FFFF0000"/>
        </patternFill>
      </fill>
      <alignment horizontal="justify" readingOrder="0"/>
      <border outline="0">
        <top/>
      </border>
    </odxf>
    <ndxf>
      <fill>
        <patternFill patternType="none">
          <bgColor indexed="65"/>
        </patternFill>
      </fill>
      <alignment horizontal="center" readingOrder="0"/>
      <border outline="0">
        <top style="thin">
          <color auto="1"/>
        </top>
      </border>
    </ndxf>
  </rcc>
  <rfmt sheetId="1" sqref="Z190" start="0" length="0">
    <dxf/>
  </rfmt>
  <rfmt sheetId="1" sqref="V191" start="0" length="0">
    <dxf>
      <border outline="0">
        <left style="thin">
          <color auto="1"/>
        </left>
        <top style="thin">
          <color auto="1"/>
        </top>
        <bottom style="thin">
          <color auto="1"/>
        </bottom>
      </border>
    </dxf>
  </rfmt>
  <rfmt sheetId="1" sqref="W191" start="0" length="0">
    <dxf>
      <numFmt numFmtId="0" formatCode="General"/>
    </dxf>
  </rfmt>
  <rfmt sheetId="1" sqref="X191" start="0" length="0">
    <dxf>
      <alignment horizontal="center" readingOrder="0"/>
      <border outline="0">
        <top style="thin">
          <color auto="1"/>
        </top>
      </border>
    </dxf>
  </rfmt>
  <rfmt sheetId="1" sqref="Y191" start="0" length="0">
    <dxf>
      <alignment horizontal="center" readingOrder="0"/>
      <border outline="0">
        <top style="thin">
          <color auto="1"/>
        </top>
      </border>
    </dxf>
  </rfmt>
  <rfmt sheetId="1" sqref="Z191" start="0" length="0">
    <dxf/>
  </rfmt>
  <rfmt sheetId="1" sqref="V192" start="0" length="0">
    <dxf>
      <border outline="0">
        <left style="thin">
          <color auto="1"/>
        </left>
        <top style="thin">
          <color auto="1"/>
        </top>
        <bottom style="thin">
          <color auto="1"/>
        </bottom>
      </border>
    </dxf>
  </rfmt>
  <rcc rId="14418" sId="1" odxf="1" dxf="1">
    <nc r="W192">
      <v>4200004497</v>
    </nc>
    <odxf>
      <numFmt numFmtId="165" formatCode="_(&quot;$&quot;\ * #,##0_);_(&quot;$&quot;\ * \(#,##0\);_(&quot;$&quot;\ * &quot;-&quot;??_);_(@_)"/>
      <fill>
        <patternFill patternType="solid">
          <bgColor rgb="FFFF0000"/>
        </patternFill>
      </fill>
    </odxf>
    <ndxf>
      <numFmt numFmtId="0" formatCode="General"/>
      <fill>
        <patternFill patternType="none">
          <bgColor indexed="65"/>
        </patternFill>
      </fill>
    </ndxf>
  </rcc>
  <rcc rId="14419" sId="1" odxf="1" dxf="1" numFmtId="34">
    <nc r="X192">
      <v>1586300</v>
    </nc>
    <odxf>
      <fill>
        <patternFill patternType="solid">
          <bgColor rgb="FFFF0000"/>
        </patternFill>
      </fill>
      <alignment horizontal="right" readingOrder="0"/>
      <border outline="0">
        <top/>
      </border>
    </odxf>
    <ndxf>
      <fill>
        <patternFill patternType="none">
          <bgColor indexed="65"/>
        </patternFill>
      </fill>
      <alignment horizontal="center" readingOrder="0"/>
      <border outline="0">
        <top style="thin">
          <color auto="1"/>
        </top>
      </border>
    </ndxf>
  </rcc>
  <rcc rId="14420" sId="1" odxf="1" dxf="1">
    <nc r="Y192" t="inlineStr">
      <is>
        <t>OTR.1-SG-CPS-113-2017</t>
      </is>
    </nc>
    <odxf>
      <fill>
        <patternFill patternType="solid">
          <bgColor rgb="FFFF0000"/>
        </patternFill>
      </fill>
      <alignment horizontal="justify" readingOrder="0"/>
      <border outline="0">
        <top/>
      </border>
    </odxf>
    <ndxf>
      <fill>
        <patternFill patternType="none">
          <bgColor indexed="65"/>
        </patternFill>
      </fill>
      <alignment horizontal="center" readingOrder="0"/>
      <border outline="0">
        <top style="thin">
          <color auto="1"/>
        </top>
      </border>
    </ndxf>
  </rcc>
  <rfmt sheetId="1" sqref="Z192" start="0" length="0">
    <dxf/>
  </rfmt>
  <rfmt sheetId="1" sqref="V193" start="0" length="0">
    <dxf>
      <border outline="0">
        <left style="thin">
          <color auto="1"/>
        </left>
        <top style="thin">
          <color auto="1"/>
        </top>
        <bottom style="thin">
          <color auto="1"/>
        </bottom>
      </border>
    </dxf>
  </rfmt>
  <rcc rId="14421" sId="1" odxf="1" dxf="1">
    <nc r="W193">
      <v>4200004496</v>
    </nc>
    <odxf>
      <numFmt numFmtId="165" formatCode="_(&quot;$&quot;\ * #,##0_);_(&quot;$&quot;\ * \(#,##0\);_(&quot;$&quot;\ * &quot;-&quot;??_);_(@_)"/>
      <fill>
        <patternFill patternType="solid">
          <bgColor rgb="FFFF0000"/>
        </patternFill>
      </fill>
    </odxf>
    <ndxf>
      <numFmt numFmtId="0" formatCode="General"/>
      <fill>
        <patternFill patternType="none">
          <bgColor indexed="65"/>
        </patternFill>
      </fill>
    </ndxf>
  </rcc>
  <rcc rId="14422" sId="1" odxf="1" dxf="1" numFmtId="34">
    <nc r="X193">
      <v>1586300</v>
    </nc>
    <odxf>
      <fill>
        <patternFill patternType="solid">
          <bgColor rgb="FFFF0000"/>
        </patternFill>
      </fill>
      <alignment horizontal="right" readingOrder="0"/>
      <border outline="0">
        <top/>
      </border>
    </odxf>
    <ndxf>
      <fill>
        <patternFill patternType="none">
          <bgColor indexed="65"/>
        </patternFill>
      </fill>
      <alignment horizontal="center" readingOrder="0"/>
      <border outline="0">
        <top style="thin">
          <color auto="1"/>
        </top>
      </border>
    </ndxf>
  </rcc>
  <rcc rId="14423" sId="1" odxf="1" dxf="1">
    <nc r="Y193" t="inlineStr">
      <is>
        <t>OTR.1-SG-CPS-112-2017</t>
      </is>
    </nc>
    <odxf>
      <fill>
        <patternFill patternType="solid">
          <bgColor rgb="FFFF0000"/>
        </patternFill>
      </fill>
      <alignment horizontal="justify" readingOrder="0"/>
      <border outline="0">
        <top/>
      </border>
    </odxf>
    <ndxf>
      <fill>
        <patternFill patternType="none">
          <bgColor indexed="65"/>
        </patternFill>
      </fill>
      <alignment horizontal="center" readingOrder="0"/>
      <border outline="0">
        <top style="thin">
          <color auto="1"/>
        </top>
      </border>
    </ndxf>
  </rcc>
  <rfmt sheetId="1" sqref="Z193" start="0" length="0">
    <dxf/>
  </rfmt>
  <rfmt sheetId="1" sqref="V194" start="0" length="0">
    <dxf>
      <border outline="0">
        <left style="thin">
          <color auto="1"/>
        </left>
        <top style="thin">
          <color auto="1"/>
        </top>
        <bottom style="thin">
          <color auto="1"/>
        </bottom>
      </border>
    </dxf>
  </rfmt>
  <rcc rId="14424" sId="1" odxf="1" dxf="1">
    <nc r="W194">
      <v>4200004498</v>
    </nc>
    <odxf>
      <numFmt numFmtId="165" formatCode="_(&quot;$&quot;\ * #,##0_);_(&quot;$&quot;\ * \(#,##0\);_(&quot;$&quot;\ * &quot;-&quot;??_);_(@_)"/>
      <fill>
        <patternFill patternType="solid">
          <bgColor rgb="FFFF0000"/>
        </patternFill>
      </fill>
    </odxf>
    <ndxf>
      <numFmt numFmtId="0" formatCode="General"/>
      <fill>
        <patternFill patternType="none">
          <bgColor indexed="65"/>
        </patternFill>
      </fill>
    </ndxf>
  </rcc>
  <rcc rId="14425" sId="1" odxf="1" dxf="1" numFmtId="34">
    <nc r="X194">
      <v>3773518</v>
    </nc>
    <odxf>
      <fill>
        <patternFill patternType="solid">
          <bgColor rgb="FFFF0000"/>
        </patternFill>
      </fill>
      <alignment horizontal="right" readingOrder="0"/>
      <border outline="0">
        <top/>
      </border>
    </odxf>
    <ndxf>
      <fill>
        <patternFill patternType="none">
          <bgColor indexed="65"/>
        </patternFill>
      </fill>
      <alignment horizontal="center" readingOrder="0"/>
      <border outline="0">
        <top style="thin">
          <color auto="1"/>
        </top>
      </border>
    </ndxf>
  </rcc>
  <rcc rId="14426" sId="1" odxf="1" dxf="1">
    <nc r="Y194" t="inlineStr">
      <is>
        <t>OTR.1-SG-CPS-108-2017</t>
      </is>
    </nc>
    <odxf>
      <fill>
        <patternFill patternType="solid">
          <bgColor rgb="FFFF0000"/>
        </patternFill>
      </fill>
      <alignment horizontal="justify" readingOrder="0"/>
      <border outline="0">
        <top/>
      </border>
    </odxf>
    <ndxf>
      <fill>
        <patternFill patternType="none">
          <bgColor indexed="65"/>
        </patternFill>
      </fill>
      <alignment horizontal="center" readingOrder="0"/>
      <border outline="0">
        <top style="thin">
          <color auto="1"/>
        </top>
      </border>
    </ndxf>
  </rcc>
  <rfmt sheetId="1" sqref="Z194" start="0" length="0">
    <dxf/>
  </rfmt>
  <rfmt sheetId="1" sqref="V195" start="0" length="0">
    <dxf>
      <border outline="0">
        <left style="thin">
          <color auto="1"/>
        </left>
        <top style="thin">
          <color auto="1"/>
        </top>
        <bottom style="thin">
          <color auto="1"/>
        </bottom>
      </border>
    </dxf>
  </rfmt>
  <rfmt sheetId="1" sqref="W195" start="0" length="0">
    <dxf/>
  </rfmt>
  <rfmt sheetId="1" sqref="X195" start="0" length="0">
    <dxf>
      <alignment horizontal="center" readingOrder="0"/>
      <border outline="0">
        <top style="thin">
          <color auto="1"/>
        </top>
      </border>
    </dxf>
  </rfmt>
  <rfmt sheetId="1" sqref="Y195" start="0" length="0">
    <dxf>
      <alignment horizontal="center" readingOrder="0"/>
      <border outline="0">
        <top style="thin">
          <color auto="1"/>
        </top>
      </border>
    </dxf>
  </rfmt>
  <rfmt sheetId="1" sqref="Z195" start="0" length="0">
    <dxf/>
  </rfmt>
  <rfmt sheetId="1" sqref="V196" start="0" length="0">
    <dxf>
      <border outline="0">
        <left style="thin">
          <color auto="1"/>
        </left>
        <top style="thin">
          <color auto="1"/>
        </top>
        <bottom style="thin">
          <color auto="1"/>
        </bottom>
      </border>
    </dxf>
  </rfmt>
  <rfmt sheetId="1" sqref="W196" start="0" length="0">
    <dxf/>
  </rfmt>
  <rfmt sheetId="1" sqref="X196" start="0" length="0">
    <dxf>
      <alignment horizontal="center" readingOrder="0"/>
      <border outline="0">
        <top style="thin">
          <color auto="1"/>
        </top>
      </border>
    </dxf>
  </rfmt>
  <rfmt sheetId="1" sqref="Y196" start="0" length="0">
    <dxf>
      <alignment horizontal="center" readingOrder="0"/>
      <border outline="0">
        <top style="thin">
          <color auto="1"/>
        </top>
      </border>
    </dxf>
  </rfmt>
  <rfmt sheetId="1" sqref="Z196" start="0" length="0">
    <dxf/>
  </rfmt>
  <rfmt sheetId="1" sqref="V197" start="0" length="0">
    <dxf>
      <border outline="0">
        <left style="thin">
          <color auto="1"/>
        </left>
        <top style="thin">
          <color auto="1"/>
        </top>
        <bottom style="thin">
          <color auto="1"/>
        </bottom>
      </border>
    </dxf>
  </rfmt>
  <rfmt sheetId="1" sqref="W197" start="0" length="0">
    <dxf/>
  </rfmt>
  <rfmt sheetId="1" sqref="X197" start="0" length="0">
    <dxf>
      <alignment horizontal="center" readingOrder="0"/>
      <border outline="0">
        <top style="thin">
          <color auto="1"/>
        </top>
      </border>
    </dxf>
  </rfmt>
  <rfmt sheetId="1" sqref="Y197" start="0" length="0">
    <dxf>
      <alignment horizontal="center" readingOrder="0"/>
      <border outline="0">
        <top style="thin">
          <color auto="1"/>
        </top>
      </border>
    </dxf>
  </rfmt>
  <rfmt sheetId="1" sqref="Z197" start="0" length="0">
    <dxf/>
  </rfmt>
  <rfmt sheetId="1" sqref="V198" start="0" length="0">
    <dxf>
      <border outline="0">
        <left style="thin">
          <color auto="1"/>
        </left>
        <top style="thin">
          <color auto="1"/>
        </top>
        <bottom style="thin">
          <color auto="1"/>
        </bottom>
      </border>
    </dxf>
  </rfmt>
  <rfmt sheetId="1" sqref="W198" start="0" length="0">
    <dxf>
      <numFmt numFmtId="0" formatCode="General"/>
    </dxf>
  </rfmt>
  <rfmt sheetId="1" sqref="X198" start="0" length="0">
    <dxf>
      <alignment horizontal="center" readingOrder="0"/>
      <border outline="0">
        <top style="thin">
          <color auto="1"/>
        </top>
      </border>
    </dxf>
  </rfmt>
  <rfmt sheetId="1" sqref="Y198" start="0" length="0">
    <dxf>
      <alignment horizontal="center" readingOrder="0"/>
      <border outline="0">
        <top style="thin">
          <color auto="1"/>
        </top>
      </border>
    </dxf>
  </rfmt>
  <rfmt sheetId="1" sqref="Z198" start="0" length="0">
    <dxf/>
  </rfmt>
  <rfmt sheetId="1" sqref="V199" start="0" length="0">
    <dxf>
      <border outline="0">
        <left style="thin">
          <color auto="1"/>
        </left>
        <top style="thin">
          <color auto="1"/>
        </top>
        <bottom style="thin">
          <color auto="1"/>
        </bottom>
      </border>
    </dxf>
  </rfmt>
  <rfmt sheetId="1" sqref="W199" start="0" length="0">
    <dxf>
      <numFmt numFmtId="0" formatCode="General"/>
    </dxf>
  </rfmt>
  <rfmt sheetId="1" sqref="X199" start="0" length="0">
    <dxf>
      <alignment horizontal="center" readingOrder="0"/>
      <border outline="0">
        <top style="thin">
          <color auto="1"/>
        </top>
      </border>
    </dxf>
  </rfmt>
  <rfmt sheetId="1" sqref="Y199" start="0" length="0">
    <dxf>
      <alignment horizontal="center" readingOrder="0"/>
      <border outline="0">
        <top style="thin">
          <color auto="1"/>
        </top>
      </border>
    </dxf>
  </rfmt>
  <rfmt sheetId="1" sqref="Z199" start="0" length="0">
    <dxf/>
  </rfmt>
  <rfmt sheetId="1" sqref="V200" start="0" length="0">
    <dxf>
      <border outline="0">
        <left style="thin">
          <color auto="1"/>
        </left>
        <top style="thin">
          <color auto="1"/>
        </top>
        <bottom style="thin">
          <color auto="1"/>
        </bottom>
      </border>
    </dxf>
  </rfmt>
  <rfmt sheetId="1" sqref="W200" start="0" length="0">
    <dxf>
      <numFmt numFmtId="0" formatCode="General"/>
    </dxf>
  </rfmt>
  <rfmt sheetId="1" sqref="X200" start="0" length="0">
    <dxf>
      <alignment horizontal="center" readingOrder="0"/>
      <border outline="0">
        <top style="thin">
          <color auto="1"/>
        </top>
      </border>
    </dxf>
  </rfmt>
  <rfmt sheetId="1" sqref="Y200" start="0" length="0">
    <dxf>
      <alignment horizontal="center" readingOrder="0"/>
      <border outline="0">
        <top style="thin">
          <color auto="1"/>
        </top>
      </border>
    </dxf>
  </rfmt>
  <rfmt sheetId="1" sqref="Z200" start="0" length="0">
    <dxf/>
  </rfmt>
  <rfmt sheetId="1" sqref="V201" start="0" length="0">
    <dxf>
      <border outline="0">
        <left style="thin">
          <color auto="1"/>
        </left>
        <top style="thin">
          <color auto="1"/>
        </top>
        <bottom style="thin">
          <color auto="1"/>
        </bottom>
      </border>
    </dxf>
  </rfmt>
  <rfmt sheetId="1" sqref="W201" start="0" length="0">
    <dxf>
      <numFmt numFmtId="0" formatCode="General"/>
    </dxf>
  </rfmt>
  <rfmt sheetId="1" sqref="X201" start="0" length="0">
    <dxf>
      <alignment horizontal="center" readingOrder="0"/>
      <border outline="0">
        <top style="thin">
          <color auto="1"/>
        </top>
      </border>
    </dxf>
  </rfmt>
  <rfmt sheetId="1" sqref="Y201" start="0" length="0">
    <dxf>
      <alignment horizontal="center" readingOrder="0"/>
      <border outline="0">
        <top style="thin">
          <color auto="1"/>
        </top>
      </border>
    </dxf>
  </rfmt>
  <rfmt sheetId="1" sqref="Z201" start="0" length="0">
    <dxf/>
  </rfmt>
  <rfmt sheetId="1" sqref="V202" start="0" length="0">
    <dxf>
      <border outline="0">
        <left style="thin">
          <color auto="1"/>
        </left>
        <top style="thin">
          <color auto="1"/>
        </top>
        <bottom style="thin">
          <color auto="1"/>
        </bottom>
      </border>
    </dxf>
  </rfmt>
  <rfmt sheetId="1" sqref="W202" start="0" length="0">
    <dxf>
      <numFmt numFmtId="0" formatCode="General"/>
    </dxf>
  </rfmt>
  <rfmt sheetId="1" sqref="X202" start="0" length="0">
    <dxf>
      <alignment horizontal="center" readingOrder="0"/>
      <border outline="0">
        <top style="thin">
          <color auto="1"/>
        </top>
      </border>
    </dxf>
  </rfmt>
  <rfmt sheetId="1" sqref="Y202" start="0" length="0">
    <dxf>
      <alignment horizontal="center" readingOrder="0"/>
      <border outline="0">
        <top style="thin">
          <color auto="1"/>
        </top>
      </border>
    </dxf>
  </rfmt>
  <rfmt sheetId="1" sqref="Z202" start="0" length="0">
    <dxf/>
  </rfmt>
  <rfmt sheetId="1" sqref="V203" start="0" length="0">
    <dxf>
      <border outline="0">
        <left style="thin">
          <color auto="1"/>
        </left>
        <top style="thin">
          <color auto="1"/>
        </top>
        <bottom style="thin">
          <color auto="1"/>
        </bottom>
      </border>
    </dxf>
  </rfmt>
  <rcc rId="14427" sId="1" odxf="1" dxf="1">
    <nc r="W203">
      <v>4200004178</v>
    </nc>
    <odxf>
      <numFmt numFmtId="165" formatCode="_(&quot;$&quot;\ * #,##0_);_(&quot;$&quot;\ * \(#,##0\);_(&quot;$&quot;\ * &quot;-&quot;??_);_(@_)"/>
      <fill>
        <patternFill patternType="solid">
          <bgColor rgb="FFFF0000"/>
        </patternFill>
      </fill>
    </odxf>
    <ndxf>
      <numFmt numFmtId="0" formatCode="General"/>
      <fill>
        <patternFill patternType="none">
          <bgColor indexed="65"/>
        </patternFill>
      </fill>
    </ndxf>
  </rcc>
  <rcc rId="14428" sId="1" odxf="1" dxf="1" numFmtId="34">
    <nc r="X203">
      <v>4047800</v>
    </nc>
    <odxf>
      <fill>
        <patternFill patternType="solid">
          <bgColor rgb="FFFF0000"/>
        </patternFill>
      </fill>
      <alignment horizontal="right" readingOrder="0"/>
      <border outline="0">
        <top/>
      </border>
    </odxf>
    <ndxf>
      <fill>
        <patternFill patternType="none">
          <bgColor indexed="65"/>
        </patternFill>
      </fill>
      <alignment horizontal="center" readingOrder="0"/>
      <border outline="0">
        <top style="thin">
          <color auto="1"/>
        </top>
      </border>
    </ndxf>
  </rcc>
  <rcc rId="14429" sId="1" odxf="1" dxf="1">
    <nc r="Y203" t="inlineStr">
      <is>
        <t>ADC SG 079-2017</t>
      </is>
    </nc>
    <odxf>
      <fill>
        <patternFill patternType="solid">
          <bgColor rgb="FFFF0000"/>
        </patternFill>
      </fill>
      <alignment horizontal="justify" readingOrder="0"/>
      <border outline="0">
        <top/>
      </border>
    </odxf>
    <ndxf>
      <fill>
        <patternFill patternType="none">
          <bgColor indexed="65"/>
        </patternFill>
      </fill>
      <alignment horizontal="center" readingOrder="0"/>
      <border outline="0">
        <top style="thin">
          <color auto="1"/>
        </top>
      </border>
    </ndxf>
  </rcc>
  <rfmt sheetId="1" sqref="Z203" start="0" length="0">
    <dxf/>
  </rfmt>
  <rfmt sheetId="1" sqref="V204" start="0" length="0">
    <dxf>
      <border outline="0">
        <left style="thin">
          <color auto="1"/>
        </left>
        <top style="thin">
          <color auto="1"/>
        </top>
        <bottom style="thin">
          <color auto="1"/>
        </bottom>
      </border>
    </dxf>
  </rfmt>
  <rfmt sheetId="1" sqref="W204" start="0" length="0">
    <dxf>
      <numFmt numFmtId="0" formatCode="General"/>
    </dxf>
  </rfmt>
  <rfmt sheetId="1" sqref="X204" start="0" length="0">
    <dxf>
      <alignment horizontal="center" readingOrder="0"/>
      <border outline="0">
        <top style="thin">
          <color auto="1"/>
        </top>
      </border>
    </dxf>
  </rfmt>
  <rfmt sheetId="1" sqref="Y204" start="0" length="0">
    <dxf>
      <alignment horizontal="center" readingOrder="0"/>
      <border outline="0">
        <top style="thin">
          <color auto="1"/>
        </top>
      </border>
    </dxf>
  </rfmt>
  <rfmt sheetId="1" sqref="Z204" start="0" length="0">
    <dxf/>
  </rfmt>
  <rfmt sheetId="1" sqref="V205" start="0" length="0">
    <dxf>
      <border outline="0">
        <left style="thin">
          <color auto="1"/>
        </left>
        <top style="thin">
          <color auto="1"/>
        </top>
        <bottom style="thin">
          <color auto="1"/>
        </bottom>
      </border>
    </dxf>
  </rfmt>
  <rcc rId="14430" sId="1" odxf="1" dxf="1">
    <nc r="W205">
      <v>4200004179</v>
    </nc>
    <odxf>
      <numFmt numFmtId="165" formatCode="_(&quot;$&quot;\ * #,##0_);_(&quot;$&quot;\ * \(#,##0\);_(&quot;$&quot;\ * &quot;-&quot;??_);_(@_)"/>
      <fill>
        <patternFill patternType="solid">
          <bgColor rgb="FFFF0000"/>
        </patternFill>
      </fill>
    </odxf>
    <ndxf>
      <numFmt numFmtId="0" formatCode="General"/>
      <fill>
        <patternFill patternType="none">
          <bgColor indexed="65"/>
        </patternFill>
      </fill>
    </ndxf>
  </rcc>
  <rcc rId="14431" sId="1" odxf="1" dxf="1" numFmtId="34">
    <nc r="X205">
      <v>4047800</v>
    </nc>
    <odxf>
      <fill>
        <patternFill patternType="solid">
          <bgColor rgb="FFFF0000"/>
        </patternFill>
      </fill>
      <alignment horizontal="right" readingOrder="0"/>
      <border outline="0">
        <top/>
      </border>
    </odxf>
    <ndxf>
      <fill>
        <patternFill patternType="none">
          <bgColor indexed="65"/>
        </patternFill>
      </fill>
      <alignment horizontal="center" readingOrder="0"/>
      <border outline="0">
        <top style="thin">
          <color auto="1"/>
        </top>
      </border>
    </ndxf>
  </rcc>
  <rcc rId="14432" sId="1" odxf="1" dxf="1">
    <nc r="Y205" t="inlineStr">
      <is>
        <t>ADC 081-2017</t>
      </is>
    </nc>
    <odxf>
      <fill>
        <patternFill patternType="solid">
          <bgColor rgb="FFFF0000"/>
        </patternFill>
      </fill>
      <alignment horizontal="justify" readingOrder="0"/>
      <border outline="0">
        <top/>
      </border>
    </odxf>
    <ndxf>
      <fill>
        <patternFill patternType="none">
          <bgColor indexed="65"/>
        </patternFill>
      </fill>
      <alignment horizontal="center" readingOrder="0"/>
      <border outline="0">
        <top style="thin">
          <color auto="1"/>
        </top>
      </border>
    </ndxf>
  </rcc>
  <rfmt sheetId="1" sqref="Z205" start="0" length="0">
    <dxf/>
  </rfmt>
  <rfmt sheetId="1" sqref="V206" start="0" length="0">
    <dxf>
      <border outline="0">
        <left style="thin">
          <color auto="1"/>
        </left>
        <top style="thin">
          <color auto="1"/>
        </top>
        <bottom style="thin">
          <color auto="1"/>
        </bottom>
      </border>
    </dxf>
  </rfmt>
  <rcc rId="14433" sId="1" odxf="1" dxf="1">
    <nc r="W206">
      <v>4200004180</v>
    </nc>
    <odxf>
      <numFmt numFmtId="165" formatCode="_(&quot;$&quot;\ * #,##0_);_(&quot;$&quot;\ * \(#,##0\);_(&quot;$&quot;\ * &quot;-&quot;??_);_(@_)"/>
      <fill>
        <patternFill patternType="solid">
          <bgColor rgb="FFFF0000"/>
        </patternFill>
      </fill>
    </odxf>
    <ndxf>
      <numFmt numFmtId="0" formatCode="General"/>
      <fill>
        <patternFill patternType="none">
          <bgColor indexed="65"/>
        </patternFill>
      </fill>
    </ndxf>
  </rcc>
  <rcc rId="14434" sId="1" odxf="1" dxf="1" numFmtId="34">
    <nc r="X206">
      <v>3938400</v>
    </nc>
    <odxf>
      <fill>
        <patternFill patternType="solid">
          <bgColor rgb="FFFF0000"/>
        </patternFill>
      </fill>
      <alignment horizontal="right" readingOrder="0"/>
      <border outline="0">
        <top/>
      </border>
    </odxf>
    <ndxf>
      <fill>
        <patternFill patternType="none">
          <bgColor indexed="65"/>
        </patternFill>
      </fill>
      <alignment horizontal="center" readingOrder="0"/>
      <border outline="0">
        <top style="thin">
          <color auto="1"/>
        </top>
      </border>
    </ndxf>
  </rcc>
  <rcc rId="14435" sId="1" odxf="1" dxf="1">
    <nc r="Y206" t="inlineStr">
      <is>
        <t>ADC 087-2017</t>
      </is>
    </nc>
    <odxf>
      <fill>
        <patternFill patternType="solid">
          <bgColor rgb="FFFF0000"/>
        </patternFill>
      </fill>
      <alignment horizontal="justify" readingOrder="0"/>
      <border outline="0">
        <top/>
      </border>
    </odxf>
    <ndxf>
      <fill>
        <patternFill patternType="none">
          <bgColor indexed="65"/>
        </patternFill>
      </fill>
      <alignment horizontal="center" readingOrder="0"/>
      <border outline="0">
        <top style="thin">
          <color auto="1"/>
        </top>
      </border>
    </ndxf>
  </rcc>
  <rfmt sheetId="1" sqref="Z206" start="0" length="0">
    <dxf/>
  </rfmt>
  <rfmt sheetId="1" sqref="V207" start="0" length="0">
    <dxf>
      <border outline="0">
        <left style="thin">
          <color auto="1"/>
        </left>
        <top style="thin">
          <color auto="1"/>
        </top>
        <bottom style="thin">
          <color auto="1"/>
        </bottom>
      </border>
    </dxf>
  </rfmt>
  <rfmt sheetId="1" sqref="W207" start="0" length="0">
    <dxf>
      <numFmt numFmtId="0" formatCode="General"/>
    </dxf>
  </rfmt>
  <rfmt sheetId="1" sqref="X207" start="0" length="0">
    <dxf>
      <alignment horizontal="center" readingOrder="0"/>
      <border outline="0">
        <top style="thin">
          <color auto="1"/>
        </top>
      </border>
    </dxf>
  </rfmt>
  <rfmt sheetId="1" sqref="Y207" start="0" length="0">
    <dxf>
      <alignment horizontal="center" readingOrder="0"/>
      <border outline="0">
        <top style="thin">
          <color auto="1"/>
        </top>
      </border>
    </dxf>
  </rfmt>
  <rfmt sheetId="1" sqref="Z207" start="0" length="0">
    <dxf/>
  </rfmt>
  <rfmt sheetId="1" sqref="V208" start="0" length="0">
    <dxf>
      <border outline="0">
        <left style="thin">
          <color auto="1"/>
        </left>
        <top style="thin">
          <color auto="1"/>
        </top>
        <bottom style="thin">
          <color auto="1"/>
        </bottom>
      </border>
    </dxf>
  </rfmt>
  <rfmt sheetId="1" sqref="W208" start="0" length="0">
    <dxf>
      <numFmt numFmtId="0" formatCode="General"/>
    </dxf>
  </rfmt>
  <rfmt sheetId="1" sqref="X208" start="0" length="0">
    <dxf>
      <alignment horizontal="center" readingOrder="0"/>
      <border outline="0">
        <top style="thin">
          <color auto="1"/>
        </top>
      </border>
    </dxf>
  </rfmt>
  <rfmt sheetId="1" sqref="Y208" start="0" length="0">
    <dxf>
      <alignment horizontal="center" readingOrder="0"/>
      <border outline="0">
        <top style="thin">
          <color auto="1"/>
        </top>
      </border>
    </dxf>
  </rfmt>
  <rfmt sheetId="1" sqref="Z208" start="0" length="0">
    <dxf/>
  </rfmt>
  <rfmt sheetId="1" sqref="V209" start="0" length="0">
    <dxf>
      <border outline="0">
        <left style="thin">
          <color auto="1"/>
        </left>
        <top style="thin">
          <color auto="1"/>
        </top>
        <bottom style="thin">
          <color auto="1"/>
        </bottom>
      </border>
    </dxf>
  </rfmt>
  <rfmt sheetId="1" sqref="W209" start="0" length="0">
    <dxf>
      <numFmt numFmtId="0" formatCode="General"/>
    </dxf>
  </rfmt>
  <rfmt sheetId="1" sqref="X209" start="0" length="0">
    <dxf>
      <alignment horizontal="center" readingOrder="0"/>
      <border outline="0">
        <top style="thin">
          <color auto="1"/>
        </top>
      </border>
    </dxf>
  </rfmt>
  <rfmt sheetId="1" sqref="Y209" start="0" length="0">
    <dxf>
      <alignment horizontal="center" readingOrder="0"/>
      <border outline="0">
        <top style="thin">
          <color auto="1"/>
        </top>
      </border>
    </dxf>
  </rfmt>
  <rfmt sheetId="1" sqref="Z209" start="0" length="0">
    <dxf/>
  </rfmt>
  <rfmt sheetId="1" sqref="V210" start="0" length="0">
    <dxf>
      <border outline="0">
        <left style="thin">
          <color auto="1"/>
        </left>
        <top style="thin">
          <color auto="1"/>
        </top>
        <bottom style="thin">
          <color auto="1"/>
        </bottom>
      </border>
    </dxf>
  </rfmt>
  <rfmt sheetId="1" sqref="W210" start="0" length="0">
    <dxf/>
  </rfmt>
  <rfmt sheetId="1" sqref="X210" start="0" length="0">
    <dxf>
      <alignment horizontal="center" readingOrder="0"/>
      <border outline="0">
        <top style="thin">
          <color auto="1"/>
        </top>
      </border>
    </dxf>
  </rfmt>
  <rcc rId="14436" sId="1" odxf="1" dxf="1">
    <nc r="Y210" t="inlineStr">
      <is>
        <t>ADC 096-2017</t>
      </is>
    </nc>
    <odxf>
      <fill>
        <patternFill patternType="solid">
          <bgColor rgb="FFFF0000"/>
        </patternFill>
      </fill>
      <alignment horizontal="justify" readingOrder="0"/>
      <border outline="0">
        <top/>
      </border>
    </odxf>
    <ndxf>
      <fill>
        <patternFill patternType="none">
          <bgColor indexed="65"/>
        </patternFill>
      </fill>
      <alignment horizontal="center" readingOrder="0"/>
      <border outline="0">
        <top style="thin">
          <color auto="1"/>
        </top>
      </border>
    </ndxf>
  </rcc>
  <rfmt sheetId="1" sqref="Z210" start="0" length="0">
    <dxf/>
  </rfmt>
  <rfmt sheetId="1" sqref="V211" start="0" length="0">
    <dxf>
      <border outline="0">
        <left style="thin">
          <color auto="1"/>
        </left>
        <top style="thin">
          <color auto="1"/>
        </top>
        <bottom style="thin">
          <color auto="1"/>
        </bottom>
      </border>
    </dxf>
  </rfmt>
  <rcc rId="14437" sId="1" odxf="1" dxf="1">
    <nc r="W211">
      <v>4200004263</v>
    </nc>
    <odxf>
      <numFmt numFmtId="165" formatCode="_(&quot;$&quot;\ * #,##0_);_(&quot;$&quot;\ * \(#,##0\);_(&quot;$&quot;\ * &quot;-&quot;??_);_(@_)"/>
      <fill>
        <patternFill patternType="solid">
          <bgColor rgb="FFFF0000"/>
        </patternFill>
      </fill>
    </odxf>
    <ndxf>
      <numFmt numFmtId="0" formatCode="General"/>
      <fill>
        <patternFill patternType="none">
          <bgColor indexed="65"/>
        </patternFill>
      </fill>
    </ndxf>
  </rcc>
  <rcc rId="14438" sId="1" odxf="1" dxf="1" numFmtId="34">
    <nc r="X211">
      <v>8040000</v>
    </nc>
    <odxf>
      <fill>
        <patternFill patternType="solid">
          <bgColor rgb="FFFF0000"/>
        </patternFill>
      </fill>
      <alignment horizontal="right" readingOrder="0"/>
      <border outline="0">
        <top/>
      </border>
    </odxf>
    <ndxf>
      <fill>
        <patternFill patternType="none">
          <bgColor indexed="65"/>
        </patternFill>
      </fill>
      <alignment horizontal="center" readingOrder="0"/>
      <border outline="0">
        <top style="thin">
          <color auto="1"/>
        </top>
      </border>
    </ndxf>
  </rcc>
  <rcc rId="14439" sId="1" odxf="1" dxf="1">
    <nc r="Y211" t="inlineStr">
      <is>
        <t>ADC 094-2017</t>
      </is>
    </nc>
    <odxf>
      <fill>
        <patternFill patternType="solid">
          <bgColor rgb="FFFF0000"/>
        </patternFill>
      </fill>
      <alignment horizontal="justify" readingOrder="0"/>
      <border outline="0">
        <top/>
      </border>
    </odxf>
    <ndxf>
      <fill>
        <patternFill patternType="none">
          <bgColor indexed="65"/>
        </patternFill>
      </fill>
      <alignment horizontal="center" readingOrder="0"/>
      <border outline="0">
        <top style="thin">
          <color auto="1"/>
        </top>
      </border>
    </ndxf>
  </rcc>
  <rfmt sheetId="1" sqref="Z211" start="0" length="0">
    <dxf/>
  </rfmt>
  <rfmt sheetId="1" sqref="V212" start="0" length="0">
    <dxf>
      <border outline="0">
        <left style="thin">
          <color auto="1"/>
        </left>
        <top style="thin">
          <color auto="1"/>
        </top>
        <bottom style="thin">
          <color auto="1"/>
        </bottom>
      </border>
    </dxf>
  </rfmt>
  <rfmt sheetId="1" sqref="W212" start="0" length="0">
    <dxf>
      <numFmt numFmtId="0" formatCode="General"/>
    </dxf>
  </rfmt>
  <rfmt sheetId="1" sqref="X212" start="0" length="0">
    <dxf>
      <alignment horizontal="center" readingOrder="0"/>
      <border outline="0">
        <top style="thin">
          <color auto="1"/>
        </top>
      </border>
    </dxf>
  </rfmt>
  <rfmt sheetId="1" sqref="Y212" start="0" length="0">
    <dxf>
      <alignment horizontal="center" readingOrder="0"/>
      <border outline="0">
        <top style="thin">
          <color auto="1"/>
        </top>
      </border>
    </dxf>
  </rfmt>
  <rfmt sheetId="1" sqref="Z212" start="0" length="0">
    <dxf/>
  </rfmt>
  <rfmt sheetId="1" sqref="V213" start="0" length="0">
    <dxf>
      <border outline="0">
        <left style="thin">
          <color auto="1"/>
        </left>
        <top style="thin">
          <color auto="1"/>
        </top>
        <bottom style="thin">
          <color auto="1"/>
        </bottom>
      </border>
    </dxf>
  </rfmt>
  <rfmt sheetId="1" sqref="W213" start="0" length="0">
    <dxf>
      <numFmt numFmtId="0" formatCode="General"/>
    </dxf>
  </rfmt>
  <rfmt sheetId="1" sqref="X213" start="0" length="0">
    <dxf>
      <alignment horizontal="center" readingOrder="0"/>
      <border outline="0">
        <top style="thin">
          <color auto="1"/>
        </top>
      </border>
    </dxf>
  </rfmt>
  <rfmt sheetId="1" sqref="Y213" start="0" length="0">
    <dxf>
      <alignment horizontal="center" readingOrder="0"/>
      <border outline="0">
        <top style="thin">
          <color auto="1"/>
        </top>
      </border>
    </dxf>
  </rfmt>
  <rfmt sheetId="1" sqref="Z213" start="0" length="0">
    <dxf/>
  </rfmt>
  <rfmt sheetId="1" sqref="V214" start="0" length="0">
    <dxf>
      <border outline="0">
        <left style="thin">
          <color auto="1"/>
        </left>
        <top style="thin">
          <color auto="1"/>
        </top>
        <bottom style="thin">
          <color auto="1"/>
        </bottom>
      </border>
    </dxf>
  </rfmt>
  <rfmt sheetId="1" sqref="W214" start="0" length="0">
    <dxf>
      <numFmt numFmtId="0" formatCode="General"/>
    </dxf>
  </rfmt>
  <rfmt sheetId="1" sqref="X214" start="0" length="0">
    <dxf>
      <alignment horizontal="center" readingOrder="0"/>
      <border outline="0">
        <top style="thin">
          <color auto="1"/>
        </top>
      </border>
    </dxf>
  </rfmt>
  <rfmt sheetId="1" sqref="Y214" start="0" length="0">
    <dxf>
      <alignment horizontal="center" readingOrder="0"/>
      <border outline="0">
        <top style="thin">
          <color auto="1"/>
        </top>
      </border>
    </dxf>
  </rfmt>
  <rfmt sheetId="1" sqref="Z214" start="0" length="0">
    <dxf/>
  </rfmt>
  <rcc rId="14440" sId="1" xfDxf="1" dxf="1">
    <nc r="L241" t="inlineStr">
      <is>
        <t>PRESTAR SERVICIOS DE APOYO A LA DIRECCIÓN DE GESTIÓN  DOCUMENTAL  DE LA SECRETARIA  GENERAL  EN  DESARROLLO DE ACTIVIDADES  ADMINISTRATIVOS  Y  OPERATIVAS  QUE SE REQUIERAN.</t>
      </is>
    </nc>
    <ndxf>
      <font>
        <b/>
      </font>
      <alignment horizontal="center" vertical="center" wrapText="1" readingOrder="0"/>
      <border outline="0">
        <left style="thin">
          <color auto="1"/>
        </left>
        <right style="thin">
          <color auto="1"/>
        </right>
        <top style="thin">
          <color auto="1"/>
        </top>
        <bottom style="thin">
          <color auto="1"/>
        </bottom>
      </border>
    </ndxf>
  </rcc>
  <rcc rId="14441" sId="1" numFmtId="34">
    <nc r="Q241">
      <v>2188000</v>
    </nc>
  </rcc>
  <rcc rId="14442" sId="1" numFmtId="34">
    <nc r="R241">
      <v>2188000</v>
    </nc>
  </rcc>
  <rcc rId="14443" sId="1">
    <nc r="S241" t="inlineStr">
      <is>
        <t>NO</t>
      </is>
    </nc>
  </rcc>
  <rcc rId="14444" sId="1">
    <nc r="T241" t="inlineStr">
      <is>
        <t>N/A</t>
      </is>
    </nc>
  </rcc>
  <rcc rId="14445" sId="1">
    <nc r="U241" t="inlineStr">
      <is>
        <t>Secretaria General / Sandra Eliana Rodriguez García</t>
      </is>
    </nc>
  </rcc>
  <rcc rId="14446" sId="1" xfDxf="1" dxf="1">
    <nc r="N241" t="inlineStr">
      <is>
        <t>1 MES Y 10 DÍAS OP HASTA EL 26/12/2017</t>
      </is>
    </nc>
    <ndxf>
      <font>
        <sz val="10"/>
      </font>
      <alignment horizontal="center" vertical="center" wrapText="1" readingOrder="0"/>
      <border outline="0">
        <left style="thin">
          <color indexed="64"/>
        </left>
        <right style="thin">
          <color indexed="64"/>
        </right>
        <bottom style="thin">
          <color indexed="64"/>
        </bottom>
      </border>
    </ndxf>
  </rcc>
  <rcc rId="14447" sId="1" numFmtId="34">
    <nc r="AM241">
      <v>2188000</v>
    </nc>
  </rcc>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4448" sId="1" ref="A222:XFD222" action="deleteRow">
    <rfmt sheetId="1" xfDxf="1" sqref="A222:XFD222" start="0" length="0"/>
    <rcc rId="0" sId="1" dxf="1">
      <nc r="A222" t="inlineStr">
        <is>
          <t>GENERAL</t>
        </is>
      </nc>
      <ndxf>
        <font>
          <sz val="10"/>
          <color theme="1"/>
          <name val="Calibri"/>
          <scheme val="minor"/>
        </font>
        <fill>
          <patternFill patternType="solid">
            <bgColor theme="7" tint="0.59999389629810485"/>
          </patternFill>
        </fill>
        <alignment vertical="center" wrapText="1" readingOrder="0"/>
        <border outline="0">
          <left style="thin">
            <color indexed="64"/>
          </left>
          <right style="thin">
            <color indexed="64"/>
          </right>
          <top style="thin">
            <color indexed="64"/>
          </top>
          <bottom style="thin">
            <color indexed="64"/>
          </bottom>
        </border>
        <protection locked="0"/>
      </ndxf>
    </rcc>
    <rcc rId="0" sId="1" dxf="1">
      <nc r="B222" t="inlineStr">
        <is>
          <t>GR:1:1-03-03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22" t="inlineStr">
        <is>
          <t>1.1.3.4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22"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22"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22"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G222"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H222"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I222"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cc rId="0" sId="1" dxf="1">
      <nc r="J222" t="inlineStr">
        <is>
          <t>Servicios de apoyo gerencial</t>
        </is>
      </nc>
      <ndxf>
        <font>
          <sz val="10"/>
          <color auto="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K222">
        <v>80161500</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L222" t="inlineStr">
        <is>
          <t>PRESTAR SERVICIOS DE APOYO A LA GESTIÓN A LA DIRECCIÓN DE GESTIÓN DOCUMENTAL</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1" dxf="1">
      <nc r="M222" t="inlineStr">
        <is>
          <t>SEPTIEMBRE</t>
        </is>
      </nc>
      <ndxf>
        <font>
          <sz val="10"/>
          <color auto="1"/>
          <name val="Calibri"/>
          <scheme val="minor"/>
        </font>
        <numFmt numFmtId="19" formatCode="dd/mm/yyyy"/>
        <alignment horizontal="center" vertical="center" wrapText="1" readingOrder="0"/>
        <border outline="0">
          <left style="thin">
            <color indexed="64"/>
          </left>
          <right style="thin">
            <color indexed="64"/>
          </right>
          <top style="thin">
            <color indexed="64"/>
          </top>
          <bottom style="thin">
            <color indexed="64"/>
          </bottom>
        </border>
      </ndxf>
    </rcc>
    <rcc rId="0" sId="1" dxf="1">
      <nc r="N222" t="inlineStr">
        <is>
          <t>3 MESES</t>
        </is>
      </nc>
      <ndxf>
        <font>
          <sz val="10"/>
          <color theme="1"/>
          <name val="Calibri"/>
          <scheme val="minor"/>
        </font>
        <alignment horizontal="center" vertical="center" wrapText="1" readingOrder="0"/>
        <border outline="0">
          <left style="thin">
            <color indexed="64"/>
          </left>
          <right style="thin">
            <color indexed="64"/>
          </right>
          <bottom style="thin">
            <color indexed="64"/>
          </bottom>
        </border>
      </ndxf>
    </rcc>
    <rcc rId="0" sId="1" dxf="1">
      <nc r="O222" t="inlineStr">
        <is>
          <t>DIRECTA</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1" dxf="1">
      <nc r="P222" t="inlineStr">
        <is>
          <t>RECURSOS ORDINARIOS</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1" s="1" dxf="1">
      <nc r="Q222">
        <f>2461000*3</f>
      </nc>
      <n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R222">
        <v>7383000</v>
      </nc>
      <n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ndxf>
    </rcc>
    <rcc rId="0" sId="1" s="1" dxf="1">
      <nc r="S222" t="inlineStr">
        <is>
          <t>NO</t>
        </is>
      </nc>
      <n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ndxf>
    </rcc>
    <rcc rId="0" sId="1" dxf="1">
      <nc r="T222" t="inlineStr">
        <is>
          <t>N/A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U222" t="inlineStr">
        <is>
          <t>Secretaria General / Sandra Eliana Rodriguez García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V222">
        <v>7000087889</v>
      </nc>
      <ndxf>
        <font>
          <sz val="11"/>
          <color rgb="FF000000"/>
          <name val="Calibri"/>
          <scheme val="minor"/>
        </font>
        <alignment horizontal="center" vertical="center" readingOrder="0"/>
      </ndxf>
    </rcc>
    <rfmt sheetId="1" sqref="W222" start="0" length="0">
      <dxf>
        <font>
          <sz val="10"/>
          <color theme="1"/>
          <name val="Calibri"/>
          <scheme val="minor"/>
        </font>
        <numFmt numFmtId="165" formatCode="_(&quot;$&quot;\ * #,##0_);_(&quot;$&quot;\ * \(#,##0\);_(&quot;$&quot;\ * &quot;-&quot;??_);_(@_)"/>
        <fill>
          <patternFill patternType="solid">
            <bgColor rgb="FFFF0000"/>
          </patternFill>
        </fill>
        <alignment horizontal="center" vertical="center" readingOrder="0"/>
        <border outline="0">
          <left style="thin">
            <color indexed="64"/>
          </left>
          <right style="thin">
            <color indexed="64"/>
          </right>
          <top style="thin">
            <color indexed="64"/>
          </top>
          <bottom style="thin">
            <color indexed="64"/>
          </bottom>
        </border>
      </dxf>
    </rfmt>
    <rfmt sheetId="1" s="1" sqref="X222" start="0" length="0">
      <dxf>
        <font>
          <sz val="10"/>
          <color auto="1"/>
          <name val="Calibri"/>
          <scheme val="minor"/>
        </font>
        <numFmt numFmtId="165" formatCode="_(&quot;$&quot;\ * #,##0_);_(&quot;$&quot;\ * \(#,##0\);_(&quot;$&quot;\ * &quot;-&quot;??_);_(@_)"/>
        <fill>
          <patternFill patternType="solid">
            <bgColor rgb="FFFF0000"/>
          </patternFill>
        </fill>
        <alignment horizontal="right" vertical="center" wrapText="1" readingOrder="0"/>
        <border outline="0">
          <left style="thin">
            <color indexed="64"/>
          </left>
          <right style="thin">
            <color indexed="64"/>
          </right>
          <bottom style="thin">
            <color indexed="64"/>
          </bottom>
        </border>
      </dxf>
    </rfmt>
    <rfmt sheetId="1" sqref="Y222" start="0" length="0">
      <dxf>
        <font>
          <sz val="10"/>
          <color theme="1"/>
          <name val="Calibri"/>
          <scheme val="minor"/>
        </font>
        <numFmt numFmtId="165" formatCode="_(&quot;$&quot;\ * #,##0_);_(&quot;$&quot;\ * \(#,##0\);_(&quot;$&quot;\ * &quot;-&quot;??_);_(@_)"/>
        <fill>
          <patternFill patternType="solid">
            <bgColor rgb="FFFF0000"/>
          </patternFill>
        </fill>
        <alignment horizontal="justify" vertical="center" readingOrder="0"/>
        <border outline="0">
          <left style="thin">
            <color indexed="64"/>
          </left>
          <right style="thin">
            <color indexed="64"/>
          </right>
          <bottom style="thin">
            <color indexed="64"/>
          </bottom>
        </border>
      </dxf>
    </rfmt>
    <rfmt sheetId="1" sqref="Z222" start="0" length="0">
      <dxf>
        <font>
          <sz val="8"/>
          <color theme="1"/>
          <name val="Calibri"/>
          <scheme val="minor"/>
        </font>
        <fill>
          <patternFill patternType="solid">
            <bgColor rgb="FFFF000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222" start="0" length="0">
      <dxf>
        <font>
          <b/>
          <sz val="10"/>
          <color theme="1"/>
          <name val="Calibri"/>
          <scheme val="minor"/>
        </font>
        <alignment horizontal="justify" vertical="center" readingOrder="0"/>
        <border outline="0">
          <left style="thin">
            <color auto="1"/>
          </left>
          <top style="thin">
            <color auto="1"/>
          </top>
          <bottom style="thin">
            <color auto="1"/>
          </bottom>
        </border>
      </dxf>
    </rfmt>
    <rfmt sheetId="1" s="1" sqref="AC222"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222"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E222"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F222"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G222"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H222"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I222"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J222"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qref="AK222" start="0" length="0">
      <dxf>
        <numFmt numFmtId="34" formatCode="_(&quot;$&quot;\ * #,##0.00_);_(&quot;$&quot;\ * \(#,##0.00\);_(&quot;$&quot;\ * &quot;-&quot;??_);_(@_)"/>
        <alignment horizontal="center" vertical="center" readingOrder="0"/>
        <border outline="0">
          <left style="thin">
            <color indexed="64"/>
          </left>
          <right style="thin">
            <color indexed="64"/>
          </right>
          <top style="thin">
            <color indexed="64"/>
          </top>
          <bottom style="thin">
            <color indexed="64"/>
          </bottom>
        </border>
      </dxf>
    </rfmt>
    <rcc rId="0" sId="1" dxf="1" numFmtId="34">
      <nc r="AL222">
        <v>2461000</v>
      </nc>
      <ndxf>
        <numFmt numFmtId="34" formatCode="_(&quot;$&quot;\ * #,##0.00_);_(&quot;$&quot;\ * \(#,##0.00\);_(&quot;$&quot;\ * &quot;-&quot;??_);_(@_)"/>
        <alignment horizontal="center" vertical="center" readingOrder="0"/>
        <border outline="0">
          <left style="thin">
            <color indexed="64"/>
          </left>
          <right style="thin">
            <color indexed="64"/>
          </right>
          <top style="thin">
            <color indexed="64"/>
          </top>
          <bottom style="thin">
            <color indexed="64"/>
          </bottom>
        </border>
      </ndxf>
    </rcc>
    <rcc rId="0" sId="1" dxf="1" numFmtId="34">
      <nc r="AM222">
        <v>2461000</v>
      </nc>
      <ndxf>
        <numFmt numFmtId="34" formatCode="_(&quot;$&quot;\ * #,##0.00_);_(&quot;$&quot;\ * \(#,##0.00\);_(&quot;$&quot;\ * &quot;-&quot;??_);_(@_)"/>
        <alignment horizontal="center" vertical="center" readingOrder="0"/>
        <border outline="0">
          <left style="thin">
            <color indexed="64"/>
          </left>
          <right style="thin">
            <color indexed="64"/>
          </right>
          <top style="thin">
            <color indexed="64"/>
          </top>
          <bottom style="thin">
            <color indexed="64"/>
          </bottom>
        </border>
      </ndxf>
    </rcc>
    <rcc rId="0" sId="1" dxf="1" numFmtId="34">
      <nc r="AN222">
        <v>2461000</v>
      </nc>
      <ndxf>
        <numFmt numFmtId="34" formatCode="_(&quot;$&quot;\ * #,##0.00_);_(&quot;$&quot;\ * \(#,##0.00\);_(&quot;$&quot;\ * &quot;-&quot;??_);_(@_)"/>
        <alignment horizontal="center" vertical="center" readingOrder="0"/>
        <border outline="0">
          <left style="thin">
            <color indexed="64"/>
          </left>
          <right style="thin">
            <color indexed="64"/>
          </right>
          <top style="thin">
            <color indexed="64"/>
          </top>
          <bottom style="thin">
            <color indexed="64"/>
          </bottom>
        </border>
      </ndxf>
    </rcc>
    <rfmt sheetId="1" sqref="AO222" start="0" length="0">
      <dxf>
        <numFmt numFmtId="165" formatCode="_(&quot;$&quot;\ * #,##0_);_(&quot;$&quot;\ * \(#,##0\);_(&quot;$&quot;\ * &quot;-&quot;??_);_(@_)"/>
      </dxf>
    </rfmt>
    <rfmt sheetId="1" sqref="AP222" start="0" length="0">
      <dxf>
        <numFmt numFmtId="165" formatCode="_(&quot;$&quot;\ * #,##0_);_(&quot;$&quot;\ * \(#,##0\);_(&quot;$&quot;\ * &quot;-&quot;??_);_(@_)"/>
      </dxf>
    </rfmt>
    <rfmt sheetId="1" sqref="AQ222" start="0" length="0">
      <dxf>
        <numFmt numFmtId="165" formatCode="_(&quot;$&quot;\ * #,##0_);_(&quot;$&quot;\ * \(#,##0\);_(&quot;$&quot;\ * &quot;-&quot;??_);_(@_)"/>
      </dxf>
    </rfmt>
    <rfmt sheetId="1" sqref="AR222" start="0" length="0">
      <dxf>
        <numFmt numFmtId="165" formatCode="_(&quot;$&quot;\ * #,##0_);_(&quot;$&quot;\ * \(#,##0\);_(&quot;$&quot;\ * &quot;-&quot;??_);_(@_)"/>
      </dxf>
    </rfmt>
  </rrc>
  <rrc rId="14449" sId="1" ref="A220:XFD220" action="deleteRow">
    <rfmt sheetId="1" xfDxf="1" sqref="A220:XFD220" start="0" length="0"/>
    <rcc rId="0" sId="1" dxf="1">
      <nc r="A220" t="inlineStr">
        <is>
          <t>GENERAL</t>
        </is>
      </nc>
      <ndxf>
        <font>
          <sz val="10"/>
          <color theme="1"/>
          <name val="Calibri"/>
          <scheme val="minor"/>
        </font>
        <fill>
          <patternFill patternType="solid">
            <bgColor theme="7" tint="0.59999389629810485"/>
          </patternFill>
        </fill>
        <alignment vertical="center" wrapText="1" readingOrder="0"/>
        <border outline="0">
          <left style="thin">
            <color indexed="64"/>
          </left>
          <right style="thin">
            <color indexed="64"/>
          </right>
          <top style="thin">
            <color indexed="64"/>
          </top>
          <bottom style="thin">
            <color indexed="64"/>
          </bottom>
        </border>
        <protection locked="0"/>
      </ndxf>
    </rcc>
    <rcc rId="0" sId="1" dxf="1">
      <nc r="B220" t="inlineStr">
        <is>
          <t>GR:1:1-03-03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20" t="inlineStr">
        <is>
          <t>1.1.3.4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20"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20"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20"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G220"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H220"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I220"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cc rId="0" sId="1" dxf="1">
      <nc r="J220" t="inlineStr">
        <is>
          <t>Servicios de apoyo gerencial</t>
        </is>
      </nc>
      <ndxf>
        <font>
          <sz val="10"/>
          <color auto="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K220">
        <v>80161500</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L220" t="inlineStr">
        <is>
          <t>PRESTAR SERVICIOS DE APOYO A LA GESTIÓN A LA DIRECCIÓN DE GESTIÓN DOCUMENTAL</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1" dxf="1">
      <nc r="M220" t="inlineStr">
        <is>
          <t>SEPTIEMBRE</t>
        </is>
      </nc>
      <ndxf>
        <font>
          <sz val="10"/>
          <color auto="1"/>
          <name val="Calibri"/>
          <scheme val="minor"/>
        </font>
        <numFmt numFmtId="19" formatCode="dd/mm/yyyy"/>
        <alignment horizontal="center" vertical="center" wrapText="1" readingOrder="0"/>
        <border outline="0">
          <left style="thin">
            <color indexed="64"/>
          </left>
          <right style="thin">
            <color indexed="64"/>
          </right>
          <top style="thin">
            <color indexed="64"/>
          </top>
          <bottom style="thin">
            <color indexed="64"/>
          </bottom>
        </border>
      </ndxf>
    </rcc>
    <rcc rId="0" sId="1" dxf="1">
      <nc r="N220" t="inlineStr">
        <is>
          <t>3 MESES</t>
        </is>
      </nc>
      <ndxf>
        <font>
          <sz val="10"/>
          <color theme="1"/>
          <name val="Calibri"/>
          <scheme val="minor"/>
        </font>
        <alignment horizontal="center" vertical="center" wrapText="1" readingOrder="0"/>
        <border outline="0">
          <left style="thin">
            <color indexed="64"/>
          </left>
          <right style="thin">
            <color indexed="64"/>
          </right>
          <bottom style="thin">
            <color indexed="64"/>
          </bottom>
        </border>
      </ndxf>
    </rcc>
    <rcc rId="0" sId="1" dxf="1">
      <nc r="O220" t="inlineStr">
        <is>
          <t>DIRECTA</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1" dxf="1">
      <nc r="P220" t="inlineStr">
        <is>
          <t>RECURSOS ORDINARIOS</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Q220">
        <v>4923000</v>
      </nc>
      <n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R220">
        <v>4923000</v>
      </nc>
      <n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ndxf>
    </rcc>
    <rcc rId="0" sId="1" s="1" dxf="1">
      <nc r="S220" t="inlineStr">
        <is>
          <t>NO</t>
        </is>
      </nc>
      <n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ndxf>
    </rcc>
    <rcc rId="0" sId="1" dxf="1">
      <nc r="T220" t="inlineStr">
        <is>
          <t>N/A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U220" t="inlineStr">
        <is>
          <t>Secretaria General / Sandra Eliana Rodriguez García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V220">
        <v>7000087867</v>
      </nc>
      <ndxf>
        <font>
          <sz val="11"/>
          <color rgb="FF000000"/>
          <name val="Calibri"/>
          <scheme val="minor"/>
        </font>
        <alignment horizontal="center" vertical="center" readingOrder="0"/>
      </ndxf>
    </rcc>
    <rfmt sheetId="1" sqref="W220" start="0" length="0">
      <dxf>
        <font>
          <sz val="10"/>
          <color theme="1"/>
          <name val="Calibri"/>
          <scheme val="minor"/>
        </font>
        <numFmt numFmtId="165" formatCode="_(&quot;$&quot;\ * #,##0_);_(&quot;$&quot;\ * \(#,##0\);_(&quot;$&quot;\ * &quot;-&quot;??_);_(@_)"/>
        <fill>
          <patternFill patternType="solid">
            <bgColor rgb="FFFF0000"/>
          </patternFill>
        </fill>
        <alignment horizontal="center" vertical="center" readingOrder="0"/>
        <border outline="0">
          <left style="thin">
            <color indexed="64"/>
          </left>
          <right style="thin">
            <color indexed="64"/>
          </right>
          <top style="thin">
            <color indexed="64"/>
          </top>
          <bottom style="thin">
            <color indexed="64"/>
          </bottom>
        </border>
      </dxf>
    </rfmt>
    <rfmt sheetId="1" s="1" sqref="X220" start="0" length="0">
      <dxf>
        <font>
          <sz val="10"/>
          <color auto="1"/>
          <name val="Calibri"/>
          <scheme val="minor"/>
        </font>
        <numFmt numFmtId="165" formatCode="_(&quot;$&quot;\ * #,##0_);_(&quot;$&quot;\ * \(#,##0\);_(&quot;$&quot;\ * &quot;-&quot;??_);_(@_)"/>
        <fill>
          <patternFill patternType="solid">
            <bgColor rgb="FFFF0000"/>
          </patternFill>
        </fill>
        <alignment horizontal="right" vertical="center" wrapText="1" readingOrder="0"/>
        <border outline="0">
          <left style="thin">
            <color indexed="64"/>
          </left>
          <right style="thin">
            <color indexed="64"/>
          </right>
          <bottom style="thin">
            <color indexed="64"/>
          </bottom>
        </border>
      </dxf>
    </rfmt>
    <rfmt sheetId="1" sqref="Y220" start="0" length="0">
      <dxf>
        <font>
          <sz val="10"/>
          <color theme="1"/>
          <name val="Calibri"/>
          <scheme val="minor"/>
        </font>
        <numFmt numFmtId="165" formatCode="_(&quot;$&quot;\ * #,##0_);_(&quot;$&quot;\ * \(#,##0\);_(&quot;$&quot;\ * &quot;-&quot;??_);_(@_)"/>
        <fill>
          <patternFill patternType="solid">
            <bgColor rgb="FFFF0000"/>
          </patternFill>
        </fill>
        <alignment horizontal="justify" vertical="center" readingOrder="0"/>
        <border outline="0">
          <left style="thin">
            <color indexed="64"/>
          </left>
          <right style="thin">
            <color indexed="64"/>
          </right>
          <bottom style="thin">
            <color indexed="64"/>
          </bottom>
        </border>
      </dxf>
    </rfmt>
    <rfmt sheetId="1" sqref="Z220" start="0" length="0">
      <dxf>
        <font>
          <sz val="8"/>
          <color theme="1"/>
          <name val="Calibri"/>
          <scheme val="minor"/>
        </font>
        <fill>
          <patternFill patternType="solid">
            <bgColor rgb="FFFF000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220" start="0" length="0">
      <dxf>
        <font>
          <b/>
          <sz val="10"/>
          <color theme="1"/>
          <name val="Calibri"/>
          <scheme val="minor"/>
        </font>
        <alignment horizontal="justify" vertical="center" readingOrder="0"/>
        <border outline="0">
          <left style="thin">
            <color auto="1"/>
          </left>
          <top style="thin">
            <color auto="1"/>
          </top>
          <bottom style="thin">
            <color auto="1"/>
          </bottom>
        </border>
      </dxf>
    </rfmt>
    <rfmt sheetId="1" s="1" sqref="AC220"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220"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E220"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F220"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G220"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H220"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I220"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J220"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qref="AK220" start="0" length="0">
      <dxf>
        <numFmt numFmtId="34" formatCode="_(&quot;$&quot;\ * #,##0.00_);_(&quot;$&quot;\ * \(#,##0.00\);_(&quot;$&quot;\ * &quot;-&quot;??_);_(@_)"/>
        <alignment horizontal="center" vertical="center" readingOrder="0"/>
        <border outline="0">
          <left style="thin">
            <color indexed="64"/>
          </left>
          <right style="thin">
            <color indexed="64"/>
          </right>
          <top style="thin">
            <color indexed="64"/>
          </top>
          <bottom style="thin">
            <color indexed="64"/>
          </bottom>
        </border>
      </dxf>
    </rfmt>
    <rcc rId="0" sId="1" dxf="1" numFmtId="34">
      <nc r="AL220">
        <v>1641000</v>
      </nc>
      <ndxf>
        <numFmt numFmtId="34" formatCode="_(&quot;$&quot;\ * #,##0.00_);_(&quot;$&quot;\ * \(#,##0.00\);_(&quot;$&quot;\ * &quot;-&quot;??_);_(@_)"/>
        <alignment horizontal="center" vertical="center" readingOrder="0"/>
        <border outline="0">
          <left style="thin">
            <color indexed="64"/>
          </left>
          <right style="thin">
            <color indexed="64"/>
          </right>
          <top style="thin">
            <color indexed="64"/>
          </top>
          <bottom style="thin">
            <color indexed="64"/>
          </bottom>
        </border>
      </ndxf>
    </rcc>
    <rcc rId="0" sId="1" dxf="1" numFmtId="34">
      <nc r="AM220">
        <v>1641000</v>
      </nc>
      <ndxf>
        <numFmt numFmtId="34" formatCode="_(&quot;$&quot;\ * #,##0.00_);_(&quot;$&quot;\ * \(#,##0.00\);_(&quot;$&quot;\ * &quot;-&quot;??_);_(@_)"/>
        <alignment horizontal="center" vertical="center" readingOrder="0"/>
        <border outline="0">
          <left style="thin">
            <color indexed="64"/>
          </left>
          <right style="thin">
            <color indexed="64"/>
          </right>
          <top style="thin">
            <color indexed="64"/>
          </top>
          <bottom style="thin">
            <color indexed="64"/>
          </bottom>
        </border>
      </ndxf>
    </rcc>
    <rcc rId="0" sId="1" dxf="1" numFmtId="34">
      <nc r="AN220">
        <v>1641000</v>
      </nc>
      <ndxf>
        <numFmt numFmtId="34" formatCode="_(&quot;$&quot;\ * #,##0.00_);_(&quot;$&quot;\ * \(#,##0.00\);_(&quot;$&quot;\ * &quot;-&quot;??_);_(@_)"/>
        <alignment horizontal="center" vertical="center" readingOrder="0"/>
        <border outline="0">
          <left style="thin">
            <color indexed="64"/>
          </left>
          <right style="thin">
            <color indexed="64"/>
          </right>
          <top style="thin">
            <color indexed="64"/>
          </top>
          <bottom style="thin">
            <color indexed="64"/>
          </bottom>
        </border>
      </ndxf>
    </rcc>
    <rfmt sheetId="1" sqref="AO220" start="0" length="0">
      <dxf>
        <numFmt numFmtId="165" formatCode="_(&quot;$&quot;\ * #,##0_);_(&quot;$&quot;\ * \(#,##0\);_(&quot;$&quot;\ * &quot;-&quot;??_);_(@_)"/>
      </dxf>
    </rfmt>
    <rfmt sheetId="1" sqref="AP220" start="0" length="0">
      <dxf>
        <numFmt numFmtId="165" formatCode="_(&quot;$&quot;\ * #,##0_);_(&quot;$&quot;\ * \(#,##0\);_(&quot;$&quot;\ * &quot;-&quot;??_);_(@_)"/>
      </dxf>
    </rfmt>
    <rfmt sheetId="1" sqref="AQ220" start="0" length="0">
      <dxf>
        <numFmt numFmtId="165" formatCode="_(&quot;$&quot;\ * #,##0_);_(&quot;$&quot;\ * \(#,##0\);_(&quot;$&quot;\ * &quot;-&quot;??_);_(@_)"/>
      </dxf>
    </rfmt>
    <rfmt sheetId="1" sqref="AR220" start="0" length="0">
      <dxf>
        <numFmt numFmtId="165" formatCode="_(&quot;$&quot;\ * #,##0_);_(&quot;$&quot;\ * \(#,##0\);_(&quot;$&quot;\ * &quot;-&quot;??_);_(@_)"/>
      </dxf>
    </rfmt>
  </rrc>
  <rrc rId="14450" sId="1" ref="A218:XFD218" action="deleteRow">
    <rfmt sheetId="1" xfDxf="1" sqref="A218:XFD218" start="0" length="0"/>
    <rcc rId="0" sId="1" dxf="1">
      <nc r="A218" t="inlineStr">
        <is>
          <t>GENERAL</t>
        </is>
      </nc>
      <ndxf>
        <font>
          <sz val="10"/>
          <color theme="1"/>
          <name val="Calibri"/>
          <scheme val="minor"/>
        </font>
        <fill>
          <patternFill patternType="solid">
            <bgColor theme="7" tint="0.59999389629810485"/>
          </patternFill>
        </fill>
        <alignment vertical="center" wrapText="1" readingOrder="0"/>
        <border outline="0">
          <left style="thin">
            <color indexed="64"/>
          </left>
          <right style="thin">
            <color indexed="64"/>
          </right>
          <top style="thin">
            <color indexed="64"/>
          </top>
          <bottom style="thin">
            <color indexed="64"/>
          </bottom>
        </border>
        <protection locked="0"/>
      </ndxf>
    </rcc>
    <rcc rId="0" sId="1" dxf="1">
      <nc r="B218" t="inlineStr">
        <is>
          <t>GR:1:1-03-03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18" t="inlineStr">
        <is>
          <t>1.1.3.4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18"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18"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18"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G218"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H218"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I218"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cc rId="0" sId="1" dxf="1">
      <nc r="J218" t="inlineStr">
        <is>
          <t>Servicios de apoyo gerencial</t>
        </is>
      </nc>
      <ndxf>
        <font>
          <sz val="10"/>
          <color auto="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K218">
        <v>80161500</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L218" t="inlineStr">
        <is>
          <t>PRESTAR SERVICIOS DE APOYO A LA GESTIÓN A LA DIRECCIÓN DE GESTIÓN DOCUMENTAL</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1" dxf="1">
      <nc r="M218" t="inlineStr">
        <is>
          <t>SEPTIEMBRE</t>
        </is>
      </nc>
      <ndxf>
        <font>
          <sz val="10"/>
          <color auto="1"/>
          <name val="Calibri"/>
          <scheme val="minor"/>
        </font>
        <numFmt numFmtId="19" formatCode="dd/mm/yyyy"/>
        <alignment horizontal="center" vertical="center" wrapText="1" readingOrder="0"/>
        <border outline="0">
          <left style="thin">
            <color indexed="64"/>
          </left>
          <right style="thin">
            <color indexed="64"/>
          </right>
          <top style="thin">
            <color indexed="64"/>
          </top>
          <bottom style="thin">
            <color indexed="64"/>
          </bottom>
        </border>
      </ndxf>
    </rcc>
    <rcc rId="0" sId="1" dxf="1">
      <nc r="N218" t="inlineStr">
        <is>
          <t>3 MESES</t>
        </is>
      </nc>
      <ndxf>
        <font>
          <sz val="10"/>
          <color theme="1"/>
          <name val="Calibri"/>
          <scheme val="minor"/>
        </font>
        <alignment horizontal="center" vertical="center" wrapText="1" readingOrder="0"/>
        <border outline="0">
          <left style="thin">
            <color indexed="64"/>
          </left>
          <right style="thin">
            <color indexed="64"/>
          </right>
          <bottom style="thin">
            <color indexed="64"/>
          </bottom>
        </border>
      </ndxf>
    </rcc>
    <rcc rId="0" sId="1" dxf="1">
      <nc r="O218" t="inlineStr">
        <is>
          <t>DIRECTA</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1" dxf="1">
      <nc r="P218" t="inlineStr">
        <is>
          <t>RECURSOS ORDINARIOS</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1" s="1" dxf="1">
      <nc r="Q218">
        <f>2461000*3</f>
      </nc>
      <n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R218">
        <v>7383000</v>
      </nc>
      <n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ndxf>
    </rcc>
    <rcc rId="0" sId="1" s="1" dxf="1">
      <nc r="S218" t="inlineStr">
        <is>
          <t>NO</t>
        </is>
      </nc>
      <n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ndxf>
    </rcc>
    <rcc rId="0" sId="1" dxf="1">
      <nc r="T218" t="inlineStr">
        <is>
          <t>N/A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U218" t="inlineStr">
        <is>
          <t>Secretaria General / Sandra Eliana Rodriguez García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V218">
        <v>7000087890</v>
      </nc>
      <ndxf>
        <font>
          <sz val="11"/>
          <color rgb="FF000000"/>
          <name val="Calibri"/>
          <scheme val="minor"/>
        </font>
        <alignment horizontal="center" vertical="center" readingOrder="0"/>
      </ndxf>
    </rcc>
    <rfmt sheetId="1" sqref="W218" start="0" length="0">
      <dxf>
        <font>
          <sz val="10"/>
          <color theme="1"/>
          <name val="Calibri"/>
          <scheme val="minor"/>
        </font>
        <numFmt numFmtId="165" formatCode="_(&quot;$&quot;\ * #,##0_);_(&quot;$&quot;\ * \(#,##0\);_(&quot;$&quot;\ * &quot;-&quot;??_);_(@_)"/>
        <fill>
          <patternFill patternType="solid">
            <bgColor rgb="FFFF0000"/>
          </patternFill>
        </fill>
        <alignment horizontal="center" vertical="center" readingOrder="0"/>
        <border outline="0">
          <left style="thin">
            <color indexed="64"/>
          </left>
          <right style="thin">
            <color indexed="64"/>
          </right>
          <top style="thin">
            <color indexed="64"/>
          </top>
          <bottom style="thin">
            <color indexed="64"/>
          </bottom>
        </border>
      </dxf>
    </rfmt>
    <rfmt sheetId="1" s="1" sqref="X218" start="0" length="0">
      <dxf>
        <font>
          <sz val="10"/>
          <color auto="1"/>
          <name val="Calibri"/>
          <scheme val="minor"/>
        </font>
        <numFmt numFmtId="165" formatCode="_(&quot;$&quot;\ * #,##0_);_(&quot;$&quot;\ * \(#,##0\);_(&quot;$&quot;\ * &quot;-&quot;??_);_(@_)"/>
        <fill>
          <patternFill patternType="solid">
            <bgColor rgb="FFFF0000"/>
          </patternFill>
        </fill>
        <alignment horizontal="right" vertical="center" wrapText="1" readingOrder="0"/>
        <border outline="0">
          <left style="thin">
            <color indexed="64"/>
          </left>
          <right style="thin">
            <color indexed="64"/>
          </right>
          <bottom style="thin">
            <color indexed="64"/>
          </bottom>
        </border>
      </dxf>
    </rfmt>
    <rfmt sheetId="1" sqref="Y218" start="0" length="0">
      <dxf>
        <font>
          <sz val="10"/>
          <color theme="1"/>
          <name val="Calibri"/>
          <scheme val="minor"/>
        </font>
        <numFmt numFmtId="165" formatCode="_(&quot;$&quot;\ * #,##0_);_(&quot;$&quot;\ * \(#,##0\);_(&quot;$&quot;\ * &quot;-&quot;??_);_(@_)"/>
        <fill>
          <patternFill patternType="solid">
            <bgColor rgb="FFFF0000"/>
          </patternFill>
        </fill>
        <alignment horizontal="justify" vertical="center" readingOrder="0"/>
        <border outline="0">
          <left style="thin">
            <color indexed="64"/>
          </left>
          <right style="thin">
            <color indexed="64"/>
          </right>
          <bottom style="thin">
            <color indexed="64"/>
          </bottom>
        </border>
      </dxf>
    </rfmt>
    <rfmt sheetId="1" sqref="Z218" start="0" length="0">
      <dxf>
        <font>
          <sz val="8"/>
          <color theme="1"/>
          <name val="Calibri"/>
          <scheme val="minor"/>
        </font>
        <fill>
          <patternFill patternType="solid">
            <bgColor rgb="FFFF000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218" start="0" length="0">
      <dxf>
        <font>
          <b/>
          <sz val="10"/>
          <color theme="1"/>
          <name val="Calibri"/>
          <scheme val="minor"/>
        </font>
        <alignment horizontal="justify" vertical="center" readingOrder="0"/>
        <border outline="0">
          <left style="thin">
            <color auto="1"/>
          </left>
          <top style="thin">
            <color auto="1"/>
          </top>
          <bottom style="thin">
            <color auto="1"/>
          </bottom>
        </border>
      </dxf>
    </rfmt>
    <rfmt sheetId="1" s="1" sqref="AC218"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218"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E218"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F218"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G218"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H218"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I218"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J218"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qref="AK218" start="0" length="0">
      <dxf>
        <numFmt numFmtId="34" formatCode="_(&quot;$&quot;\ * #,##0.00_);_(&quot;$&quot;\ * \(#,##0.00\);_(&quot;$&quot;\ * &quot;-&quot;??_);_(@_)"/>
        <alignment horizontal="center" vertical="center" readingOrder="0"/>
        <border outline="0">
          <left style="thin">
            <color indexed="64"/>
          </left>
          <right style="thin">
            <color indexed="64"/>
          </right>
          <top style="thin">
            <color indexed="64"/>
          </top>
          <bottom style="thin">
            <color indexed="64"/>
          </bottom>
        </border>
      </dxf>
    </rfmt>
    <rcc rId="0" sId="1" dxf="1" numFmtId="34">
      <nc r="AL218">
        <v>2461000</v>
      </nc>
      <ndxf>
        <numFmt numFmtId="34" formatCode="_(&quot;$&quot;\ * #,##0.00_);_(&quot;$&quot;\ * \(#,##0.00\);_(&quot;$&quot;\ * &quot;-&quot;??_);_(@_)"/>
        <alignment horizontal="center" vertical="center" readingOrder="0"/>
        <border outline="0">
          <left style="thin">
            <color indexed="64"/>
          </left>
          <right style="thin">
            <color indexed="64"/>
          </right>
          <top style="thin">
            <color indexed="64"/>
          </top>
          <bottom style="thin">
            <color indexed="64"/>
          </bottom>
        </border>
      </ndxf>
    </rcc>
    <rcc rId="0" sId="1" dxf="1" numFmtId="34">
      <nc r="AM218">
        <v>2461000</v>
      </nc>
      <ndxf>
        <numFmt numFmtId="34" formatCode="_(&quot;$&quot;\ * #,##0.00_);_(&quot;$&quot;\ * \(#,##0.00\);_(&quot;$&quot;\ * &quot;-&quot;??_);_(@_)"/>
        <alignment horizontal="center" vertical="center" readingOrder="0"/>
        <border outline="0">
          <left style="thin">
            <color indexed="64"/>
          </left>
          <right style="thin">
            <color indexed="64"/>
          </right>
          <top style="thin">
            <color indexed="64"/>
          </top>
          <bottom style="thin">
            <color indexed="64"/>
          </bottom>
        </border>
      </ndxf>
    </rcc>
    <rcc rId="0" sId="1" dxf="1" numFmtId="34">
      <nc r="AN218">
        <v>2461000</v>
      </nc>
      <ndxf>
        <numFmt numFmtId="34" formatCode="_(&quot;$&quot;\ * #,##0.00_);_(&quot;$&quot;\ * \(#,##0.00\);_(&quot;$&quot;\ * &quot;-&quot;??_);_(@_)"/>
        <alignment horizontal="center" vertical="center" readingOrder="0"/>
        <border outline="0">
          <left style="thin">
            <color indexed="64"/>
          </left>
          <right style="thin">
            <color indexed="64"/>
          </right>
          <top style="thin">
            <color indexed="64"/>
          </top>
          <bottom style="thin">
            <color indexed="64"/>
          </bottom>
        </border>
      </ndxf>
    </rcc>
    <rfmt sheetId="1" sqref="AO218" start="0" length="0">
      <dxf>
        <numFmt numFmtId="165" formatCode="_(&quot;$&quot;\ * #,##0_);_(&quot;$&quot;\ * \(#,##0\);_(&quot;$&quot;\ * &quot;-&quot;??_);_(@_)"/>
      </dxf>
    </rfmt>
    <rfmt sheetId="1" sqref="AP218" start="0" length="0">
      <dxf>
        <numFmt numFmtId="165" formatCode="_(&quot;$&quot;\ * #,##0_);_(&quot;$&quot;\ * \(#,##0\);_(&quot;$&quot;\ * &quot;-&quot;??_);_(@_)"/>
      </dxf>
    </rfmt>
    <rfmt sheetId="1" sqref="AQ218" start="0" length="0">
      <dxf>
        <numFmt numFmtId="165" formatCode="_(&quot;$&quot;\ * #,##0_);_(&quot;$&quot;\ * \(#,##0\);_(&quot;$&quot;\ * &quot;-&quot;??_);_(@_)"/>
      </dxf>
    </rfmt>
    <rfmt sheetId="1" sqref="AR218" start="0" length="0">
      <dxf>
        <numFmt numFmtId="165" formatCode="_(&quot;$&quot;\ * #,##0_);_(&quot;$&quot;\ * \(#,##0\);_(&quot;$&quot;\ * &quot;-&quot;??_);_(@_)"/>
      </dxf>
    </rfmt>
  </rrc>
  <rcc rId="14451" sId="1" xfDxf="1" dxf="1" numFmtId="34">
    <nc r="W216">
      <v>4500028051</v>
    </nc>
    <ndxf>
      <font>
        <sz val="10"/>
      </font>
      <numFmt numFmtId="165" formatCode="_(&quot;$&quot;\ * #,##0_);_(&quot;$&quot;\ * \(#,##0\);_(&quot;$&quot;\ * &quot;-&quot;??_);_(@_)"/>
      <fill>
        <patternFill patternType="solid">
          <bgColor rgb="FFFF0000"/>
        </patternFill>
      </fill>
      <alignment horizontal="center" vertical="center" readingOrder="0"/>
      <border outline="0">
        <left style="thin">
          <color indexed="64"/>
        </left>
        <right style="thin">
          <color indexed="64"/>
        </right>
        <top style="thin">
          <color indexed="64"/>
        </top>
        <bottom style="thin">
          <color indexed="64"/>
        </bottom>
      </border>
    </ndxf>
  </rcc>
  <rfmt sheetId="1" sqref="W216">
    <dxf>
      <fill>
        <patternFill patternType="none">
          <bgColor auto="1"/>
        </patternFill>
      </fill>
    </dxf>
  </rfmt>
  <rfmt sheetId="1" sqref="W216">
    <dxf>
      <numFmt numFmtId="0" formatCode="General"/>
    </dxf>
  </rfmt>
  <rcc rId="14452" sId="1">
    <nc r="Z143" t="inlineStr">
      <is>
        <t>GINNA PAOLA MUÑOZ CHIQUILLO</t>
      </is>
    </nc>
  </rcc>
  <rfmt sheetId="1" sqref="Z143">
    <dxf>
      <fill>
        <patternFill patternType="none">
          <bgColor auto="1"/>
        </patternFill>
      </fill>
    </dxf>
  </rfmt>
  <rcc rId="14453" sId="1">
    <nc r="Y143" t="inlineStr">
      <is>
        <t>AD No</t>
      </is>
    </nc>
  </rcc>
  <rrc rId="14454" sId="1" ref="A143:XFD143" action="deleteRow">
    <rfmt sheetId="1" xfDxf="1" sqref="A143:XFD143" start="0" length="0"/>
    <rcc rId="0" sId="1" dxf="1">
      <nc r="A143" t="inlineStr">
        <is>
          <t>GENERAL</t>
        </is>
      </nc>
      <ndxf>
        <font>
          <sz val="10"/>
          <color theme="1"/>
          <name val="Calibri"/>
          <scheme val="minor"/>
        </font>
        <fill>
          <patternFill patternType="solid">
            <bgColor theme="8" tint="0.39997558519241921"/>
          </patternFill>
        </fill>
        <alignment vertical="center" wrapText="1" readingOrder="0"/>
        <border outline="0">
          <left style="thin">
            <color indexed="64"/>
          </left>
          <right style="thin">
            <color indexed="64"/>
          </right>
          <top style="thin">
            <color indexed="64"/>
          </top>
          <bottom style="thin">
            <color indexed="64"/>
          </bottom>
        </border>
        <protection locked="0"/>
      </ndxf>
    </rcc>
    <rcc rId="0" sId="1" dxf="1">
      <nc r="B143" t="inlineStr">
        <is>
          <t>GR:1:1-03-03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143" t="inlineStr">
        <is>
          <t>1.1.3.4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143"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143"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143"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G143"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H143"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I143"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cc rId="0" sId="1" dxf="1">
      <nc r="J143" t="inlineStr">
        <is>
          <t>Servicios de apoyo gerencial</t>
        </is>
      </nc>
      <ndxf>
        <font>
          <sz val="10"/>
          <color auto="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K143">
        <v>80161500</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L143" t="inlineStr">
        <is>
          <t>ADICIÓN No. 1 SG 095 - 2017: PRESTAR LOS SERVICIOS ´PROFESIONALES PARA APOYAR A LA SECRETARIA DE PRENSA Y COMUNICACIONES EN TODAS LAS ACTIVIDADES RELACIONADAS CON LA PRODUCCION DE MATERIAL PERIODISTICO PARA COMUNICACIÓN INTERNA Y EXTERNA DEL PLAN DE MEDIOS DE LA GOBERNACIÓN DE CUNDINAMARCA</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1" dxf="1">
      <nc r="M143" t="inlineStr">
        <is>
          <t>JULIO</t>
        </is>
      </nc>
      <ndxf>
        <font>
          <sz val="10"/>
          <color auto="1"/>
          <name val="Calibri"/>
          <scheme val="minor"/>
        </font>
        <numFmt numFmtId="19" formatCode="dd/mm/yyyy"/>
        <alignment horizontal="center" vertical="center" wrapText="1" readingOrder="0"/>
        <border outline="0">
          <left style="thin">
            <color indexed="64"/>
          </left>
          <right style="thin">
            <color indexed="64"/>
          </right>
          <top style="thin">
            <color indexed="64"/>
          </top>
          <bottom style="thin">
            <color indexed="64"/>
          </bottom>
        </border>
      </ndxf>
    </rcc>
    <rcc rId="0" sId="1" dxf="1">
      <nc r="N143" t="inlineStr">
        <is>
          <t>2 MESES Y 5 DÍAS</t>
        </is>
      </nc>
      <ndxf>
        <font>
          <sz val="10"/>
          <color theme="1"/>
          <name val="Calibri"/>
          <scheme val="minor"/>
        </font>
        <alignment horizontal="center" vertical="center" wrapText="1" readingOrder="0"/>
        <border outline="0">
          <left style="thin">
            <color auto="1"/>
          </left>
          <right style="thin">
            <color auto="1"/>
          </right>
          <bottom style="thin">
            <color auto="1"/>
          </bottom>
        </border>
      </ndxf>
    </rcc>
    <rcc rId="0" sId="1" dxf="1">
      <nc r="O143" t="inlineStr">
        <is>
          <t>DIRECTA</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1" dxf="1">
      <nc r="P143" t="inlineStr">
        <is>
          <t>RECURSOS ORDINARIOS</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Q143">
        <v>6664667</v>
      </nc>
      <n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R143">
        <v>6664667</v>
      </nc>
      <n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ndxf>
    </rcc>
    <rcc rId="0" sId="1" s="1" dxf="1">
      <nc r="S143" t="inlineStr">
        <is>
          <t>NO</t>
        </is>
      </nc>
      <n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ndxf>
    </rcc>
    <rcc rId="0" sId="1" dxf="1">
      <nc r="T143" t="inlineStr">
        <is>
          <t>N/A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U143" t="inlineStr">
        <is>
          <t>Secretaria General / Sandra Eliana Rodriguez García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ndxf>
    </rcc>
    <rfmt sheetId="1" sqref="V143" start="0" length="0">
      <dxf>
        <font>
          <sz val="10"/>
          <color theme="1"/>
          <name val="Calibri"/>
          <scheme val="minor"/>
        </font>
        <numFmt numFmtId="165" formatCode="_(&quot;$&quot;\ * #,##0_);_(&quot;$&quot;\ * \(#,##0\);_(&quot;$&quot;\ * &quot;-&quot;??_);_(@_)"/>
        <fill>
          <patternFill patternType="solid">
            <bgColor rgb="FFFF0000"/>
          </patternFill>
        </fill>
        <alignment horizontal="center" vertical="center" readingOrder="0"/>
        <border outline="0">
          <left style="thin">
            <color auto="1"/>
          </left>
          <top style="thin">
            <color auto="1"/>
          </top>
          <bottom style="thin">
            <color auto="1"/>
          </bottom>
        </border>
      </dxf>
    </rfmt>
    <rfmt sheetId="1" sqref="W143" start="0" length="0">
      <dxf>
        <font>
          <sz val="10"/>
          <color theme="1"/>
          <name val="Calibri"/>
          <scheme val="minor"/>
        </font>
        <numFmt numFmtId="165" formatCode="_(&quot;$&quot;\ * #,##0_);_(&quot;$&quot;\ * \(#,##0\);_(&quot;$&quot;\ * &quot;-&quot;??_);_(@_)"/>
        <fill>
          <patternFill patternType="solid">
            <bgColor rgb="FFFF0000"/>
          </patternFill>
        </fill>
        <alignment horizontal="center" vertical="center" readingOrder="0"/>
        <border outline="0">
          <left style="thin">
            <color auto="1"/>
          </left>
          <right style="thin">
            <color auto="1"/>
          </right>
          <top style="thin">
            <color auto="1"/>
          </top>
          <bottom style="thin">
            <color auto="1"/>
          </bottom>
        </border>
      </dxf>
    </rfmt>
    <rfmt sheetId="1" s="1" sqref="X143" start="0" length="0">
      <dxf>
        <font>
          <sz val="10"/>
          <color auto="1"/>
          <name val="Calibri"/>
          <scheme val="minor"/>
        </font>
        <numFmt numFmtId="34" formatCode="_(&quot;$&quot;\ * #,##0.00_);_(&quot;$&quot;\ * \(#,##0.00\);_(&quot;$&quot;\ * &quot;-&quot;??_);_(@_)"/>
        <fill>
          <patternFill patternType="solid">
            <bgColor rgb="FFFF0000"/>
          </patternFill>
        </fill>
        <alignment horizontal="center" vertical="center" wrapText="1" readingOrder="0"/>
        <border outline="0">
          <left style="thin">
            <color auto="1"/>
          </left>
          <right style="thin">
            <color auto="1"/>
          </right>
          <top style="thin">
            <color auto="1"/>
          </top>
          <bottom style="thin">
            <color auto="1"/>
          </bottom>
        </border>
      </dxf>
    </rfmt>
    <rcc rId="0" sId="1" dxf="1">
      <nc r="Y143" t="inlineStr">
        <is>
          <t>AD No</t>
        </is>
      </nc>
      <ndxf>
        <font>
          <sz val="10"/>
          <color theme="1"/>
          <name val="Calibri"/>
          <scheme val="minor"/>
        </font>
        <numFmt numFmtId="34" formatCode="_(&quot;$&quot;\ * #,##0.00_);_(&quot;$&quot;\ * \(#,##0.00\);_(&quot;$&quot;\ * &quot;-&quot;??_);_(@_)"/>
        <fill>
          <patternFill patternType="solid">
            <bgColor rgb="FFFF0000"/>
          </patternFill>
        </fill>
        <alignment horizontal="center" vertical="center" readingOrder="0"/>
        <border outline="0">
          <left style="thin">
            <color auto="1"/>
          </left>
          <right style="thin">
            <color auto="1"/>
          </right>
          <top style="thin">
            <color auto="1"/>
          </top>
          <bottom style="thin">
            <color auto="1"/>
          </bottom>
        </border>
      </ndxf>
    </rcc>
    <rcc rId="0" sId="1" dxf="1">
      <nc r="Z143" t="inlineStr">
        <is>
          <t>GINNA PAOLA MUÑOZ CHIQUILLO</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ndxf>
    </rcc>
    <rfmt sheetId="1" sqref="AA143" start="0" length="0">
      <dxf>
        <font>
          <sz val="10"/>
          <color theme="1"/>
          <name val="Calibri"/>
          <scheme val="minor"/>
        </font>
        <alignment horizontal="center" vertical="center" wrapText="1" readingOrder="0"/>
        <border outline="0">
          <left style="thin">
            <color auto="1"/>
          </left>
          <right style="thin">
            <color auto="1"/>
          </right>
          <bottom style="thin">
            <color auto="1"/>
          </bottom>
        </border>
      </dxf>
    </rfmt>
    <rfmt sheetId="1" sqref="AB143" start="0" length="0">
      <dxf>
        <font>
          <b/>
          <sz val="10"/>
          <color theme="1"/>
          <name val="Calibri"/>
          <scheme val="minor"/>
        </font>
        <alignment horizontal="justify" vertical="center" readingOrder="0"/>
        <border outline="0">
          <left style="thin">
            <color auto="1"/>
          </left>
          <top style="thin">
            <color auto="1"/>
          </top>
          <bottom style="thin">
            <color auto="1"/>
          </bottom>
        </border>
      </dxf>
    </rfmt>
    <rfmt sheetId="1" s="1" sqref="AC143"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143"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bottom style="thin">
            <color auto="1"/>
          </bottom>
        </border>
        <protection locked="0"/>
      </dxf>
    </rfmt>
    <rfmt sheetId="1" s="1" sqref="AE143"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bottom style="thin">
            <color auto="1"/>
          </bottom>
        </border>
        <protection locked="0"/>
      </dxf>
    </rfmt>
    <rfmt sheetId="1" s="1" sqref="AF143"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bottom style="thin">
            <color auto="1"/>
          </bottom>
        </border>
        <protection locked="0"/>
      </dxf>
    </rfmt>
    <rfmt sheetId="1" s="1" sqref="AG143"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bottom style="thin">
            <color auto="1"/>
          </bottom>
        </border>
        <protection locked="0"/>
      </dxf>
    </rfmt>
    <rfmt sheetId="1" s="1" sqref="AH143"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bottom style="thin">
            <color auto="1"/>
          </bottom>
        </border>
        <protection locked="0"/>
      </dxf>
    </rfmt>
    <rfmt sheetId="1" s="1" sqref="AI143"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bottom style="thin">
            <color auto="1"/>
          </bottom>
        </border>
        <protection locked="0"/>
      </dxf>
    </rfmt>
    <rfmt sheetId="1" s="1" sqref="AJ143"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bottom style="thin">
            <color auto="1"/>
          </bottom>
        </border>
        <protection locked="0"/>
      </dxf>
    </rfmt>
    <rfmt sheetId="1" s="1" sqref="AK143"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bottom style="thin">
            <color auto="1"/>
          </bottom>
        </border>
        <protection locked="0"/>
      </dxf>
    </rfmt>
    <rfmt sheetId="1" s="1" sqref="AL143"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bottom style="thin">
            <color auto="1"/>
          </bottom>
        </border>
        <protection locked="0"/>
      </dxf>
    </rfmt>
    <rcc rId="0" sId="1" s="1" dxf="1" numFmtId="34">
      <nc r="AM143">
        <v>3076000</v>
      </nc>
      <n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bottom style="thin">
            <color auto="1"/>
          </bottom>
        </border>
        <protection locked="0"/>
      </ndxf>
    </rcc>
    <rcc rId="0" sId="1" s="1" dxf="1" numFmtId="34">
      <nc r="AN143">
        <v>3588667</v>
      </nc>
      <n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bottom style="thin">
            <color auto="1"/>
          </bottom>
        </border>
        <protection locked="0"/>
      </ndxf>
    </rcc>
    <rfmt sheetId="1" sqref="AO143" start="0" length="0">
      <dxf>
        <numFmt numFmtId="165" formatCode="_(&quot;$&quot;\ * #,##0_);_(&quot;$&quot;\ * \(#,##0\);_(&quot;$&quot;\ * &quot;-&quot;??_);_(@_)"/>
      </dxf>
    </rfmt>
    <rfmt sheetId="1" sqref="AP143" start="0" length="0">
      <dxf>
        <numFmt numFmtId="165" formatCode="_(&quot;$&quot;\ * #,##0_);_(&quot;$&quot;\ * \(#,##0\);_(&quot;$&quot;\ * &quot;-&quot;??_);_(@_)"/>
      </dxf>
    </rfmt>
    <rfmt sheetId="1" sqref="AQ143" start="0" length="0">
      <dxf>
        <numFmt numFmtId="165" formatCode="_(&quot;$&quot;\ * #,##0_);_(&quot;$&quot;\ * \(#,##0\);_(&quot;$&quot;\ * &quot;-&quot;??_);_(@_)"/>
      </dxf>
    </rfmt>
    <rfmt sheetId="1" sqref="AR143" start="0" length="0">
      <dxf>
        <numFmt numFmtId="165" formatCode="_(&quot;$&quot;\ * #,##0_);_(&quot;$&quot;\ * \(#,##0\);_(&quot;$&quot;\ * &quot;-&quot;??_);_(@_)"/>
      </dxf>
    </rfmt>
  </rrc>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455" sId="3" numFmtId="34">
    <nc r="D11">
      <v>2664</v>
    </nc>
  </rcc>
  <rcc rId="14456" sId="3" numFmtId="34">
    <nc r="E11">
      <v>100</v>
    </nc>
  </rcc>
  <rcc rId="14457" sId="3" numFmtId="34">
    <nc r="E12">
      <v>40</v>
    </nc>
  </rcc>
  <rcc rId="14458" sId="3">
    <nc r="D12">
      <f>+D11*E12/E11</f>
    </nc>
  </rcc>
  <rcc rId="14459" sId="3">
    <nc r="D17">
      <v>2800000</v>
    </nc>
  </rcc>
  <rfmt sheetId="3" sqref="D17">
    <dxf>
      <numFmt numFmtId="34" formatCode="_(&quot;$&quot;\ * #,##0.00_);_(&quot;$&quot;\ * \(#,##0.00\);_(&quot;$&quot;\ * &quot;-&quot;??_);_(@_)"/>
    </dxf>
  </rfmt>
  <rcc rId="14460" sId="3" numFmtId="19">
    <nc r="E17">
      <v>100</v>
    </nc>
  </rcc>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461" sId="1">
    <nc r="V242">
      <v>7000086294</v>
    </nc>
  </rcc>
  <rcc rId="14462" sId="1">
    <nc r="W242">
      <v>4500028839</v>
    </nc>
  </rcc>
  <rcc rId="14463" sId="1" numFmtId="34">
    <nc r="X242">
      <v>199977953</v>
    </nc>
  </rcc>
  <rcc rId="14464" sId="1">
    <nc r="Y242" t="inlineStr">
      <is>
        <t>SG - SASI 294 - 2017</t>
      </is>
    </nc>
  </rcc>
  <rcc rId="14465" sId="1">
    <nc r="Z242" t="inlineStr">
      <is>
        <t>COMERCIALIZADORA SEMCARS.A.S</t>
      </is>
    </nc>
  </rcc>
  <rfmt sheetId="1" sqref="V242:Z242">
    <dxf>
      <fill>
        <patternFill patternType="none">
          <bgColor auto="1"/>
        </patternFill>
      </fill>
    </dxf>
  </rfmt>
  <rcc rId="14466" sId="1" numFmtId="34">
    <oc r="AM242">
      <v>200000000</v>
    </oc>
    <nc r="AM242"/>
  </rcc>
  <rcc rId="14467" sId="1" numFmtId="34">
    <nc r="AN242">
      <v>200000000</v>
    </nc>
  </rcc>
  <rcc rId="14468" sId="1" numFmtId="34">
    <nc r="X560">
      <v>728326426</v>
    </nc>
  </rcc>
  <rcc rId="14469" sId="1" numFmtId="34">
    <nc r="W560">
      <v>4500028828</v>
    </nc>
  </rcc>
  <rfmt sheetId="1" sqref="W560">
    <dxf>
      <numFmt numFmtId="0" formatCode="General"/>
    </dxf>
  </rfmt>
  <rcc rId="14470" sId="1">
    <nc r="Y560" t="inlineStr">
      <is>
        <t>ORDEN DE COMPRA 24149</t>
      </is>
    </nc>
  </rcc>
  <rcc rId="14471" sId="1">
    <nc r="Z560" t="inlineStr">
      <is>
        <t>IMAGEN QUALITY OUTSOURCING S.A.S.</t>
      </is>
    </nc>
  </rcc>
  <rcc rId="14472" sId="1" numFmtId="34">
    <oc r="AM560">
      <v>70000000</v>
    </oc>
    <nc r="AM560"/>
  </rcc>
  <rfmt sheetId="1" sqref="X584">
    <dxf>
      <numFmt numFmtId="34" formatCode="_(&quot;$&quot;\ * #,##0.00_);_(&quot;$&quot;\ * \(#,##0.00\);_(&quot;$&quot;\ * &quot;-&quot;??_);_(@_)"/>
    </dxf>
  </rfmt>
  <rfmt sheetId="1" sqref="W584">
    <dxf>
      <alignment vertical="center" readingOrder="0"/>
    </dxf>
  </rfmt>
  <rfmt sheetId="1" sqref="W584">
    <dxf>
      <alignment horizontal="center" readingOrder="0"/>
    </dxf>
  </rfmt>
  <rfmt sheetId="1" sqref="X585">
    <dxf>
      <alignment vertical="bottom" readingOrder="0"/>
    </dxf>
  </rfmt>
  <rfmt sheetId="1" sqref="X585">
    <dxf>
      <alignment vertical="center" readingOrder="0"/>
    </dxf>
  </rfmt>
  <rfmt sheetId="1" sqref="X584">
    <dxf>
      <alignment vertical="center" readingOrder="0"/>
    </dxf>
  </rfmt>
  <rfmt sheetId="1" sqref="X584">
    <dxf>
      <alignment horizontal="center" readingOrder="0"/>
    </dxf>
  </rfmt>
  <rfmt sheetId="1" sqref="W584:X584">
    <dxf>
      <fill>
        <patternFill patternType="none">
          <bgColor auto="1"/>
        </patternFill>
      </fill>
    </dxf>
  </rfmt>
  <rm rId="14473" sheetId="1" source="Y584" destination="Z584" sourceSheetId="1">
    <rfmt sheetId="1" sqref="Z584" start="0" length="0">
      <dxf>
        <fill>
          <patternFill patternType="solid">
            <bgColor rgb="FFFF0000"/>
          </patternFill>
        </fill>
        <alignment vertical="top" wrapText="1" readingOrder="0"/>
        <border outline="0">
          <left style="thin">
            <color indexed="64"/>
          </left>
          <right style="thin">
            <color indexed="64"/>
          </right>
          <top style="thin">
            <color indexed="64"/>
          </top>
          <bottom style="thin">
            <color indexed="64"/>
          </bottom>
        </border>
        <protection locked="0"/>
      </dxf>
    </rfmt>
  </rm>
  <rfmt sheetId="1" sqref="Y584">
    <dxf>
      <alignment vertical="center" readingOrder="0"/>
    </dxf>
  </rfmt>
  <rfmt sheetId="1" sqref="Y584">
    <dxf>
      <alignment horizontal="center" readingOrder="0"/>
    </dxf>
  </rfmt>
  <rfmt sheetId="1" sqref="Z584">
    <dxf>
      <alignment vertical="center" readingOrder="0"/>
    </dxf>
  </rfmt>
  <rfmt sheetId="1" sqref="Z584">
    <dxf>
      <alignment horizontal="center" readingOrder="0"/>
    </dxf>
  </rfmt>
  <rfmt sheetId="1" sqref="Z584">
    <dxf>
      <fill>
        <patternFill patternType="none">
          <bgColor auto="1"/>
        </patternFill>
      </fill>
    </dxf>
  </rfmt>
  <rfmt sheetId="1" sqref="W247:Z247">
    <dxf>
      <fill>
        <patternFill patternType="none">
          <bgColor auto="1"/>
        </patternFill>
      </fill>
    </dxf>
  </rfmt>
  <rm rId="14474" sheetId="1" source="X586" destination="X584" sourceSheetId="1">
    <rfmt sheetId="1" sqref="X584" start="0" length="0">
      <dxf>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m>
  <rfmt sheetId="1" sqref="X584">
    <dxf>
      <numFmt numFmtId="34" formatCode="_(&quot;$&quot;\ * #,##0.00_);_(&quot;$&quot;\ * \(#,##0.00\);_(&quot;$&quot;\ * &quot;-&quot;??_);_(@_)"/>
    </dxf>
  </rfmt>
  <rfmt sheetId="1" sqref="X584">
    <dxf>
      <alignment horizontal="center" readingOrder="0"/>
    </dxf>
  </rfmt>
  <rfmt sheetId="1" sqref="X584">
    <dxf>
      <alignment vertical="center" readingOrder="0"/>
    </dxf>
  </rfmt>
  <rfmt sheetId="1" sqref="X585">
    <dxf>
      <numFmt numFmtId="34" formatCode="_(&quot;$&quot;\ * #,##0.00_);_(&quot;$&quot;\ * \(#,##0.00\);_(&quot;$&quot;\ * &quot;-&quot;??_);_(@_)"/>
    </dxf>
  </rfmt>
  <rcc rId="14475" sId="1" numFmtId="34">
    <oc r="X585">
      <v>343822291</v>
    </oc>
    <nc r="X585" t="inlineStr">
      <is>
        <t xml:space="preserve">343822291 - </t>
      </is>
    </nc>
  </rcc>
  <rfmt sheetId="1" sqref="Y584">
    <dxf>
      <alignment wrapText="1" readingOrder="0"/>
    </dxf>
  </rfmt>
  <rfmt sheetId="1" sqref="X247">
    <dxf>
      <alignment wrapText="1" readingOrder="0"/>
    </dxf>
  </rfmt>
  <rfmt sheetId="1" sqref="V247:V250" start="0" length="0">
    <dxf>
      <border>
        <left style="thin">
          <color indexed="64"/>
        </left>
      </border>
    </dxf>
  </rfmt>
  <rfmt sheetId="1" sqref="V247" start="0" length="0">
    <dxf>
      <border>
        <top style="thin">
          <color indexed="64"/>
        </top>
      </border>
    </dxf>
  </rfmt>
  <rfmt sheetId="1" sqref="V250" start="0" length="0">
    <dxf>
      <border>
        <bottom style="thin">
          <color indexed="64"/>
        </bottom>
      </border>
    </dxf>
  </rfmt>
  <rfmt sheetId="1" sqref="V247:V250">
    <dxf>
      <border>
        <left style="thin">
          <color indexed="64"/>
        </left>
        <right style="thin">
          <color indexed="64"/>
        </right>
        <top style="thin">
          <color indexed="64"/>
        </top>
        <bottom style="thin">
          <color indexed="64"/>
        </bottom>
        <vertical style="thin">
          <color indexed="64"/>
        </vertical>
        <horizontal style="thin">
          <color indexed="64"/>
        </horizontal>
      </border>
    </dxf>
  </rfmt>
  <rcc rId="14476" sId="1">
    <nc r="W247" t="inlineStr">
      <is>
        <t>4500028821 - 4500028820 - 4500028795</t>
      </is>
    </nc>
  </rcc>
  <rcc rId="14477" sId="1">
    <nc r="X247" t="inlineStr">
      <is>
        <t>$75.841.119 -  $23.325.020  -  $45.274.933</t>
      </is>
    </nc>
  </rcc>
  <rcc rId="14478" sId="1">
    <nc r="Y247" t="inlineStr">
      <is>
        <t xml:space="preserve">ORDEN DE COMPRA 23006 - ORDEN DE COMPRA 22992 -  ORDEN DE COMPRA 22981 </t>
      </is>
    </nc>
  </rcc>
  <rcc rId="14479" sId="1">
    <nc r="Z247" t="inlineStr">
      <is>
        <t>UT CCE TECNOLOGICO -  SUMIMAS S.A.S -  SISTETRONICS LTDA</t>
      </is>
    </nc>
  </rcc>
  <rcc rId="14480" sId="1">
    <nc r="W584" t="inlineStr">
      <is>
        <t>4500028821 - 4500028820   -   4500028795</t>
      </is>
    </nc>
  </rcc>
  <rcc rId="14481" sId="1">
    <nc r="X584" t="inlineStr">
      <is>
        <t>$66.177.670  -  $28.282.906  -  $71.146.323</t>
      </is>
    </nc>
  </rcc>
  <rcc rId="14482" sId="1">
    <nc r="Y584" t="inlineStr">
      <is>
        <t>ORDEN DE COMPRA 23006 - ORDEN DE COMPRA 22992  -  ORDEN DE COMPRA 22981</t>
      </is>
    </nc>
  </rcc>
  <rcc rId="14483" sId="1">
    <nc r="Z584" t="inlineStr">
      <is>
        <t>UT CCE TECNOLÓGICO -  SUMIMAS S.A.S  -  SISTETRONICS LTDA</t>
      </is>
    </nc>
  </rcc>
  <rcc rId="14484" sId="1">
    <nc r="W595">
      <v>4500028790</v>
    </nc>
  </rcc>
  <rfmt sheetId="1" sqref="W595">
    <dxf>
      <alignment vertical="center" readingOrder="0"/>
    </dxf>
  </rfmt>
  <rfmt sheetId="1" sqref="W595">
    <dxf>
      <alignment horizontal="center" readingOrder="0"/>
    </dxf>
  </rfmt>
  <rfmt sheetId="1" sqref="W595">
    <dxf>
      <fill>
        <patternFill patternType="none">
          <bgColor auto="1"/>
        </patternFill>
      </fill>
    </dxf>
  </rfmt>
  <rcc rId="14485" sId="1">
    <nc r="Z595" t="inlineStr">
      <is>
        <t xml:space="preserve">INVERSIONES GIRATELL GIRALDO S.C.A. </t>
      </is>
    </nc>
  </rcc>
  <rfmt sheetId="1" sqref="Z595">
    <dxf>
      <fill>
        <patternFill patternType="none">
          <bgColor auto="1"/>
        </patternFill>
      </fill>
    </dxf>
  </rfmt>
  <rfmt sheetId="1" sqref="Z595">
    <dxf>
      <alignment vertical="center" readingOrder="0"/>
    </dxf>
  </rfmt>
  <rfmt sheetId="1" sqref="Z595">
    <dxf>
      <alignment horizontal="center" readingOrder="0"/>
    </dxf>
  </rfmt>
  <rcc rId="14486" sId="1">
    <nc r="X595">
      <v>1695750</v>
    </nc>
  </rcc>
  <rfmt sheetId="1" sqref="X595">
    <dxf>
      <numFmt numFmtId="34" formatCode="_(&quot;$&quot;\ * #,##0.00_);_(&quot;$&quot;\ * \(#,##0.00\);_(&quot;$&quot;\ * &quot;-&quot;??_);_(@_)"/>
    </dxf>
  </rfmt>
  <rfmt sheetId="1" sqref="X595">
    <dxf>
      <alignment horizontal="center" readingOrder="0"/>
    </dxf>
  </rfmt>
  <rfmt sheetId="1" sqref="X595">
    <dxf>
      <alignment vertical="center" readingOrder="0"/>
    </dxf>
  </rfmt>
  <rfmt sheetId="1" sqref="X595">
    <dxf>
      <fill>
        <patternFill patternType="none">
          <bgColor auto="1"/>
        </patternFill>
      </fill>
    </dxf>
  </rfmt>
  <rcc rId="14487" sId="1">
    <nc r="Y595" t="inlineStr">
      <is>
        <t>SG 292 - 2017</t>
      </is>
    </nc>
  </rcc>
  <rfmt sheetId="1" sqref="Y595">
    <dxf>
      <alignment vertical="center" readingOrder="0"/>
    </dxf>
  </rfmt>
  <rfmt sheetId="1" sqref="Y595">
    <dxf>
      <alignment horizontal="center" readingOrder="0"/>
    </dxf>
  </rfmt>
  <rfmt sheetId="1" sqref="Y595">
    <dxf>
      <fill>
        <patternFill patternType="none">
          <bgColor auto="1"/>
        </patternFill>
      </fill>
    </dxf>
  </rfmt>
  <rcc rId="14488" sId="1">
    <nc r="W305">
      <v>4200004696</v>
    </nc>
  </rcc>
  <rcc rId="14489" sId="1">
    <oc r="X305">
      <v>179318351</v>
    </oc>
    <nc r="X305" t="inlineStr">
      <is>
        <t>$179.318.351  -  $65.972.657</t>
      </is>
    </nc>
  </rcc>
  <rfmt sheetId="1" sqref="X305">
    <dxf>
      <alignment wrapText="1" readingOrder="0"/>
    </dxf>
  </rfmt>
  <rfmt sheetId="1" sqref="X305">
    <dxf>
      <alignment horizontal="center" readingOrder="0"/>
    </dxf>
  </rfmt>
  <rcc rId="14490" sId="1">
    <nc r="Y305" t="inlineStr">
      <is>
        <t>ORDEN DE COMPRA 21095</t>
      </is>
    </nc>
  </rcc>
  <rfmt sheetId="1" sqref="X308" start="0" length="0">
    <dxf>
      <numFmt numFmtId="10" formatCode="&quot;$&quot;\ #,##0_);[Red]\(&quot;$&quot;\ #,##0\)"/>
    </dxf>
  </rfmt>
  <rcc rId="14491" sId="1">
    <nc r="W317">
      <v>4200004696</v>
    </nc>
  </rcc>
  <rcc rId="14492" sId="1" numFmtId="34">
    <nc r="X317">
      <v>17335912</v>
    </nc>
  </rcc>
  <rcc rId="14493" sId="1">
    <nc r="Y317" t="inlineStr">
      <is>
        <t>ORDEN DE COMPRA 21095</t>
      </is>
    </nc>
  </rcc>
  <rcc rId="14494" sId="1">
    <nc r="Z317" t="inlineStr">
      <is>
        <t>UNIPLES S.A</t>
      </is>
    </nc>
  </rcc>
  <rfmt sheetId="1" sqref="W317:Z317">
    <dxf>
      <fill>
        <patternFill patternType="none">
          <bgColor auto="1"/>
        </patternFill>
      </fill>
    </dxf>
  </rfmt>
  <rcc rId="14495" sId="1">
    <nc r="V309">
      <v>7000089546</v>
    </nc>
  </rcc>
  <rcc rId="14496" sId="1">
    <nc r="W309">
      <v>4200004696</v>
    </nc>
  </rcc>
  <rcc rId="14497" sId="1">
    <nc r="Y309" t="inlineStr">
      <is>
        <t>ORDEN DE COMPRA 21095</t>
      </is>
    </nc>
  </rcc>
  <rcc rId="14498" sId="1">
    <nc r="Z309" t="inlineStr">
      <is>
        <t>UNIPLES S.A</t>
      </is>
    </nc>
  </rcc>
  <rrc rId="14499" sId="1" ref="A370:XFD370" action="insertRow"/>
  <rcc rId="14500" sId="1">
    <nc r="L370" t="inlineStr">
      <is>
        <t>OTRO SI NO. 1 AL CONTRATO INTERADMINISTRATIVO No. 063 DE 2017 CELEBRAOD ENTRE EL DEPARTAMENTO DE CUNIDNAMARCA - SECRETARIA GENERAL Y SERVICIOS POSTALES NACIONALES S.A.</t>
      </is>
    </nc>
  </rcc>
  <rcc rId="14501" sId="1">
    <nc r="M370" t="inlineStr">
      <is>
        <t xml:space="preserve">Diciembre </t>
      </is>
    </nc>
  </rcc>
  <rcc rId="14502" sId="1">
    <nc r="O370" t="inlineStr">
      <is>
        <t>DIRECTA</t>
      </is>
    </nc>
  </rcc>
  <rcc rId="14503" sId="1" odxf="1" dxf="1">
    <nc r="P370" t="inlineStr">
      <is>
        <t>RECURSOS CORRIENTES</t>
      </is>
    </nc>
    <odxf/>
    <ndxf/>
  </rcc>
  <rfmt sheetId="1" sqref="R370" start="0" length="0">
    <dxf>
      <font>
        <sz val="10"/>
        <color auto="1"/>
      </font>
      <fill>
        <patternFill patternType="none">
          <bgColor indexed="65"/>
        </patternFill>
      </fill>
    </dxf>
  </rfmt>
  <rcc rId="14504" sId="1" odxf="1" dxf="1">
    <nc r="S370" t="inlineStr">
      <is>
        <t>NO</t>
      </is>
    </nc>
    <odxf/>
    <ndxf/>
  </rcc>
  <rcc rId="14505" sId="1" odxf="1" dxf="1">
    <nc r="T370" t="inlineStr">
      <is>
        <t>N/A</t>
      </is>
    </nc>
    <odxf/>
    <ndxf/>
  </rcc>
  <rcc rId="14506" sId="1" odxf="1" dxf="1">
    <nc r="U370" t="inlineStr">
      <is>
        <t>Secretaría General  - Dirección de Gestión Documental</t>
      </is>
    </nc>
    <odxf/>
    <ndxf/>
  </rcc>
  <rcc rId="14507" sId="1" numFmtId="34">
    <nc r="Q370">
      <v>250000000</v>
    </nc>
  </rcc>
  <rcc rId="14508" sId="1" numFmtId="34">
    <nc r="R370">
      <v>250000000</v>
    </nc>
  </rcc>
  <rcc rId="14509" sId="1">
    <nc r="N370" t="inlineStr">
      <is>
        <t>6 MESES</t>
      </is>
    </nc>
  </rcc>
  <rcc rId="14510" sId="1">
    <nc r="V370">
      <v>7000090079</v>
    </nc>
  </rcc>
  <rcc rId="14511" sId="1">
    <nc r="W370">
      <v>4200004693</v>
    </nc>
  </rcc>
  <rcc rId="14512" sId="1" numFmtId="34">
    <nc r="X370">
      <v>250000000</v>
    </nc>
  </rcc>
  <rcc rId="14513" sId="1">
    <nc r="Y370" t="inlineStr">
      <is>
        <t>OTRO SI No. 1 SG 063 - 2017</t>
      </is>
    </nc>
  </rcc>
  <rcc rId="14514" sId="1" odxf="1" dxf="1">
    <nc r="Z370" t="inlineStr">
      <is>
        <t>SERVICIOS POSTALES NACIONALES S.A.</t>
      </is>
    </nc>
    <odxf/>
    <ndxf/>
  </rcc>
  <rcc rId="14515" sId="1" numFmtId="34">
    <nc r="X309">
      <v>49192105</v>
    </nc>
  </rcc>
  <rcc rId="14516" sId="1">
    <nc r="V288">
      <v>7000083924</v>
    </nc>
  </rcc>
  <rcc rId="14517" sId="1">
    <nc r="W288">
      <v>4500028826</v>
    </nc>
  </rcc>
  <rcc rId="14518" sId="1" numFmtId="4">
    <nc r="X288">
      <v>5000000</v>
    </nc>
  </rcc>
  <rcc rId="14519" sId="1">
    <nc r="Y288" t="inlineStr">
      <is>
        <t>SG - CMC- 290 - 2017</t>
      </is>
    </nc>
  </rcc>
  <rcc rId="14520" sId="1">
    <nc r="Z288" t="inlineStr">
      <is>
        <t>JAIRO ANTONIO RUBIANO CONTRERAS</t>
      </is>
    </nc>
  </rcc>
  <rcc rId="14521" sId="1" numFmtId="34">
    <oc r="AF288">
      <v>35000000</v>
    </oc>
    <nc r="AF288"/>
  </rcc>
  <rcc rId="14522" sId="1" numFmtId="34">
    <nc r="AN288">
      <v>5000000</v>
    </nc>
  </rcc>
  <rcc rId="14523" sId="1">
    <nc r="V246">
      <v>7000084100</v>
    </nc>
  </rcc>
  <rcc rId="14524" sId="1">
    <nc r="W246">
      <v>4500028826</v>
    </nc>
  </rcc>
  <rcc rId="14525" sId="1" numFmtId="34">
    <nc r="X246">
      <v>30000000</v>
    </nc>
  </rcc>
  <rcc rId="14526" sId="1">
    <nc r="Y246" t="inlineStr">
      <is>
        <t>SG - CMC - 290 - 2017</t>
      </is>
    </nc>
  </rcc>
  <rcc rId="14527" sId="1">
    <nc r="Z246" t="inlineStr">
      <is>
        <t>JAIRO ANTONIO RUBIANO CONTRERAS</t>
      </is>
    </nc>
  </rcc>
  <rcc rId="14528" sId="1">
    <nc r="W249">
      <v>4500028831</v>
    </nc>
  </rcc>
  <rcc rId="14529" sId="1">
    <nc r="X249">
      <f>6307000+5676300+755250</f>
    </nc>
  </rcc>
  <rcc rId="14530" sId="1">
    <nc r="Y249" t="inlineStr">
      <is>
        <t>ORDEN DE COMPRA 23951</t>
      </is>
    </nc>
  </rcc>
  <rcc rId="14531" sId="1">
    <nc r="Z249" t="inlineStr">
      <is>
        <t>PANAMERICANA LIBRERÍA Y PAPELERIA S.A.</t>
      </is>
    </nc>
  </rcc>
  <rcc rId="14532" sId="1">
    <nc r="V601">
      <v>7000090017</v>
    </nc>
  </rcc>
  <rcc rId="14533" sId="1">
    <nc r="W601">
      <v>4500028834</v>
    </nc>
  </rcc>
  <rfmt sheetId="1" sqref="W601">
    <dxf>
      <alignment vertical="center" readingOrder="0"/>
    </dxf>
  </rfmt>
  <rfmt sheetId="1" sqref="W601">
    <dxf>
      <alignment horizontal="center" readingOrder="0"/>
    </dxf>
  </rfmt>
  <rcc rId="14534" sId="1">
    <nc r="X601">
      <v>220445000</v>
    </nc>
  </rcc>
  <rfmt sheetId="1" sqref="X601">
    <dxf>
      <numFmt numFmtId="34" formatCode="_(&quot;$&quot;\ * #,##0.00_);_(&quot;$&quot;\ * \(#,##0.00\);_(&quot;$&quot;\ * &quot;-&quot;??_);_(@_)"/>
    </dxf>
  </rfmt>
  <rcc rId="14535" sId="1">
    <nc r="Y601" t="inlineStr">
      <is>
        <t>SG - CPC 293 - 2017</t>
      </is>
    </nc>
  </rcc>
  <rcc rId="14536" sId="1">
    <nc r="Z601" t="inlineStr">
      <is>
        <t>JORGE ENRIQUE HERRERA FRANCO</t>
      </is>
    </nc>
  </rcc>
  <rcc rId="14537" sId="1">
    <nc r="W244">
      <v>4500028774</v>
    </nc>
  </rcc>
  <rcc rId="14538" sId="1" numFmtId="4">
    <nc r="X244">
      <v>129618240</v>
    </nc>
  </rcc>
  <rcc rId="14539" sId="1">
    <nc r="Y244" t="inlineStr">
      <is>
        <t>ORDEN DE COMPRA 23378</t>
      </is>
    </nc>
  </rcc>
  <rcc rId="14540" sId="1">
    <nc r="Z244" t="inlineStr">
      <is>
        <t>DISTRIBUIDORA NISSAN S.A.</t>
      </is>
    </nc>
  </rcc>
  <rcc rId="14541" sId="1">
    <nc r="Z260" t="inlineStr">
      <is>
        <t>COLOMBIA TECNOLOGÍA S.A.S</t>
      </is>
    </nc>
  </rcc>
  <rcc rId="14542" sId="1">
    <nc r="Y260" t="inlineStr">
      <is>
        <t>SG - MC - 036 - 2017 SWG - 289 - 2017</t>
      </is>
    </nc>
  </rcc>
  <rcc rId="14543" sId="1" numFmtId="34">
    <nc r="X260">
      <v>1221000</v>
    </nc>
  </rcc>
  <rcc rId="14544" sId="1">
    <nc r="W260">
      <v>4500028777</v>
    </nc>
  </rcc>
  <rcc rId="14545" sId="1">
    <nc r="W258">
      <v>420004680</v>
    </nc>
  </rcc>
  <rcc rId="14546" sId="1">
    <nc r="W349">
      <v>4500028772</v>
    </nc>
  </rcc>
  <rcc rId="14547" sId="1">
    <nc r="Z349" t="inlineStr">
      <is>
        <t xml:space="preserve">CASA EDITORIAL EL TIEMPO S.A </t>
      </is>
    </nc>
  </rcc>
  <rcc rId="14548" sId="1">
    <nc r="Y349" t="inlineStr">
      <is>
        <t>SG - CD - 291 - 2017</t>
      </is>
    </nc>
  </rcc>
  <rcc rId="14549" sId="1" numFmtId="34">
    <nc r="X349">
      <v>2189500</v>
    </nc>
  </rcc>
  <rfmt sheetId="1" sqref="W349:Z349">
    <dxf>
      <fill>
        <patternFill patternType="none">
          <bgColor auto="1"/>
        </patternFill>
      </fill>
    </dxf>
  </rfmt>
  <rfmt sheetId="1" sqref="W349:Z349">
    <dxf>
      <alignment horizontal="center" readingOrder="0"/>
    </dxf>
  </rfmt>
  <rfmt sheetId="1" sqref="W349:Z349">
    <dxf>
      <alignment vertical="center" readingOrder="0"/>
    </dxf>
  </rfmt>
  <rfmt sheetId="1" sqref="V246:Z246">
    <dxf>
      <fill>
        <patternFill patternType="none">
          <bgColor auto="1"/>
        </patternFill>
      </fill>
    </dxf>
  </rfmt>
  <rfmt sheetId="1" sqref="W244:Z244">
    <dxf>
      <fill>
        <patternFill patternType="none">
          <bgColor auto="1"/>
        </patternFill>
      </fill>
    </dxf>
  </rfmt>
  <rrc rId="14550" sId="1" ref="A255:XFD255" action="deleteRow">
    <rfmt sheetId="1" xfDxf="1" sqref="A255:XFD255" start="0" length="0">
      <dxf>
        <font>
          <b/>
        </font>
        <fill>
          <patternFill patternType="solid">
            <bgColor rgb="FF92D050"/>
          </patternFill>
        </fill>
      </dxf>
    </rfmt>
    <rcc rId="0" sId="1" dxf="1">
      <nc r="A255" t="inlineStr">
        <is>
          <t>GENERAL</t>
        </is>
      </nc>
      <ndxf>
        <font>
          <b val="0"/>
          <sz val="11"/>
          <color theme="1"/>
          <name val="Calibri"/>
          <scheme val="minor"/>
        </font>
        <fill>
          <patternFill>
            <bgColor theme="7" tint="0.59999389629810485"/>
          </patternFill>
        </fill>
        <alignment horizontal="center" vertical="center" readingOrder="0"/>
        <border outline="0">
          <left style="thin">
            <color auto="1"/>
          </left>
          <right style="thin">
            <color auto="1"/>
          </right>
          <top style="thin">
            <color auto="1"/>
          </top>
          <bottom style="thin">
            <color auto="1"/>
          </bottom>
        </border>
      </ndxf>
    </rcc>
    <rcc rId="0" sId="1" dxf="1">
      <nc r="B255" t="inlineStr">
        <is>
          <t>GR:1:2-01-01</t>
        </is>
      </nc>
      <ndxf>
        <font>
          <b val="0"/>
          <i/>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C255" t="inlineStr">
        <is>
          <t>1.2.1.1</t>
        </is>
      </nc>
      <ndxf>
        <font>
          <b val="0"/>
          <i/>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D255" t="inlineStr">
        <is>
          <t>999999</t>
        </is>
      </nc>
      <ndxf>
        <font>
          <b val="0"/>
          <i/>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E255" t="inlineStr">
        <is>
          <t>1-0100</t>
        </is>
      </nc>
      <ndxf>
        <font>
          <b val="0"/>
          <i/>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fmt sheetId="1" sqref="F255" start="0" length="0">
      <dxf>
        <font>
          <b val="0"/>
          <sz val="1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G255" start="0" length="0">
      <dxf>
        <font>
          <b val="0"/>
          <sz val="1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H255" start="0" length="0">
      <dxf>
        <font>
          <b val="0"/>
          <sz val="1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I255" start="0" length="0">
      <dxf>
        <font>
          <b val="0"/>
          <sz val="1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cc rId="0" sId="1" dxf="1">
      <nc r="J255" t="inlineStr">
        <is>
          <t xml:space="preserve"> Servicios de consultorios médicos Planificación de servicios médicos</t>
        </is>
      </nc>
      <ndxf>
        <font>
          <b val="0"/>
          <sz val="10"/>
          <color auto="1"/>
        </font>
        <fill>
          <patternFill>
            <bgColor theme="0"/>
          </patternFill>
        </fill>
        <alignment horizontal="center" vertical="center" wrapText="1" readingOrder="0"/>
        <border outline="0">
          <left style="thin">
            <color auto="1"/>
          </left>
          <right style="thin">
            <color auto="1"/>
          </right>
          <top style="thin">
            <color auto="1"/>
          </top>
        </border>
      </ndxf>
    </rcc>
    <rcc rId="0" sId="1" dxf="1">
      <nc r="K255" t="inlineStr">
        <is>
          <t xml:space="preserve">85101503  85101703 </t>
        </is>
      </nc>
      <ndxf>
        <font>
          <b val="0"/>
          <sz val="10"/>
          <color auto="1"/>
        </font>
        <fill>
          <patternFill>
            <bgColor theme="0"/>
          </patternFill>
        </fill>
        <alignment horizontal="center" vertical="center" wrapText="1" readingOrder="0"/>
        <border outline="0">
          <left style="thin">
            <color auto="1"/>
          </left>
          <right style="thin">
            <color auto="1"/>
          </right>
          <top style="thin">
            <color auto="1"/>
          </top>
        </border>
      </ndxf>
    </rcc>
    <rcc rId="0" sId="1" dxf="1">
      <nc r="L255" t="inlineStr">
        <is>
          <t xml:space="preserve">ADQUISICIÓN DE EQUIPOS MEDICOS </t>
        </is>
      </nc>
      <ndxf>
        <font>
          <color auto="1"/>
        </font>
        <fill>
          <patternFill patternType="none">
            <bgColor indexed="65"/>
          </patternFill>
        </fill>
        <alignment horizontal="left" vertical="center" wrapText="1" readingOrder="0"/>
        <border outline="0">
          <left style="thin">
            <color auto="1"/>
          </left>
          <right style="thin">
            <color auto="1"/>
          </right>
          <top style="thin">
            <color auto="1"/>
          </top>
          <bottom style="thin">
            <color auto="1"/>
          </bottom>
        </border>
      </ndxf>
    </rcc>
    <rcc rId="0" sId="1" dxf="1">
      <nc r="M255" t="inlineStr">
        <is>
          <t>OCTUBRE</t>
        </is>
      </nc>
      <ndxf>
        <font>
          <b val="0"/>
          <sz val="11"/>
          <color theme="1"/>
          <name val="Calibri"/>
          <scheme val="minor"/>
        </font>
        <numFmt numFmtId="19" formatCode="dd/mm/yyyy"/>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ndxf>
    </rcc>
    <rcc rId="0" sId="1" dxf="1">
      <nc r="N255" t="inlineStr">
        <is>
          <t>1 MES</t>
        </is>
      </nc>
      <ndxf>
        <font>
          <b val="0"/>
          <sz val="11"/>
          <color theme="1"/>
          <name val="Calibri"/>
          <scheme val="minor"/>
        </font>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ndxf>
    </rcc>
    <rcc rId="0" sId="1" dxf="1">
      <nc r="O255" t="inlineStr">
        <is>
          <t>MINIMA CUANTIA</t>
        </is>
      </nc>
      <ndxf>
        <font>
          <b val="0"/>
          <sz val="11"/>
          <color theme="1"/>
          <name val="Calibri"/>
          <scheme val="minor"/>
        </font>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P255" t="inlineStr">
        <is>
          <t>RECURSOS CORRIENTES</t>
        </is>
      </nc>
      <ndxf>
        <font>
          <b val="0"/>
          <sz val="11"/>
          <color theme="1"/>
          <name val="Calibri"/>
          <scheme val="minor"/>
        </font>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255">
        <v>3000000</v>
      </nc>
      <ndxf>
        <font>
          <b val="0"/>
          <sz val="11"/>
          <color auto="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R255">
        <v>3000000</v>
      </nc>
      <ndxf>
        <font>
          <b val="0"/>
          <sz val="11"/>
          <color auto="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ndxf>
    </rcc>
    <rcc rId="0" sId="1" dxf="1">
      <nc r="S255" t="inlineStr">
        <is>
          <t>NO</t>
        </is>
      </nc>
      <ndxf>
        <font>
          <b val="0"/>
          <sz val="11"/>
          <color theme="1"/>
          <name val="Calibri"/>
          <scheme val="minor"/>
        </font>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ndxf>
    </rcc>
    <rcc rId="0" sId="1" dxf="1">
      <nc r="T255" t="inlineStr">
        <is>
          <t>N/A</t>
        </is>
      </nc>
      <ndxf>
        <font>
          <b val="0"/>
          <sz val="11"/>
          <color theme="1"/>
          <name val="Calibri"/>
          <scheme val="minor"/>
        </font>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ndxf>
    </rcc>
    <rcc rId="0" sId="1" dxf="1">
      <nc r="U255" t="inlineStr">
        <is>
          <t>Secretaria de la Función Pública / Yolima Mora</t>
        </is>
      </nc>
      <ndxf>
        <font>
          <b val="0"/>
          <sz val="10"/>
        </font>
        <fill>
          <patternFill patternType="none">
            <bgColor indexed="65"/>
          </patternFill>
        </fill>
        <alignment horizontal="center" vertical="center" wrapText="1" readingOrder="0"/>
        <border outline="0">
          <left style="thin">
            <color auto="1"/>
          </left>
          <top style="thin">
            <color auto="1"/>
          </top>
          <bottom style="thin">
            <color auto="1"/>
          </bottom>
        </border>
      </ndxf>
    </rcc>
    <rfmt sheetId="1" sqref="V255" start="0" length="0">
      <dxf>
        <font>
          <b val="0"/>
          <sz val="11"/>
          <color theme="1"/>
          <name val="Calibri"/>
          <scheme val="minor"/>
        </font>
        <fill>
          <patternFill>
            <bgColor rgb="FFFF0000"/>
          </patternFill>
        </fill>
        <alignment horizontal="center" vertical="center" readingOrder="0"/>
      </dxf>
    </rfmt>
    <rfmt sheetId="1" sqref="W255" start="0" length="0">
      <dxf>
        <font>
          <b val="0"/>
          <sz val="11"/>
          <color theme="1"/>
          <name val="Calibri"/>
          <scheme val="minor"/>
        </font>
        <fill>
          <patternFill>
            <bgColor rgb="FFFF0000"/>
          </patternFill>
        </fill>
        <alignment horizontal="center" vertical="center" wrapText="1" readingOrder="0"/>
        <border outline="0">
          <left style="thin">
            <color auto="1"/>
          </left>
          <top style="thin">
            <color auto="1"/>
          </top>
          <bottom style="thin">
            <color auto="1"/>
          </bottom>
        </border>
      </dxf>
    </rfmt>
    <rfmt sheetId="1" s="1" sqref="X255" start="0" length="0">
      <dxf>
        <font>
          <b val="0"/>
          <sz val="11"/>
          <color theme="1"/>
          <name val="Calibri"/>
          <scheme val="minor"/>
        </font>
        <numFmt numFmtId="34" formatCode="_(&quot;$&quot;\ * #,##0.00_);_(&quot;$&quot;\ * \(#,##0.00\);_(&quot;$&quot;\ * &quot;-&quot;??_);_(@_)"/>
        <fill>
          <patternFill>
            <bgColor rgb="FFFF0000"/>
          </patternFill>
        </fill>
        <alignment horizontal="center" vertical="center" wrapText="1" readingOrder="0"/>
        <border outline="0">
          <left style="thin">
            <color auto="1"/>
          </left>
          <right style="thin">
            <color auto="1"/>
          </right>
          <top style="thin">
            <color auto="1"/>
          </top>
          <bottom style="thin">
            <color auto="1"/>
          </bottom>
        </border>
      </dxf>
    </rfmt>
    <rfmt sheetId="1" sqref="Y255" start="0" length="0">
      <dxf>
        <font>
          <b val="0"/>
          <sz val="11"/>
          <color theme="1"/>
          <name val="Calibri"/>
          <scheme val="minor"/>
        </font>
        <fill>
          <patternFill>
            <bgColor rgb="FFFF0000"/>
          </patternFill>
        </fill>
        <alignment horizontal="center" vertical="center" wrapText="1" readingOrder="0"/>
        <border outline="0">
          <left style="thin">
            <color auto="1"/>
          </left>
          <right style="thin">
            <color auto="1"/>
          </right>
          <top style="thin">
            <color auto="1"/>
          </top>
          <bottom style="thin">
            <color auto="1"/>
          </bottom>
        </border>
      </dxf>
    </rfmt>
    <rfmt sheetId="1" sqref="Z255" start="0" length="0">
      <dxf>
        <font>
          <b val="0"/>
          <sz val="11"/>
          <color theme="1"/>
          <name val="Calibri"/>
          <scheme val="minor"/>
        </font>
        <fill>
          <patternFill>
            <bgColor rgb="FFFF0000"/>
          </patternFill>
        </fill>
        <alignment horizontal="center" vertical="center" wrapText="1" readingOrder="0"/>
        <border outline="0">
          <left style="thin">
            <color auto="1"/>
          </left>
          <right style="thin">
            <color auto="1"/>
          </right>
          <top style="thin">
            <color auto="1"/>
          </top>
          <bottom style="thin">
            <color auto="1"/>
          </bottom>
        </border>
      </dxf>
    </rfmt>
    <rfmt sheetId="1" sqref="AA255" start="0" length="0">
      <dxf>
        <font>
          <b val="0"/>
          <sz val="11"/>
          <color theme="1"/>
          <name val="Calibri"/>
          <scheme val="minor"/>
        </font>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dxf>
    </rfmt>
    <rfmt sheetId="1" sqref="AB255" start="0" length="0">
      <dxf>
        <font>
          <b val="0"/>
          <sz val="11"/>
          <color theme="1"/>
          <name val="Calibri"/>
          <scheme val="minor"/>
        </font>
        <fill>
          <patternFill patternType="none">
            <bgColor indexed="65"/>
          </patternFill>
        </fill>
        <alignment horizontal="center" vertical="center" wrapText="1" readingOrder="0"/>
        <border outline="0">
          <left style="thin">
            <color auto="1"/>
          </left>
          <top style="thin">
            <color auto="1"/>
          </top>
          <bottom style="thin">
            <color auto="1"/>
          </bottom>
        </border>
      </dxf>
    </rfmt>
    <rfmt sheetId="1" s="1" sqref="AC255" start="0" length="0">
      <dxf>
        <font>
          <b val="0"/>
          <sz val="11"/>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auto="1"/>
          </left>
          <top style="thin">
            <color auto="1"/>
          </top>
          <bottom style="thin">
            <color auto="1"/>
          </bottom>
        </border>
        <protection locked="0"/>
      </dxf>
    </rfmt>
    <rfmt sheetId="1" s="1" sqref="AD255" start="0" length="0">
      <dxf>
        <font>
          <b val="0"/>
          <sz val="11"/>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auto="1"/>
          </left>
          <right style="thin">
            <color auto="1"/>
          </right>
          <top style="thin">
            <color auto="1"/>
          </top>
          <bottom style="thin">
            <color auto="1"/>
          </bottom>
        </border>
        <protection locked="0"/>
      </dxf>
    </rfmt>
    <rfmt sheetId="1" s="1" sqref="AE255" start="0" length="0">
      <dxf>
        <font>
          <b val="0"/>
          <sz val="11"/>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F255" start="0" length="0">
      <dxf>
        <font>
          <b val="0"/>
          <sz val="11"/>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G255" start="0" length="0">
      <dxf>
        <font>
          <b val="0"/>
          <sz val="11"/>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H255" start="0" length="0">
      <dxf>
        <font>
          <b val="0"/>
          <sz val="11"/>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I255" start="0" length="0">
      <dxf>
        <font>
          <b val="0"/>
          <sz val="11"/>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J255" start="0" length="0">
      <dxf>
        <font>
          <b val="0"/>
          <sz val="11"/>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auto="1"/>
          </left>
          <right style="thin">
            <color auto="1"/>
          </right>
          <top style="thin">
            <color auto="1"/>
          </top>
          <bottom style="thin">
            <color auto="1"/>
          </bottom>
        </border>
        <protection locked="0"/>
      </dxf>
    </rfmt>
    <rfmt sheetId="1" s="1" sqref="AK255" start="0" length="0">
      <dxf>
        <font>
          <b val="0"/>
          <sz val="11"/>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auto="1"/>
          </left>
          <right style="thin">
            <color auto="1"/>
          </right>
          <top style="thin">
            <color auto="1"/>
          </top>
          <bottom style="thin">
            <color auto="1"/>
          </bottom>
        </border>
        <protection locked="0"/>
      </dxf>
    </rfmt>
    <rfmt sheetId="1" s="1" sqref="AL255" start="0" length="0">
      <dxf>
        <font>
          <b val="0"/>
          <sz val="11"/>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auto="1"/>
          </left>
          <right style="thin">
            <color auto="1"/>
          </right>
          <top style="thin">
            <color auto="1"/>
          </top>
          <bottom style="thin">
            <color auto="1"/>
          </bottom>
        </border>
        <protection locked="0"/>
      </dxf>
    </rfmt>
    <rcc rId="0" sId="1" s="1" dxf="1" numFmtId="34">
      <nc r="AM255">
        <v>3000000</v>
      </nc>
      <ndxf>
        <font>
          <b val="0"/>
          <sz val="11"/>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auto="1"/>
          </left>
          <top style="thin">
            <color auto="1"/>
          </top>
          <bottom style="thin">
            <color auto="1"/>
          </bottom>
        </border>
        <protection locked="0"/>
      </ndxf>
    </rcc>
    <rfmt sheetId="1" s="1" sqref="AN255" start="0" length="0">
      <dxf>
        <font>
          <b val="0"/>
          <sz val="11"/>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auto="1"/>
          </left>
          <right style="thin">
            <color auto="1"/>
          </right>
          <top style="thin">
            <color auto="1"/>
          </top>
        </border>
        <protection locked="0"/>
      </dxf>
    </rfmt>
    <rfmt sheetId="1" sqref="AO255" start="0" length="0">
      <dxf>
        <font>
          <b val="0"/>
          <sz val="10"/>
        </font>
        <numFmt numFmtId="34" formatCode="_(&quot;$&quot;\ * #,##0.00_);_(&quot;$&quot;\ * \(#,##0.00\);_(&quot;$&quot;\ * &quot;-&quot;??_);_(@_)"/>
        <fill>
          <patternFill patternType="none">
            <bgColor indexed="65"/>
          </patternFill>
        </fill>
        <alignment vertical="center" wrapText="1" readingOrder="0"/>
        <protection locked="0"/>
      </dxf>
    </rfmt>
    <rfmt sheetId="1" sqref="AP255" start="0" length="0">
      <dxf>
        <font>
          <b val="0"/>
          <sz val="11"/>
          <color theme="1"/>
          <name val="Calibri"/>
          <scheme val="minor"/>
        </font>
        <numFmt numFmtId="165" formatCode="_(&quot;$&quot;\ * #,##0_);_(&quot;$&quot;\ * \(#,##0\);_(&quot;$&quot;\ * &quot;-&quot;??_);_(@_)"/>
        <fill>
          <patternFill patternType="none">
            <bgColor indexed="65"/>
          </patternFill>
        </fill>
      </dxf>
    </rfmt>
    <rfmt sheetId="1" sqref="AQ255" start="0" length="0">
      <dxf>
        <font>
          <b val="0"/>
          <sz val="11"/>
          <color theme="1"/>
          <name val="Calibri"/>
          <scheme val="minor"/>
        </font>
        <fill>
          <patternFill patternType="none">
            <bgColor indexed="65"/>
          </patternFill>
        </fill>
      </dxf>
    </rfmt>
    <rfmt sheetId="1" sqref="AR255" start="0" length="0">
      <dxf>
        <font>
          <b val="0"/>
          <sz val="11"/>
          <color theme="1"/>
          <name val="Calibri"/>
          <scheme val="minor"/>
        </font>
        <fill>
          <patternFill patternType="none">
            <bgColor indexed="65"/>
          </patternFill>
        </fill>
      </dxf>
    </rfmt>
  </rrc>
  <rfmt sheetId="1" sqref="W259:Z259">
    <dxf>
      <fill>
        <patternFill patternType="none">
          <bgColor auto="1"/>
        </patternFill>
      </fill>
    </dxf>
  </rfmt>
  <rm rId="14551" sheetId="1" source="V595:Z595" destination="W265:AA265" sourceSheetId="1">
    <rfmt sheetId="1" sqref="W265" start="0" length="0">
      <dxf>
        <fill>
          <patternFill patternType="solid">
            <bgColor rgb="FFFF0000"/>
          </patternFill>
        </fill>
        <alignment horizontal="center" vertical="center" wrapText="1" readingOrder="0"/>
        <border outline="0">
          <left style="thin">
            <color auto="1"/>
          </left>
          <top style="thin">
            <color auto="1"/>
          </top>
          <bottom style="thin">
            <color auto="1"/>
          </bottom>
        </border>
      </dxf>
    </rfmt>
    <rfmt sheetId="1" s="1" sqref="X265" start="0" length="0">
      <dxf>
        <numFmt numFmtId="34" formatCode="_(&quot;$&quot;\ * #,##0.00_);_(&quot;$&quot;\ * \(#,##0.00\);_(&quot;$&quot;\ * &quot;-&quot;??_);_(@_)"/>
        <fill>
          <patternFill patternType="solid">
            <bgColor rgb="FFFF0000"/>
          </patternFill>
        </fill>
        <alignment horizontal="center" vertical="center" wrapText="1" readingOrder="0"/>
        <border outline="0">
          <left style="thin">
            <color auto="1"/>
          </left>
          <right style="thin">
            <color auto="1"/>
          </right>
          <top style="thin">
            <color auto="1"/>
          </top>
          <bottom style="thin">
            <color auto="1"/>
          </bottom>
        </border>
      </dxf>
    </rfmt>
    <rfmt sheetId="1" sqref="Y265" start="0" length="0">
      <dxf>
        <fill>
          <patternFill patternType="solid">
            <bgColor rgb="FFFF0000"/>
          </patternFill>
        </fill>
        <alignment horizontal="center" vertical="center" wrapText="1" readingOrder="0"/>
        <border outline="0">
          <left style="thin">
            <color auto="1"/>
          </left>
          <right style="thin">
            <color auto="1"/>
          </right>
          <top style="thin">
            <color auto="1"/>
          </top>
          <bottom style="thin">
            <color auto="1"/>
          </bottom>
        </border>
      </dxf>
    </rfmt>
    <rfmt sheetId="1" sqref="Z265" start="0" length="0">
      <dxf>
        <fill>
          <patternFill patternType="solid">
            <bgColor rgb="FFFF0000"/>
          </patternFill>
        </fill>
        <alignment horizontal="center" vertical="center" wrapText="1" readingOrder="0"/>
        <border outline="0">
          <left style="thin">
            <color auto="1"/>
          </left>
          <right style="thin">
            <color auto="1"/>
          </right>
        </border>
      </dxf>
    </rfmt>
    <rfmt sheetId="1" sqref="AA265" start="0" length="0">
      <dxf>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m>
  <rcc rId="14552" sId="1">
    <oc r="W265">
      <v>7000087885</v>
    </oc>
    <nc r="W265"/>
  </rcc>
  <rm rId="14553" sheetId="1" source="X265:AA265" destination="W265:Z265" sourceSheetId="1">
    <rfmt sheetId="1" sqref="W265" start="0" length="0">
      <dxf>
        <alignment horizontal="center" vertical="center" wrapText="1" readingOrder="0"/>
        <border outline="0">
          <left style="thin">
            <color indexed="64"/>
          </left>
          <right style="thin">
            <color indexed="64"/>
          </right>
          <top style="thin">
            <color indexed="64"/>
          </top>
          <bottom style="thin">
            <color indexed="64"/>
          </bottom>
        </border>
        <protection locked="0"/>
      </dxf>
    </rfmt>
  </rm>
  <rcv guid="{13FF24F8-71E1-49D2-8BC1-404690D0F831}" action="delete"/>
  <rdn rId="0" localSheetId="1" customView="1" name="Z_13FF24F8_71E1_49D2_8BC1_404690D0F831_.wvu.FilterData" hidden="1" oldHidden="1">
    <formula>'SECRETARIA GENERAL'!$A$26:$BO$279</formula>
    <oldFormula>'SECRETARIA GENERAL'!$A$26:$BO$279</oldFormula>
  </rdn>
  <rdn rId="0" localSheetId="2" customView="1" name="Z_13FF24F8_71E1_49D2_8BC1_404690D0F831_.wvu.Cols" hidden="1" oldHidden="1">
    <formula>'DESPACHO GOBERNADOR'!$F:$F,'DESPACHO GOBERNADOR'!$T:$T</formula>
    <oldFormula>'DESPACHO GOBERNADOR'!$F:$F,'DESPACHO GOBERNADOR'!$T:$T</oldFormula>
  </rdn>
  <rcv guid="{13FF24F8-71E1-49D2-8BC1-404690D0F831}" action="add"/>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W304:Y304">
    <dxf>
      <fill>
        <patternFill patternType="none">
          <bgColor auto="1"/>
        </patternFill>
      </fill>
    </dxf>
  </rfmt>
  <rcc rId="14556" sId="1" odxf="1" dxf="1">
    <nc r="W305">
      <v>4200004696</v>
    </nc>
    <odxf>
      <fill>
        <patternFill patternType="solid">
          <bgColor rgb="FFFF0000"/>
        </patternFill>
      </fill>
    </odxf>
    <ndxf>
      <fill>
        <patternFill patternType="none">
          <bgColor indexed="65"/>
        </patternFill>
      </fill>
    </ndxf>
  </rcc>
  <rcc rId="14557" sId="1" odxf="1" dxf="1">
    <nc r="W306">
      <v>4200004696</v>
    </nc>
    <odxf>
      <fill>
        <patternFill patternType="solid">
          <bgColor rgb="FFFF0000"/>
        </patternFill>
      </fill>
    </odxf>
    <ndxf>
      <fill>
        <patternFill patternType="none">
          <bgColor indexed="65"/>
        </patternFill>
      </fill>
    </ndxf>
  </rcc>
  <rcc rId="14558" sId="1" odxf="1" dxf="1">
    <nc r="Y306" t="inlineStr">
      <is>
        <t>ORDEN DE COMPRA 21095</t>
      </is>
    </nc>
    <odxf>
      <fill>
        <patternFill patternType="solid">
          <bgColor rgb="FFFF0000"/>
        </patternFill>
      </fill>
    </odxf>
    <ndxf>
      <fill>
        <patternFill patternType="none">
          <bgColor indexed="65"/>
        </patternFill>
      </fill>
    </ndxf>
  </rcc>
  <rfmt sheetId="1" sqref="Y258">
    <dxf>
      <alignment wrapText="0" readingOrder="0"/>
    </dxf>
  </rfmt>
  <rfmt sheetId="1" sqref="Y258">
    <dxf>
      <alignment wrapText="1" readingOrder="0"/>
    </dxf>
  </rfmt>
  <rfmt sheetId="1" sqref="W258:Z258">
    <dxf>
      <fill>
        <patternFill patternType="none">
          <bgColor auto="1"/>
        </patternFill>
      </fill>
    </dxf>
  </rfmt>
  <rcc rId="14559" sId="1">
    <oc r="W308">
      <v>4200004696</v>
    </oc>
    <nc r="W308" t="inlineStr">
      <is>
        <t>4200004696 - 420004671</t>
      </is>
    </nc>
  </rcc>
  <rfmt sheetId="1" sqref="X308" start="0" length="2147483647">
    <dxf>
      <font>
        <u val="singleAccounting"/>
      </font>
    </dxf>
  </rfmt>
  <rcc rId="14560" sId="1" numFmtId="34">
    <oc r="X308">
      <v>49192105</v>
    </oc>
    <nc r="X308" t="inlineStr">
      <is>
        <t>$12.143.901,64 -  $37.048.203.36</t>
      </is>
    </nc>
  </rcc>
  <rcc rId="14561" sId="1">
    <oc r="Y308" t="inlineStr">
      <is>
        <t>ORDEN DE COMPRA 21095</t>
      </is>
    </oc>
    <nc r="Y308" t="inlineStr">
      <is>
        <t>ORDEN DE COMPRA 21095 - ORDEN DE COMPRA 21187</t>
      </is>
    </nc>
  </rcc>
  <rcc rId="14562" sId="1" numFmtId="34">
    <nc r="X257">
      <v>92004000</v>
    </nc>
  </rcc>
  <rcc rId="14563" sId="1">
    <nc r="Y257" t="inlineStr">
      <is>
        <t>ORDEN DE COMPRA 21617</t>
      </is>
    </nc>
  </rcc>
  <rcc rId="14564" sId="1">
    <nc r="Z257" t="inlineStr">
      <is>
        <t>UNIPLES S.A.</t>
      </is>
    </nc>
  </rcc>
  <rfmt sheetId="1" sqref="W257:Z257">
    <dxf>
      <fill>
        <patternFill patternType="none">
          <bgColor auto="1"/>
        </patternFill>
      </fill>
    </dxf>
  </rfmt>
  <rcc rId="14565" sId="1">
    <nc r="W258" t="inlineStr">
      <is>
        <t>4200004399 - 4200004680</t>
      </is>
    </nc>
  </rcc>
  <rcc rId="14566" sId="1">
    <nc r="X258" t="inlineStr">
      <is>
        <t>$14.379.960 - $336.713</t>
      </is>
    </nc>
  </rcc>
  <rcc rId="14567" sId="1">
    <nc r="Y258" t="inlineStr">
      <is>
        <t>CONTRATO 151 ACTA Vo. 9  -  ORDEN DE COMPRA 21617</t>
      </is>
    </nc>
  </rcc>
  <rcc rId="14568" sId="1">
    <nc r="Z258" t="inlineStr">
      <is>
        <t>IMPRENTA NACIONAL DE COLOMBIA  -  UNIPLES S.A.</t>
      </is>
    </nc>
  </rcc>
  <rcc rId="14569" sId="1">
    <nc r="W245">
      <v>4500028656</v>
    </nc>
  </rcc>
  <rcc rId="14570" sId="1" numFmtId="34">
    <nc r="X245">
      <v>18611600</v>
    </nc>
  </rcc>
  <rcc rId="14571" sId="1">
    <nc r="Y245" t="inlineStr">
      <is>
        <t>SG - 233 - 2017</t>
      </is>
    </nc>
  </rcc>
  <rcc rId="14572" sId="1">
    <nc r="Z245" t="inlineStr">
      <is>
        <t>S&amp;G  INGENIERIA Y SOLUCIONES S.A.S</t>
      </is>
    </nc>
  </rcc>
  <rfmt sheetId="1" sqref="W245:Z245">
    <dxf>
      <fill>
        <patternFill patternType="none">
          <bgColor auto="1"/>
        </patternFill>
      </fill>
    </dxf>
  </rfmt>
  <rcc rId="14573" sId="1" xfDxf="1" dxf="1">
    <nc r="W252">
      <v>4500028572</v>
    </nc>
    <ndxf>
      <fill>
        <patternFill patternType="solid">
          <bgColor rgb="FFFF0000"/>
        </patternFill>
      </fill>
      <alignment horizontal="center" vertical="center" wrapText="1" readingOrder="0"/>
      <border outline="0">
        <left style="thin">
          <color indexed="64"/>
        </left>
        <top style="thin">
          <color indexed="64"/>
        </top>
        <bottom style="thin">
          <color indexed="64"/>
        </bottom>
      </border>
    </ndxf>
  </rcc>
  <rcc rId="14574" sId="1" numFmtId="34">
    <nc r="X252">
      <v>224214113</v>
    </nc>
  </rcc>
  <rcc rId="14575" sId="1">
    <nc r="Y252" t="inlineStr">
      <is>
        <t>SG - O.C 22103  - 2017</t>
      </is>
    </nc>
  </rcc>
  <rcc rId="14576" sId="1" xfDxf="1" dxf="1">
    <nc r="Z252" t="inlineStr">
      <is>
        <t>COLOMBIANA DE COMERCIO S.A. Y/O ALKOSTO S.A.</t>
      </is>
    </nc>
    <ndxf>
      <fill>
        <patternFill patternType="solid">
          <bgColor rgb="FFFF000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W252:Z252">
    <dxf>
      <fill>
        <patternFill patternType="none">
          <bgColor auto="1"/>
        </patternFill>
      </fill>
    </dxf>
  </rfmt>
  <rrc rId="14577" sId="1" ref="A253:XFD253" action="deleteRow">
    <rfmt sheetId="1" xfDxf="1" sqref="A253:XFD253" start="0" length="0">
      <dxf>
        <font>
          <b/>
        </font>
        <fill>
          <patternFill patternType="solid">
            <bgColor rgb="FF92D050"/>
          </patternFill>
        </fill>
      </dxf>
    </rfmt>
    <rcc rId="0" sId="1" dxf="1">
      <nc r="A253" t="inlineStr">
        <is>
          <t>GENERAL</t>
        </is>
      </nc>
      <ndxf>
        <font>
          <b val="0"/>
          <sz val="11"/>
          <color theme="1"/>
          <name val="Calibri"/>
          <scheme val="minor"/>
        </font>
        <fill>
          <patternFill>
            <bgColor theme="7" tint="0.59999389629810485"/>
          </patternFill>
        </fill>
        <alignment horizontal="center" vertical="center" readingOrder="0"/>
        <border outline="0">
          <left style="thin">
            <color auto="1"/>
          </left>
          <right style="thin">
            <color auto="1"/>
          </right>
          <top style="thin">
            <color auto="1"/>
          </top>
          <bottom style="thin">
            <color auto="1"/>
          </bottom>
        </border>
      </ndxf>
    </rcc>
    <rcc rId="0" sId="1" dxf="1">
      <nc r="B253" t="inlineStr">
        <is>
          <t>GR:1:2-01-01</t>
        </is>
      </nc>
      <ndxf>
        <font>
          <b val="0"/>
          <i/>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C253" t="inlineStr">
        <is>
          <t>1.2.1.1</t>
        </is>
      </nc>
      <ndxf>
        <font>
          <b val="0"/>
          <i/>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D253" t="inlineStr">
        <is>
          <t>999999</t>
        </is>
      </nc>
      <ndxf>
        <font>
          <b val="0"/>
          <i/>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E253" t="inlineStr">
        <is>
          <t>1-0100</t>
        </is>
      </nc>
      <ndxf>
        <font>
          <b val="0"/>
          <i/>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fmt sheetId="1" sqref="F253" start="0" length="0">
      <dxf>
        <font>
          <b val="0"/>
          <sz val="1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G253" start="0" length="0">
      <dxf>
        <font>
          <b val="0"/>
          <sz val="1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H253" start="0" length="0">
      <dxf>
        <font>
          <b val="0"/>
          <sz val="1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I253" start="0" length="0">
      <dxf>
        <font>
          <b val="0"/>
          <sz val="1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cc rId="0" sId="1" dxf="1">
      <nc r="J253" t="inlineStr">
        <is>
          <t>Estibas Servicios de estiba</t>
        </is>
      </nc>
      <ndxf>
        <font>
          <b val="0"/>
          <sz val="10"/>
          <color auto="1"/>
        </font>
        <fill>
          <patternFill>
            <bgColor theme="0"/>
          </patternFill>
        </fill>
        <alignment horizontal="center" vertical="center" wrapText="1" readingOrder="0"/>
        <border outline="0">
          <left style="thin">
            <color auto="1"/>
          </left>
          <right style="thin">
            <color auto="1"/>
          </right>
          <top style="thin">
            <color auto="1"/>
          </top>
        </border>
      </ndxf>
    </rcc>
    <rcc rId="0" sId="1" dxf="1">
      <nc r="K253" t="inlineStr">
        <is>
          <t>24112700 78141801</t>
        </is>
      </nc>
      <ndxf>
        <font>
          <b val="0"/>
          <sz val="10"/>
          <color auto="1"/>
        </font>
        <fill>
          <patternFill>
            <bgColor theme="0"/>
          </patternFill>
        </fill>
        <alignment horizontal="center" vertical="center" wrapText="1" readingOrder="0"/>
        <border outline="0">
          <left style="thin">
            <color auto="1"/>
          </left>
          <right style="thin">
            <color auto="1"/>
          </right>
          <top style="thin">
            <color auto="1"/>
          </top>
        </border>
      </ndxf>
    </rcc>
    <rcc rId="0" sId="1" dxf="1">
      <nc r="L253" t="inlineStr">
        <is>
          <t xml:space="preserve">ADQUISICIÓN DE ESTIBADORA HIDRÁULICA Y ESTIBAS PLÁSTICAS PARA EL ALMACEN GENERAL DE LA GOBERNACIÓN DE CUNDINAMARCA </t>
        </is>
      </nc>
      <ndxf>
        <font>
          <color auto="1"/>
        </font>
        <fill>
          <patternFill patternType="none">
            <bgColor indexed="65"/>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M253" t="inlineStr">
        <is>
          <t>SEPTIEMBRE</t>
        </is>
      </nc>
      <ndxf>
        <font>
          <b val="0"/>
          <sz val="11"/>
          <color theme="1"/>
          <name val="Calibri"/>
          <scheme val="minor"/>
        </font>
        <numFmt numFmtId="19" formatCode="dd/mm/yyyy"/>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253" t="inlineStr">
        <is>
          <t>1 MES</t>
        </is>
      </nc>
      <ndxf>
        <font>
          <b val="0"/>
          <sz val="11"/>
          <color theme="1"/>
          <name val="Calibri"/>
          <scheme val="minor"/>
        </font>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O253" t="inlineStr">
        <is>
          <t>ACUERDO MARCO</t>
        </is>
      </nc>
      <ndxf>
        <font>
          <b val="0"/>
          <sz val="11"/>
          <color theme="1"/>
          <name val="Calibri"/>
          <scheme val="minor"/>
        </font>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P253" t="inlineStr">
        <is>
          <t>RECURSOS CORRIENTES</t>
        </is>
      </nc>
      <ndxf>
        <font>
          <b val="0"/>
          <sz val="11"/>
          <color theme="1"/>
          <name val="Calibri"/>
          <scheme val="minor"/>
        </font>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Q253">
        <v>2000000</v>
      </nc>
      <ndxf>
        <font>
          <b val="0"/>
          <sz val="11"/>
          <color auto="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R253">
        <v>2000000</v>
      </nc>
      <ndxf>
        <font>
          <b val="0"/>
          <sz val="11"/>
          <color auto="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S253" t="inlineStr">
        <is>
          <t>NO</t>
        </is>
      </nc>
      <ndxf>
        <font>
          <b val="0"/>
          <sz val="11"/>
          <color theme="1"/>
          <name val="Calibri"/>
          <scheme val="minor"/>
        </font>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ndxf>
    </rcc>
    <rcc rId="0" sId="1" dxf="1">
      <nc r="T253" t="inlineStr">
        <is>
          <t>N/A</t>
        </is>
      </nc>
      <ndxf>
        <font>
          <b val="0"/>
          <sz val="11"/>
          <color theme="1"/>
          <name val="Calibri"/>
          <scheme val="minor"/>
        </font>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ndxf>
    </rcc>
    <rcc rId="0" sId="1" dxf="1">
      <nc r="U253" t="inlineStr">
        <is>
          <t>Secretatia General - Dirección de Bienes e Inventarios / Nestor Alonso Guerrero Nemen</t>
        </is>
      </nc>
      <ndxf>
        <font>
          <b val="0"/>
          <sz val="10"/>
        </font>
        <fill>
          <patternFill patternType="none">
            <bgColor indexed="65"/>
          </patternFill>
        </fill>
        <alignment horizontal="center" vertical="center" wrapText="1" readingOrder="0"/>
        <border outline="0">
          <left style="thin">
            <color auto="1"/>
          </left>
          <top style="thin">
            <color auto="1"/>
          </top>
          <bottom style="thin">
            <color auto="1"/>
          </bottom>
        </border>
      </ndxf>
    </rcc>
    <rcc rId="0" sId="1" dxf="1">
      <nc r="V253">
        <v>7000087714</v>
      </nc>
      <ndxf>
        <font>
          <b val="0"/>
          <sz val="11"/>
          <color theme="1"/>
          <name val="Calibri"/>
          <scheme val="minor"/>
        </font>
        <fill>
          <patternFill>
            <bgColor theme="0"/>
          </patternFill>
        </fill>
        <alignment horizontal="center" vertical="center" readingOrder="0"/>
      </ndxf>
    </rcc>
    <rfmt sheetId="1" sqref="W253" start="0" length="0">
      <dxf>
        <font>
          <b val="0"/>
          <sz val="11"/>
          <color theme="1"/>
          <name val="Calibri"/>
          <scheme val="minor"/>
        </font>
        <fill>
          <patternFill>
            <bgColor rgb="FFFF0000"/>
          </patternFill>
        </fill>
        <alignment horizontal="center" vertical="center" wrapText="1" readingOrder="0"/>
        <border outline="0">
          <left style="thin">
            <color indexed="64"/>
          </left>
          <top style="thin">
            <color indexed="64"/>
          </top>
          <bottom style="thin">
            <color indexed="64"/>
          </bottom>
        </border>
      </dxf>
    </rfmt>
    <rfmt sheetId="1" s="1" sqref="X253" start="0" length="0">
      <dxf>
        <font>
          <b val="0"/>
          <sz val="11"/>
          <color theme="1"/>
          <name val="Calibri"/>
          <scheme val="minor"/>
        </font>
        <numFmt numFmtId="34" formatCode="_(&quot;$&quot;\ * #,##0.00_);_(&quot;$&quot;\ * \(#,##0.00\);_(&quot;$&quot;\ * &quot;-&quot;??_);_(@_)"/>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Y253" start="0" length="0">
      <dxf>
        <font>
          <b val="0"/>
          <sz val="11"/>
          <color theme="1"/>
          <name val="Calibri"/>
          <scheme val="minor"/>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Z253" start="0" length="0">
      <dxf>
        <font>
          <b val="0"/>
          <sz val="11"/>
          <color theme="1"/>
          <name val="Calibri"/>
          <scheme val="minor"/>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A253" start="0" length="0">
      <dxf>
        <font>
          <b val="0"/>
          <sz val="11"/>
          <color theme="1"/>
          <name val="Calibri"/>
          <scheme val="minor"/>
        </font>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253" start="0" length="0">
      <dxf>
        <font>
          <b val="0"/>
          <sz val="11"/>
          <color theme="1"/>
          <name val="Calibri"/>
          <scheme val="minor"/>
        </font>
        <fill>
          <patternFill patternType="none">
            <bgColor indexed="65"/>
          </patternFill>
        </fill>
        <alignment horizontal="center" vertical="center" wrapText="1" readingOrder="0"/>
        <border outline="0">
          <left style="thin">
            <color indexed="64"/>
          </left>
          <top style="thin">
            <color indexed="64"/>
          </top>
          <bottom style="thin">
            <color indexed="64"/>
          </bottom>
        </border>
      </dxf>
    </rfmt>
    <rfmt sheetId="1" s="1" sqref="AC253" start="0" length="0">
      <dxf>
        <font>
          <b val="0"/>
          <sz val="11"/>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indexed="64"/>
          </left>
          <top style="thin">
            <color indexed="64"/>
          </top>
          <bottom style="thin">
            <color indexed="64"/>
          </bottom>
        </border>
        <protection locked="0"/>
      </dxf>
    </rfmt>
    <rfmt sheetId="1" s="1" sqref="AD253" start="0" length="0">
      <dxf>
        <font>
          <b val="0"/>
          <sz val="11"/>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253" start="0" length="0">
      <dxf>
        <font>
          <b val="0"/>
          <sz val="11"/>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F253" start="0" length="0">
      <dxf>
        <font>
          <b val="0"/>
          <sz val="11"/>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G253" start="0" length="0">
      <dxf>
        <font>
          <b val="0"/>
          <sz val="11"/>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H253" start="0" length="0">
      <dxf>
        <font>
          <b val="0"/>
          <sz val="11"/>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I253" start="0" length="0">
      <dxf>
        <font>
          <b val="0"/>
          <sz val="11"/>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J253" start="0" length="0">
      <dxf>
        <font>
          <b val="0"/>
          <sz val="11"/>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53" start="0" length="0">
      <dxf>
        <font>
          <b val="0"/>
          <sz val="11"/>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cc rId="0" sId="1" s="1" dxf="1" numFmtId="34">
      <nc r="AL253">
        <v>2000000</v>
      </nc>
      <ndxf>
        <font>
          <b val="0"/>
          <sz val="11"/>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protection locked="0"/>
      </ndxf>
    </rcc>
    <rfmt sheetId="1" s="1" sqref="AM253" start="0" length="0">
      <dxf>
        <font>
          <b val="0"/>
          <sz val="11"/>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indexed="64"/>
          </left>
          <top style="thin">
            <color indexed="64"/>
          </top>
          <bottom style="thin">
            <color indexed="64"/>
          </bottom>
        </border>
        <protection locked="0"/>
      </dxf>
    </rfmt>
    <rfmt sheetId="1" s="1" sqref="AN253" start="0" length="0">
      <dxf>
        <font>
          <b val="0"/>
          <sz val="11"/>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auto="1"/>
          </left>
          <right style="thin">
            <color auto="1"/>
          </right>
          <top style="thin">
            <color auto="1"/>
          </top>
        </border>
        <protection locked="0"/>
      </dxf>
    </rfmt>
    <rfmt sheetId="1" sqref="AO253" start="0" length="0">
      <dxf>
        <font>
          <b val="0"/>
          <sz val="10"/>
        </font>
        <numFmt numFmtId="34" formatCode="_(&quot;$&quot;\ * #,##0.00_);_(&quot;$&quot;\ * \(#,##0.00\);_(&quot;$&quot;\ * &quot;-&quot;??_);_(@_)"/>
        <fill>
          <patternFill patternType="none">
            <bgColor indexed="65"/>
          </patternFill>
        </fill>
        <alignment vertical="center" wrapText="1" readingOrder="0"/>
        <protection locked="0"/>
      </dxf>
    </rfmt>
    <rfmt sheetId="1" sqref="AP253" start="0" length="0">
      <dxf>
        <font>
          <b val="0"/>
          <sz val="11"/>
          <color theme="1"/>
          <name val="Calibri"/>
          <scheme val="minor"/>
        </font>
        <numFmt numFmtId="165" formatCode="_(&quot;$&quot;\ * #,##0_);_(&quot;$&quot;\ * \(#,##0\);_(&quot;$&quot;\ * &quot;-&quot;??_);_(@_)"/>
        <fill>
          <patternFill patternType="none">
            <bgColor indexed="65"/>
          </patternFill>
        </fill>
      </dxf>
    </rfmt>
    <rfmt sheetId="1" sqref="AQ253" start="0" length="0">
      <dxf>
        <font>
          <b val="0"/>
          <sz val="11"/>
          <color theme="1"/>
          <name val="Calibri"/>
          <scheme val="minor"/>
        </font>
        <fill>
          <patternFill patternType="none">
            <bgColor indexed="65"/>
          </patternFill>
        </fill>
      </dxf>
    </rfmt>
    <rfmt sheetId="1" sqref="AR253" start="0" length="0">
      <dxf>
        <font>
          <b val="0"/>
          <sz val="11"/>
          <color theme="1"/>
          <name val="Calibri"/>
          <scheme val="minor"/>
        </font>
        <fill>
          <patternFill patternType="none">
            <bgColor indexed="65"/>
          </patternFill>
        </fill>
      </dxf>
    </rfmt>
  </rrc>
  <rfmt sheetId="1" sqref="V252">
    <dxf>
      <fill>
        <patternFill patternType="none">
          <bgColor auto="1"/>
        </patternFill>
      </fill>
    </dxf>
  </rfmt>
  <rcc rId="14578" sId="1">
    <nc r="Y266" t="inlineStr">
      <is>
        <t>SG - 116 - 2017</t>
      </is>
    </nc>
  </rcc>
  <rfmt sheetId="1" sqref="Y266">
    <dxf>
      <fill>
        <patternFill patternType="none">
          <bgColor auto="1"/>
        </patternFill>
      </fill>
    </dxf>
  </rfmt>
  <rrc rId="14579" sId="1" ref="A288:XFD288" action="deleteRow">
    <undo index="10" exp="ref" v="1" dr="Q288" r="Q301" sId="1"/>
    <rfmt sheetId="1" xfDxf="1" sqref="A288:XFD288" start="0" length="0"/>
    <rcc rId="0" sId="1" dxf="1">
      <nc r="A288"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88" t="inlineStr">
        <is>
          <t>GR:1:2-02-01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88" t="inlineStr">
        <is>
          <t>1.2.2.11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88" t="inlineStr">
        <is>
          <t>999999</t>
        </is>
      </nc>
      <ndxf>
        <font>
          <i/>
          <sz val="10"/>
          <color auto="1"/>
          <name val="Calibri"/>
          <scheme val="minor"/>
        </font>
        <numFmt numFmtId="30" formatCode="@"/>
        <alignment horizontal="center" vertical="center" readingOrder="0"/>
        <border outline="0">
          <right style="hair">
            <color auto="1"/>
          </right>
          <top style="hair">
            <color auto="1"/>
          </top>
          <bottom style="hair">
            <color auto="1"/>
          </bottom>
        </border>
      </ndxf>
    </rcc>
    <rcc rId="0" sId="1" dxf="1">
      <nc r="E288"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88"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88"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88"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88"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88" t="inlineStr">
        <is>
          <t>Servicios de vigilancia</t>
        </is>
      </nc>
      <ndxf>
        <font>
          <sz val="11"/>
          <color auto="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K288">
        <v>92101501</v>
      </nc>
      <ndxf>
        <font>
          <sz val="11"/>
          <color auto="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L288" t="inlineStr">
        <is>
          <t xml:space="preserve">CONSTITUCIÓN VIGENCIA FUTURA PRESTACIÓN DEL SERVICIO DE VIGILANCIA Y SEGURIDAD PRIVADA, CON RECURSO HUMANO DOTADO CON ARMAS Y MEDIOS TECNOLÓGICOS PARA LAS PERSONAS Y LOS BIENES MUEBLES E INMUEBLES DE PROPIEDAD DEL DEPARTAMENTO DE CUNDINAMARCA O POR LOS CUALES SEA LEGALMENTE RESPONSABLE, UBICADOS EN LA CIUDAD DE BOGOTA D.C O EN LOS DIFERENTES MUNICIPIOS DEL DEPARTAMENTO </t>
        </is>
      </nc>
      <ndxf>
        <font>
          <sz val="11"/>
          <color auto="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M288" t="inlineStr">
        <is>
          <t>Junio</t>
        </is>
      </nc>
      <ndxf>
        <font>
          <sz val="11"/>
          <color auto="1"/>
          <name val="Calibri"/>
          <scheme val="minor"/>
        </font>
        <numFmt numFmtId="19" formatCode="dd/mm/yyyy"/>
        <alignment horizontal="center" vertical="center" wrapText="1" readingOrder="0"/>
        <border outline="0">
          <left style="thin">
            <color auto="1"/>
          </left>
          <right style="thin">
            <color auto="1"/>
          </right>
          <top style="thin">
            <color auto="1"/>
          </top>
          <bottom style="thin">
            <color auto="1"/>
          </bottom>
        </border>
      </ndxf>
    </rcc>
    <rcc rId="0" sId="1" dxf="1">
      <nc r="N288" t="inlineStr">
        <is>
          <t>12 meses</t>
        </is>
      </nc>
      <ndxf>
        <font>
          <sz val="11"/>
          <color auto="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O288" t="inlineStr">
        <is>
          <t>LICITACION PUBLICA</t>
        </is>
      </nc>
      <ndxf>
        <font>
          <sz val="11"/>
          <color auto="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P288" t="inlineStr">
        <is>
          <t>RECURSOS CORRIENTES</t>
        </is>
      </nc>
      <ndxf>
        <font>
          <sz val="11"/>
          <color auto="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s="1" dxf="1" numFmtId="34">
      <nc r="Q288">
        <v>322300000</v>
      </nc>
      <ndxf>
        <font>
          <b/>
          <sz val="11"/>
          <color auto="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ndxf>
    </rcc>
    <rcc rId="0" sId="1" s="1" dxf="1" numFmtId="34">
      <nc r="R288">
        <v>322300000</v>
      </nc>
      <ndxf>
        <font>
          <b/>
          <sz val="10"/>
          <color auto="1"/>
          <name val="Calibri"/>
          <scheme val="minor"/>
        </font>
        <numFmt numFmtId="34" formatCode="_(&quot;$&quot;\ * #,##0.00_);_(&quot;$&quot;\ * \(#,##0.00\);_(&quot;$&quot;\ * &quot;-&quot;??_);_(@_)"/>
        <alignment horizontal="right" vertical="center" wrapText="1" readingOrder="0"/>
        <border outline="0">
          <left style="thin">
            <color auto="1"/>
          </left>
          <right style="thin">
            <color auto="1"/>
          </right>
          <top style="thin">
            <color auto="1"/>
          </top>
          <bottom style="thin">
            <color auto="1"/>
          </bottom>
        </border>
      </ndxf>
    </rcc>
    <rcc rId="0" sId="1" dxf="1">
      <nc r="S288" t="inlineStr">
        <is>
          <t>NO</t>
        </is>
      </nc>
      <ndxf>
        <font>
          <sz val="11"/>
          <color auto="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T288" t="inlineStr">
        <is>
          <t>N/A</t>
        </is>
      </nc>
      <ndxf>
        <font>
          <b/>
          <sz val="11"/>
          <color auto="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U288" t="inlineStr">
        <is>
          <t>Secretaria General - Dirección Administrativa</t>
        </is>
      </nc>
      <ndxf>
        <alignment horizontal="center" vertical="center" wrapText="1" readingOrder="0"/>
        <border outline="0">
          <left style="thin">
            <color auto="1"/>
          </left>
          <top style="thin">
            <color auto="1"/>
          </top>
          <bottom style="thin">
            <color auto="1"/>
          </bottom>
        </border>
      </ndxf>
    </rcc>
    <rcc rId="0" sId="1" dxf="1">
      <nc r="V288">
        <v>7000080351</v>
      </nc>
      <ndxf>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ndxf>
    </rcc>
    <rfmt sheetId="1" s="1" sqref="W288" start="0" length="0">
      <dxf>
        <font>
          <sz val="10"/>
          <color auto="1"/>
          <name val="Calibri"/>
          <scheme val="minor"/>
        </font>
        <numFmt numFmtId="34" formatCode="_(&quot;$&quot;\ * #,##0.00_);_(&quot;$&quot;\ * \(#,##0.00\);_(&quot;$&quot;\ * &quot;-&quot;??_);_(@_)"/>
        <fill>
          <patternFill patternType="solid">
            <bgColor rgb="FFFF0000"/>
          </patternFill>
        </fill>
        <alignment horizontal="center" vertical="center" wrapText="1" readingOrder="0"/>
        <border outline="0">
          <left style="thin">
            <color auto="1"/>
          </left>
          <top style="thin">
            <color auto="1"/>
          </top>
          <bottom style="thin">
            <color auto="1"/>
          </bottom>
        </border>
      </dxf>
    </rfmt>
    <rfmt sheetId="1" s="1" sqref="X288" start="0" length="0">
      <dxf>
        <font>
          <sz val="10"/>
          <color auto="1"/>
          <name val="Calibri"/>
          <scheme val="minor"/>
        </font>
        <numFmt numFmtId="34" formatCode="_(&quot;$&quot;\ * #,##0.00_);_(&quot;$&quot;\ * \(#,##0.00\);_(&quot;$&quot;\ * &quot;-&quot;??_);_(@_)"/>
        <fill>
          <patternFill patternType="solid">
            <bgColor rgb="FFFF0000"/>
          </patternFill>
        </fill>
        <alignment horizontal="center" vertical="center" wrapText="1" readingOrder="0"/>
        <border outline="0">
          <left style="thin">
            <color auto="1"/>
          </left>
          <right style="thin">
            <color auto="1"/>
          </right>
          <top style="thin">
            <color auto="1"/>
          </top>
          <bottom style="thin">
            <color auto="1"/>
          </bottom>
        </border>
      </dxf>
    </rfmt>
    <rfmt sheetId="1" sqref="Y288" start="0" length="0">
      <dxf>
        <numFmt numFmtId="34" formatCode="_(&quot;$&quot;\ * #,##0.00_);_(&quot;$&quot;\ * \(#,##0.00\);_(&quot;$&quot;\ * &quot;-&quot;??_);_(@_)"/>
        <fill>
          <patternFill patternType="solid">
            <bgColor rgb="FFFF0000"/>
          </patternFill>
        </fill>
        <alignment horizontal="center" vertical="center" readingOrder="0"/>
        <border outline="0">
          <left style="thin">
            <color auto="1"/>
          </left>
          <right style="thin">
            <color auto="1"/>
          </right>
          <top style="thin">
            <color auto="1"/>
          </top>
          <bottom style="thin">
            <color auto="1"/>
          </bottom>
        </border>
      </dxf>
    </rfmt>
    <rfmt sheetId="1" s="1" sqref="Z288" start="0" length="0">
      <dxf>
        <font>
          <sz val="10"/>
          <color auto="1"/>
          <name val="Calibri"/>
          <scheme val="minor"/>
        </font>
        <numFmt numFmtId="34" formatCode="_(&quot;$&quot;\ * #,##0.00_);_(&quot;$&quot;\ * \(#,##0.00\);_(&quot;$&quot;\ * &quot;-&quot;??_);_(@_)"/>
        <fill>
          <patternFill patternType="solid">
            <bgColor rgb="FFFF0000"/>
          </patternFill>
        </fill>
        <alignment horizontal="center" vertical="center" wrapText="1" readingOrder="0"/>
        <border outline="0">
          <left style="thin">
            <color auto="1"/>
          </left>
          <right style="thin">
            <color auto="1"/>
          </right>
          <top style="thin">
            <color auto="1"/>
          </top>
          <bottom style="thin">
            <color auto="1"/>
          </bottom>
        </border>
      </dxf>
    </rfmt>
    <rfmt sheetId="1" s="1" sqref="AA288" start="0" length="0">
      <dxf>
        <font>
          <sz val="10"/>
          <color auto="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AB288" start="0" length="0">
      <dxf>
        <font>
          <b/>
          <sz val="10"/>
          <color rgb="FFFF0000"/>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top style="thin">
            <color auto="1"/>
          </top>
          <bottom style="thin">
            <color auto="1"/>
          </bottom>
        </border>
      </dxf>
    </rfmt>
    <rfmt sheetId="1" s="1" sqref="AC288"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D288"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E288"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F288" start="0" length="0">
      <dxf>
        <font>
          <sz val="11"/>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G288" start="0" length="0">
      <dxf>
        <font>
          <sz val="11"/>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H288" start="0" length="0">
      <dxf>
        <font>
          <sz val="11"/>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I288" start="0" length="0">
      <dxf>
        <font>
          <sz val="11"/>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J288" start="0" length="0">
      <dxf>
        <font>
          <sz val="11"/>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K288" start="0" length="0">
      <dxf>
        <font>
          <sz val="11"/>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L288" start="0" length="0">
      <dxf>
        <font>
          <sz val="11"/>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dxf>
    </rfmt>
    <rcc rId="0" sId="1" s="1" dxf="1" numFmtId="34">
      <nc r="AM288">
        <v>161150000</v>
      </nc>
      <ndxf>
        <font>
          <sz val="11"/>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N288">
        <v>161150000</v>
      </nc>
      <ndxf>
        <font>
          <sz val="11"/>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dxf="1">
      <nc r="AO288">
        <f>SUM(AC288:AN288)</f>
      </nc>
      <n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protection locked="0"/>
      </ndxf>
    </rcc>
    <rfmt sheetId="1" sqref="AP288" start="0" length="0">
      <dxf>
        <numFmt numFmtId="165" formatCode="_(&quot;$&quot;\ * #,##0_);_(&quot;$&quot;\ * \(#,##0\);_(&quot;$&quot;\ * &quot;-&quot;??_);_(@_)"/>
        <fill>
          <patternFill patternType="solid">
            <bgColor theme="0"/>
          </patternFill>
        </fill>
      </dxf>
    </rfmt>
    <rfmt sheetId="1" sqref="AQ288" start="0" length="0">
      <dxf>
        <fill>
          <patternFill patternType="solid">
            <bgColor theme="0"/>
          </patternFill>
        </fill>
      </dxf>
    </rfmt>
    <rfmt sheetId="1" sqref="AR288" start="0" length="0">
      <dxf>
        <numFmt numFmtId="165" formatCode="_(&quot;$&quot;\ * #,##0_);_(&quot;$&quot;\ * \(#,##0\);_(&quot;$&quot;\ * &quot;-&quot;??_);_(@_)"/>
        <fill>
          <patternFill patternType="solid">
            <bgColor theme="0"/>
          </patternFill>
        </fill>
      </dxf>
    </rfmt>
  </rrc>
  <rcc rId="14580" sId="1" numFmtId="34">
    <nc r="X292">
      <v>850000000</v>
    </nc>
  </rcc>
  <rcc rId="14581" sId="1">
    <nc r="Z292" t="inlineStr">
      <is>
        <t>HERNANDO BULLA ORJUELA</t>
      </is>
    </nc>
  </rcc>
  <rcc rId="14582" sId="1">
    <nc r="Y292" t="inlineStr">
      <is>
        <t>SG  122 - 2017</t>
      </is>
    </nc>
  </rcc>
  <rfmt sheetId="1" sqref="X292:Z292">
    <dxf>
      <fill>
        <patternFill patternType="none">
          <bgColor auto="1"/>
        </patternFill>
      </fill>
    </dxf>
  </rfmt>
  <rcc rId="14583" sId="1" numFmtId="34">
    <nc r="X294">
      <v>12789999</v>
    </nc>
  </rcc>
  <rcc rId="14584" sId="1">
    <nc r="W294">
      <v>4500027713</v>
    </nc>
  </rcc>
  <rfmt sheetId="1" sqref="W294:X294">
    <dxf>
      <fill>
        <patternFill patternType="none">
          <bgColor auto="1"/>
        </patternFill>
      </fill>
    </dxf>
  </rfmt>
  <rrc rId="14585" sId="1" ref="A296:XFD296" action="deleteRow">
    <rfmt sheetId="1" xfDxf="1" sqref="A296:XFD296" start="0" length="0">
      <dxf>
        <fill>
          <patternFill patternType="solid">
            <bgColor rgb="FF7030A0"/>
          </patternFill>
        </fill>
      </dxf>
    </rfmt>
    <rcc rId="0" sId="1" dxf="1">
      <nc r="A296" t="inlineStr">
        <is>
          <t>GENERAL</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GR:1:2-02-01</t>
        </is>
      </nc>
      <ndxf>
        <font>
          <i/>
          <sz val="10"/>
          <color auto="1"/>
          <name val="Calibri"/>
          <scheme val="minor"/>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C296" t="inlineStr">
        <is>
          <t>1.2.2.11</t>
        </is>
      </nc>
      <ndxf>
        <font>
          <i/>
          <sz val="10"/>
          <color auto="1"/>
          <name val="Calibri"/>
          <scheme val="minor"/>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fill>
          <patternFill patternType="none">
            <bgColor indexed="65"/>
          </patternFill>
        </fill>
        <alignment horizontal="center" vertical="center" readingOrder="0"/>
        <border outline="0">
          <right style="hair">
            <color auto="1"/>
          </right>
          <top style="hair">
            <color auto="1"/>
          </top>
          <bottom style="hair">
            <color auto="1"/>
          </bottom>
        </border>
      </ndxf>
    </rcc>
    <rcc rId="0" sId="1" dxf="1">
      <nc r="E296" t="inlineStr">
        <is>
          <t>1-0100</t>
        </is>
      </nc>
      <ndxf>
        <font>
          <i/>
          <sz val="10"/>
          <color auto="1"/>
          <name val="Calibri"/>
          <scheme val="minor"/>
        </font>
        <numFmt numFmtId="30" formatCode="@"/>
        <fill>
          <patternFill patternType="none">
            <bgColor indexed="65"/>
          </patternFill>
        </fill>
        <alignment horizontal="center" vertical="center" readingOrder="0"/>
        <border outline="0">
          <left style="hair">
            <color auto="1"/>
          </left>
          <right style="hair">
            <color auto="1"/>
          </right>
          <top style="hair">
            <color auto="1"/>
          </top>
          <bottom style="hair">
            <color auto="1"/>
          </bottom>
        </border>
      </ndxf>
    </rcc>
    <rfmt sheetId="1" sqref="F296" start="0" length="0">
      <dxf>
        <font>
          <sz val="10"/>
          <color theme="1"/>
          <name val="Calibri"/>
          <scheme val="minor"/>
        </font>
        <fill>
          <patternFill patternType="none">
            <bgColor indexed="6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296" start="0" length="0">
      <dxf>
        <font>
          <sz val="10"/>
          <color theme="1"/>
          <name val="Calibri"/>
          <scheme val="minor"/>
        </font>
        <fill>
          <patternFill patternType="none">
            <bgColor indexed="6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296" start="0" length="0">
      <dxf>
        <font>
          <sz val="10"/>
          <color theme="1"/>
          <name val="Calibri"/>
          <scheme val="minor"/>
        </font>
        <fill>
          <patternFill patternType="none">
            <bgColor indexed="6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296" start="0" length="0">
      <dxf>
        <font>
          <sz val="10"/>
          <color theme="1"/>
          <name val="Calibri"/>
          <scheme val="minor"/>
        </font>
        <fill>
          <patternFill patternType="none">
            <bgColor indexed="65"/>
          </patternFill>
        </fill>
        <alignment vertical="top" wrapText="1" readingOrder="0"/>
        <border outline="0">
          <left style="thin">
            <color indexed="64"/>
          </left>
          <right style="thin">
            <color indexed="64"/>
          </right>
          <top style="thin">
            <color indexed="64"/>
          </top>
          <bottom style="thin">
            <color indexed="64"/>
          </bottom>
        </border>
        <protection locked="0"/>
      </dxf>
    </rfmt>
    <rcc rId="0" sId="1" dxf="1">
      <nc r="J296" t="inlineStr">
        <is>
          <t>Servicios de mantenimiento y reparación de vehículos</t>
        </is>
      </nc>
      <ndxf>
        <font>
          <sz val="11"/>
          <color auto="1"/>
          <name val="Calibri"/>
          <scheme val="minor"/>
        </font>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ndxf>
    </rcc>
    <rcc rId="0" sId="1" dxf="1">
      <nc r="K296" t="inlineStr">
        <is>
          <t> 78181500</t>
        </is>
      </nc>
      <ndxf>
        <font>
          <sz val="11"/>
          <color auto="1"/>
          <name val="Calibri"/>
          <scheme val="minor"/>
        </font>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ndxf>
    </rcc>
    <rcc rId="0" sId="1" dxf="1">
      <nc r="L296" t="inlineStr">
        <is>
          <t>PRESTAR EL SERVICIO DE MANTENIMIENTO PREVENTIVO Y CORRECTIVO QUE INCLUYE LA MANO DE OBRA Y EL SUMINISTRO DE MATERIALES, INSUMOS, REPUESTOS NUEVOS Y ORIGINALES PARA EL PARQUE AUTOMOTOR DE PROPIEDAD O AL SERVICIO DEL SECTOR CENTRAL DEL DEPARTAMENTO DE CUNDINAMARCA  DE CONFORMIDAD CON LAS ESPECIFICACIONES Y CARACTERÍSTICAS TÉCNICAS SEÑALADAS</t>
        </is>
      </nc>
      <ndxf>
        <font>
          <sz val="10"/>
          <color auto="1"/>
          <name val="Calibri"/>
          <scheme val="minor"/>
        </font>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296" t="inlineStr">
        <is>
          <t>SEPTIEMBRE</t>
        </is>
      </nc>
      <ndxf>
        <numFmt numFmtId="19" formatCode="dd/mm/yyyy"/>
        <fill>
          <patternFill>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296" t="inlineStr">
        <is>
          <t>3 meses</t>
        </is>
      </nc>
      <ndxf>
        <fill>
          <patternFill>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O296" t="inlineStr">
        <is>
          <t>MENOR CUANTIA</t>
        </is>
      </nc>
      <ndxf>
        <fill>
          <patternFill>
            <bgColor theme="0"/>
          </patternFill>
        </fill>
        <alignment horizontal="center" vertical="center" wrapText="1" readingOrder="0"/>
        <border outline="0">
          <left style="thin">
            <color auto="1"/>
          </left>
          <right style="thin">
            <color auto="1"/>
          </right>
          <top style="thin">
            <color auto="1"/>
          </top>
          <bottom style="thin">
            <color auto="1"/>
          </bottom>
        </border>
      </ndxf>
    </rcc>
    <rcc rId="0" sId="1" dxf="1">
      <nc r="P296" t="inlineStr">
        <is>
          <t>RECURSOS CORRIENTES</t>
        </is>
      </nc>
      <ndxf>
        <fill>
          <patternFill>
            <bgColor theme="0"/>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296">
        <v>110073585</v>
      </nc>
      <ndxf>
        <font>
          <sz val="11"/>
          <color auto="1"/>
          <name val="Calibri"/>
          <scheme val="minor"/>
        </font>
        <numFmt numFmtId="34" formatCode="_(&quot;$&quot;\ * #,##0.00_);_(&quot;$&quot;\ * \(#,##0.00\);_(&quot;$&quot;\ * &quot;-&quot;??_);_(@_)"/>
        <fill>
          <patternFill>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R296">
        <v>110073585</v>
      </nc>
      <ndxf>
        <font>
          <sz val="11"/>
          <color auto="1"/>
          <name val="Calibri"/>
          <scheme val="minor"/>
        </font>
        <numFmt numFmtId="34" formatCode="_(&quot;$&quot;\ * #,##0.00_);_(&quot;$&quot;\ * \(#,##0.00\);_(&quot;$&quot;\ * &quot;-&quot;??_);_(@_)"/>
        <fill>
          <patternFill>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S296" t="inlineStr">
        <is>
          <t>NO</t>
        </is>
      </nc>
      <ndxf>
        <fill>
          <patternFill>
            <bgColor theme="0"/>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ill>
          <patternFill>
            <bgColor theme="0"/>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ill>
          <patternFill patternType="none">
            <bgColor indexed="65"/>
          </patternFill>
        </fill>
        <alignment horizontal="center" vertical="center" wrapText="1" readingOrder="0"/>
        <border outline="0">
          <left style="thin">
            <color auto="1"/>
          </left>
          <top style="thin">
            <color auto="1"/>
          </top>
          <bottom style="thin">
            <color auto="1"/>
          </bottom>
        </border>
      </ndxf>
    </rcc>
    <rcc rId="0" sId="1" dxf="1">
      <nc r="V296">
        <v>7000088008</v>
      </nc>
      <ndxf>
        <fill>
          <patternFill>
            <bgColor theme="0"/>
          </patternFill>
        </fill>
        <alignment horizontal="center" vertical="center" wrapText="1" readingOrder="0"/>
      </ndxf>
    </rcc>
    <rfmt sheetId="1" s="1" sqref="W296" start="0" length="0">
      <dxf>
        <font>
          <sz val="10"/>
          <color theme="1"/>
          <name val="Calibri"/>
          <scheme val="minor"/>
        </font>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dxf>
    </rfmt>
    <rfmt sheetId="1" s="1" sqref="X296" start="0" length="0">
      <dxf>
        <numFmt numFmtId="34" formatCode="_(&quot;$&quot;\ * #,##0.00_);_(&quot;$&quot;\ * \(#,##0.00\);_(&quot;$&quot;\ * &quot;-&quot;??_);_(@_)"/>
        <fill>
          <patternFill>
            <bgColor rgb="FFFF0000"/>
          </patternFill>
        </fill>
        <alignment horizontal="center" vertical="center" readingOrder="0"/>
      </dxf>
    </rfmt>
    <rfmt sheetId="1" s="1" sqref="Y296" start="0" length="0">
      <dxf>
        <font>
          <sz val="10"/>
          <color theme="1"/>
          <name val="Calibri"/>
          <scheme val="minor"/>
        </font>
        <numFmt numFmtId="34" formatCode="_(&quot;$&quot;\ * #,##0.00_);_(&quot;$&quot;\ * \(#,##0.00\);_(&quot;$&quot;\ * &quot;-&quot;??_);_(@_)"/>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Z296" start="0" length="0">
      <dxf>
        <font>
          <sz val="10"/>
          <color theme="1"/>
          <name val="Calibri"/>
          <scheme val="minor"/>
        </font>
        <numFmt numFmtId="34" formatCode="_(&quot;$&quot;\ * #,##0.00_);_(&quot;$&quot;\ * \(#,##0.00\);_(&quot;$&quot;\ * &quot;-&quot;??_);_(@_)"/>
        <fill>
          <patternFill>
            <bgColor rgb="FFFF0000"/>
          </patternFill>
        </fill>
        <alignment horizontal="center" vertical="center" wrapText="1" readingOrder="0"/>
        <border outline="0">
          <right style="thin">
            <color indexed="64"/>
          </right>
          <top style="thin">
            <color indexed="64"/>
          </top>
          <bottom style="thin">
            <color indexed="64"/>
          </bottom>
        </border>
      </dxf>
    </rfmt>
    <rfmt sheetId="1" s="1" sqref="AA296" start="0" length="0">
      <dxf>
        <font>
          <sz val="10"/>
          <color theme="1"/>
          <name val="Calibri"/>
          <scheme val="minor"/>
        </font>
        <numFmt numFmtId="34" formatCode="_(&quot;$&quot;\ * #,##0.00_);_(&quot;$&quot;\ * \(#,##0.00\);_(&quot;$&quot;\ * &quot;-&quot;??_);_(@_)"/>
        <fill>
          <patternFill>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B296" start="0" length="0">
      <dxf>
        <font>
          <b/>
          <sz val="10"/>
          <color theme="1"/>
          <name val="Calibri"/>
          <scheme val="minor"/>
        </font>
        <numFmt numFmtId="34" formatCode="_(&quot;$&quot;\ * #,##0.00_);_(&quot;$&quot;\ * \(#,##0.00\);_(&quot;$&quot;\ * &quot;-&quot;??_);_(@_)"/>
        <fill>
          <patternFill>
            <bgColor theme="0"/>
          </patternFill>
        </fill>
        <alignment horizontal="center" vertical="center" wrapText="1" readingOrder="0"/>
        <border outline="0">
          <left style="thin">
            <color indexed="64"/>
          </left>
          <top style="thin">
            <color indexed="64"/>
          </top>
          <bottom style="thin">
            <color indexed="64"/>
          </bottom>
        </border>
      </dxf>
    </rfmt>
    <rfmt sheetId="1" s="1" sqref="AC296"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F296"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G296"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H296"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I296"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J296"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K296"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cc rId="0" sId="1" s="1" dxf="1" numFmtId="34">
      <nc r="AL296">
        <v>36666666</v>
      </nc>
      <n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ndxf>
    </rcc>
    <rcc rId="0" sId="1" s="1" dxf="1" numFmtId="34">
      <nc r="AM296">
        <v>36666666</v>
      </nc>
      <n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ndxf>
    </rcc>
    <rcc rId="0" sId="1" s="1" dxf="1" numFmtId="34">
      <nc r="AN296">
        <v>36666668</v>
      </nc>
      <n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ndxf>
    </rcc>
    <rfmt sheetId="1" sqref="AO296" start="0" length="0">
      <dxf>
        <font>
          <sz val="10"/>
          <color theme="1"/>
          <name val="Calibri"/>
          <scheme val="minor"/>
        </font>
        <numFmt numFmtId="34" formatCode="_(&quot;$&quot;\ * #,##0.00_);_(&quot;$&quot;\ * \(#,##0.00\);_(&quot;$&quot;\ * &quot;-&quot;??_);_(@_)"/>
        <fill>
          <patternFill>
            <bgColor theme="0"/>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fill>
          <patternFill patternType="none">
            <bgColor indexed="65"/>
          </patternFill>
        </fill>
      </dxf>
    </rfmt>
    <rfmt sheetId="1" sqref="AQ296" start="0" length="0">
      <dxf>
        <fill>
          <patternFill patternType="none">
            <bgColor indexed="65"/>
          </patternFill>
        </fill>
      </dxf>
    </rfmt>
    <rfmt sheetId="1" sqref="AR296" start="0" length="0">
      <dxf>
        <fill>
          <patternFill patternType="none">
            <bgColor indexed="65"/>
          </patternFill>
        </fill>
      </dxf>
    </rfmt>
  </rrc>
  <rrc rId="14586" sId="1" ref="A253:XFD253" action="deleteRow">
    <rfmt sheetId="1" xfDxf="1" sqref="A253:XFD253" start="0" length="0">
      <dxf>
        <font>
          <b/>
        </font>
        <fill>
          <patternFill patternType="solid">
            <bgColor rgb="FF92D050"/>
          </patternFill>
        </fill>
      </dxf>
    </rfmt>
    <rcc rId="0" sId="1" dxf="1">
      <nc r="A253" t="inlineStr">
        <is>
          <t>GENERAL</t>
        </is>
      </nc>
      <ndxf>
        <font>
          <b val="0"/>
          <sz val="11"/>
          <color theme="1"/>
          <name val="Calibri"/>
          <scheme val="minor"/>
        </font>
        <fill>
          <patternFill>
            <bgColor theme="7" tint="0.59999389629810485"/>
          </patternFill>
        </fill>
        <alignment horizontal="center" vertical="center" readingOrder="0"/>
        <border outline="0">
          <left style="thin">
            <color auto="1"/>
          </left>
          <right style="thin">
            <color auto="1"/>
          </right>
          <top style="thin">
            <color auto="1"/>
          </top>
          <bottom style="thin">
            <color auto="1"/>
          </bottom>
        </border>
      </ndxf>
    </rcc>
    <rcc rId="0" sId="1" dxf="1">
      <nc r="B253" t="inlineStr">
        <is>
          <t>GR:1:2-01-01</t>
        </is>
      </nc>
      <ndxf>
        <font>
          <b val="0"/>
          <i/>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C253" t="inlineStr">
        <is>
          <t>1.2.1.1</t>
        </is>
      </nc>
      <ndxf>
        <font>
          <b val="0"/>
          <i/>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D253" t="inlineStr">
        <is>
          <t>999999</t>
        </is>
      </nc>
      <ndxf>
        <font>
          <b val="0"/>
          <i/>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E253" t="inlineStr">
        <is>
          <t>1-0100</t>
        </is>
      </nc>
      <ndxf>
        <font>
          <b val="0"/>
          <i/>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fmt sheetId="1" sqref="F253" start="0" length="0">
      <dxf>
        <font>
          <b val="0"/>
          <sz val="1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G253" start="0" length="0">
      <dxf>
        <font>
          <b val="0"/>
          <sz val="1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H253" start="0" length="0">
      <dxf>
        <font>
          <b val="0"/>
          <sz val="1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I253" start="0" length="0">
      <dxf>
        <font>
          <b val="0"/>
          <sz val="1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cc rId="0" sId="1" dxf="1">
      <nc r="J253" t="inlineStr">
        <is>
          <t>Antena de sistema de posicionamiento geográfico gps</t>
        </is>
      </nc>
      <ndxf>
        <font>
          <b val="0"/>
          <sz val="10"/>
          <color auto="1"/>
        </font>
        <fill>
          <patternFill>
            <bgColor theme="0"/>
          </patternFill>
        </fill>
        <alignment horizontal="center" vertical="center" wrapText="1" readingOrder="0"/>
        <border outline="0">
          <left style="thin">
            <color auto="1"/>
          </left>
          <right style="thin">
            <color auto="1"/>
          </right>
          <top style="thin">
            <color auto="1"/>
          </top>
        </border>
      </ndxf>
    </rcc>
    <rcc rId="0" sId="1" dxf="1">
      <nc r="K253">
        <v>43221722</v>
      </nc>
      <ndxf>
        <font>
          <b val="0"/>
          <sz val="10"/>
          <color auto="1"/>
        </font>
        <fill>
          <patternFill>
            <bgColor theme="0"/>
          </patternFill>
        </fill>
        <alignment horizontal="center" vertical="center" wrapText="1" readingOrder="0"/>
        <border outline="0">
          <left style="thin">
            <color auto="1"/>
          </left>
          <right style="thin">
            <color auto="1"/>
          </right>
          <top style="thin">
            <color auto="1"/>
          </top>
        </border>
      </ndxf>
    </rcc>
    <rcc rId="0" sId="1" dxf="1">
      <nc r="L253" t="inlineStr">
        <is>
          <t xml:space="preserve">ADQUISICIÓN DE UN NAVEGADOR GPS PARA GEORREFENCIAR ESPACIALMENTE LOS PREDIOS DEL DEPARTAMENTO </t>
        </is>
      </nc>
      <ndxf>
        <font>
          <color auto="1"/>
        </font>
        <fill>
          <patternFill patternType="none">
            <bgColor indexed="65"/>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M253" t="inlineStr">
        <is>
          <t>SEPTIEMBRE</t>
        </is>
      </nc>
      <ndxf>
        <font>
          <b val="0"/>
          <sz val="11"/>
          <color theme="1"/>
          <name val="Calibri"/>
          <scheme val="minor"/>
        </font>
        <numFmt numFmtId="19" formatCode="dd/mm/yyyy"/>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253" t="inlineStr">
        <is>
          <t>1 MES</t>
        </is>
      </nc>
      <ndxf>
        <font>
          <b val="0"/>
          <sz val="11"/>
          <color theme="1"/>
          <name val="Calibri"/>
          <scheme val="minor"/>
        </font>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O253" t="inlineStr">
        <is>
          <t>ACUERDO MARCO</t>
        </is>
      </nc>
      <ndxf>
        <font>
          <b val="0"/>
          <sz val="11"/>
          <color theme="1"/>
          <name val="Calibri"/>
          <scheme val="minor"/>
        </font>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P253" t="inlineStr">
        <is>
          <t>RECURSOS CORRIENTES</t>
        </is>
      </nc>
      <ndxf>
        <font>
          <b val="0"/>
          <sz val="11"/>
          <color theme="1"/>
          <name val="Calibri"/>
          <scheme val="minor"/>
        </font>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Q253">
        <v>900000</v>
      </nc>
      <ndxf>
        <font>
          <b val="0"/>
          <sz val="11"/>
          <color auto="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R253">
        <v>900000</v>
      </nc>
      <ndxf>
        <font>
          <b val="0"/>
          <sz val="11"/>
          <color auto="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S253" t="inlineStr">
        <is>
          <t>NO</t>
        </is>
      </nc>
      <ndxf>
        <font>
          <b val="0"/>
          <sz val="11"/>
          <color theme="1"/>
          <name val="Calibri"/>
          <scheme val="minor"/>
        </font>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ndxf>
    </rcc>
    <rcc rId="0" sId="1" dxf="1">
      <nc r="T253" t="inlineStr">
        <is>
          <t>N/A</t>
        </is>
      </nc>
      <ndxf>
        <font>
          <b val="0"/>
          <sz val="11"/>
          <color theme="1"/>
          <name val="Calibri"/>
          <scheme val="minor"/>
        </font>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ndxf>
    </rcc>
    <rcc rId="0" sId="1" dxf="1">
      <nc r="U253" t="inlineStr">
        <is>
          <t>Secretatia General - Dirección de Bienes e Inventarios / Nestor Alonso Guerrero Nemen</t>
        </is>
      </nc>
      <ndxf>
        <font>
          <b val="0"/>
          <sz val="10"/>
        </font>
        <fill>
          <patternFill patternType="none">
            <bgColor indexed="65"/>
          </patternFill>
        </fill>
        <alignment horizontal="center" vertical="center" wrapText="1" readingOrder="0"/>
        <border outline="0">
          <left style="thin">
            <color auto="1"/>
          </left>
          <top style="thin">
            <color auto="1"/>
          </top>
          <bottom style="thin">
            <color auto="1"/>
          </bottom>
        </border>
      </ndxf>
    </rcc>
    <rcc rId="0" sId="1" dxf="1">
      <nc r="V253">
        <v>7000087914</v>
      </nc>
      <ndxf>
        <font>
          <b val="0"/>
          <sz val="11"/>
          <color theme="1"/>
          <name val="Calibri"/>
          <scheme val="minor"/>
        </font>
        <fill>
          <patternFill>
            <bgColor theme="0"/>
          </patternFill>
        </fill>
        <alignment horizontal="center" vertical="center" readingOrder="0"/>
      </ndxf>
    </rcc>
    <rfmt sheetId="1" sqref="W253" start="0" length="0">
      <dxf>
        <font>
          <b val="0"/>
          <sz val="11"/>
          <color theme="1"/>
          <name val="Calibri"/>
          <scheme val="minor"/>
        </font>
        <fill>
          <patternFill>
            <bgColor rgb="FFFF0000"/>
          </patternFill>
        </fill>
        <alignment horizontal="center" vertical="center" wrapText="1" readingOrder="0"/>
        <border outline="0">
          <left style="thin">
            <color indexed="64"/>
          </left>
          <top style="thin">
            <color indexed="64"/>
          </top>
          <bottom style="thin">
            <color indexed="64"/>
          </bottom>
        </border>
      </dxf>
    </rfmt>
    <rfmt sheetId="1" s="1" sqref="X253" start="0" length="0">
      <dxf>
        <font>
          <b val="0"/>
          <sz val="11"/>
          <color theme="1"/>
          <name val="Calibri"/>
          <scheme val="minor"/>
        </font>
        <numFmt numFmtId="34" formatCode="_(&quot;$&quot;\ * #,##0.00_);_(&quot;$&quot;\ * \(#,##0.00\);_(&quot;$&quot;\ * &quot;-&quot;??_);_(@_)"/>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Y253" start="0" length="0">
      <dxf>
        <font>
          <b val="0"/>
          <sz val="11"/>
          <color theme="1"/>
          <name val="Calibri"/>
          <scheme val="minor"/>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Z253" start="0" length="0">
      <dxf>
        <font>
          <b val="0"/>
          <sz val="11"/>
          <color theme="1"/>
          <name val="Calibri"/>
          <scheme val="minor"/>
        </font>
        <fill>
          <patternFill>
            <bgColor rgb="FFFF000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A253" start="0" length="0">
      <dxf>
        <font>
          <b val="0"/>
          <sz val="11"/>
          <color theme="1"/>
          <name val="Calibri"/>
          <scheme val="minor"/>
        </font>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253" start="0" length="0">
      <dxf>
        <font>
          <b val="0"/>
          <sz val="11"/>
          <color theme="1"/>
          <name val="Calibri"/>
          <scheme val="minor"/>
        </font>
        <fill>
          <patternFill patternType="none">
            <bgColor indexed="65"/>
          </patternFill>
        </fill>
        <alignment horizontal="center" vertical="center" wrapText="1" readingOrder="0"/>
        <border outline="0">
          <left style="thin">
            <color indexed="64"/>
          </left>
          <top style="thin">
            <color indexed="64"/>
          </top>
          <bottom style="thin">
            <color indexed="64"/>
          </bottom>
        </border>
      </dxf>
    </rfmt>
    <rfmt sheetId="1" s="1" sqref="AC253" start="0" length="0">
      <dxf>
        <font>
          <b val="0"/>
          <sz val="11"/>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indexed="64"/>
          </left>
          <top style="thin">
            <color indexed="64"/>
          </top>
          <bottom style="thin">
            <color indexed="64"/>
          </bottom>
        </border>
        <protection locked="0"/>
      </dxf>
    </rfmt>
    <rfmt sheetId="1" s="1" sqref="AD253" start="0" length="0">
      <dxf>
        <font>
          <b val="0"/>
          <sz val="11"/>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253" start="0" length="0">
      <dxf>
        <font>
          <b val="0"/>
          <sz val="11"/>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F253" start="0" length="0">
      <dxf>
        <font>
          <b val="0"/>
          <sz val="11"/>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G253" start="0" length="0">
      <dxf>
        <font>
          <b val="0"/>
          <sz val="11"/>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H253" start="0" length="0">
      <dxf>
        <font>
          <b val="0"/>
          <sz val="11"/>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I253" start="0" length="0">
      <dxf>
        <font>
          <b val="0"/>
          <sz val="11"/>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J253" start="0" length="0">
      <dxf>
        <font>
          <b val="0"/>
          <sz val="11"/>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53" start="0" length="0">
      <dxf>
        <font>
          <b val="0"/>
          <sz val="11"/>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cc rId="0" sId="1" s="1" dxf="1" numFmtId="34">
      <nc r="AL253">
        <v>900000</v>
      </nc>
      <ndxf>
        <font>
          <b val="0"/>
          <sz val="11"/>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protection locked="0"/>
      </ndxf>
    </rcc>
    <rfmt sheetId="1" s="1" sqref="AM253" start="0" length="0">
      <dxf>
        <font>
          <b val="0"/>
          <sz val="11"/>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indexed="64"/>
          </left>
          <top style="thin">
            <color indexed="64"/>
          </top>
          <bottom style="thin">
            <color indexed="64"/>
          </bottom>
        </border>
        <protection locked="0"/>
      </dxf>
    </rfmt>
    <rfmt sheetId="1" s="1" sqref="AN253" start="0" length="0">
      <dxf>
        <font>
          <b val="0"/>
          <sz val="11"/>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auto="1"/>
          </left>
          <right style="thin">
            <color auto="1"/>
          </right>
          <top style="thin">
            <color auto="1"/>
          </top>
        </border>
        <protection locked="0"/>
      </dxf>
    </rfmt>
    <rfmt sheetId="1" sqref="AO253" start="0" length="0">
      <dxf>
        <font>
          <b val="0"/>
          <sz val="10"/>
        </font>
        <numFmt numFmtId="34" formatCode="_(&quot;$&quot;\ * #,##0.00_);_(&quot;$&quot;\ * \(#,##0.00\);_(&quot;$&quot;\ * &quot;-&quot;??_);_(@_)"/>
        <fill>
          <patternFill patternType="none">
            <bgColor indexed="65"/>
          </patternFill>
        </fill>
        <alignment vertical="center" wrapText="1" readingOrder="0"/>
        <protection locked="0"/>
      </dxf>
    </rfmt>
    <rfmt sheetId="1" sqref="AP253" start="0" length="0">
      <dxf>
        <font>
          <b val="0"/>
          <sz val="11"/>
          <color theme="1"/>
          <name val="Calibri"/>
          <scheme val="minor"/>
        </font>
        <numFmt numFmtId="165" formatCode="_(&quot;$&quot;\ * #,##0_);_(&quot;$&quot;\ * \(#,##0\);_(&quot;$&quot;\ * &quot;-&quot;??_);_(@_)"/>
        <fill>
          <patternFill patternType="none">
            <bgColor indexed="65"/>
          </patternFill>
        </fill>
      </dxf>
    </rfmt>
    <rfmt sheetId="1" sqref="AQ253" start="0" length="0">
      <dxf>
        <font>
          <b val="0"/>
          <sz val="11"/>
          <color theme="1"/>
          <name val="Calibri"/>
          <scheme val="minor"/>
        </font>
        <fill>
          <patternFill patternType="none">
            <bgColor indexed="65"/>
          </patternFill>
        </fill>
      </dxf>
    </rfmt>
    <rfmt sheetId="1" sqref="AR253" start="0" length="0">
      <dxf>
        <font>
          <b val="0"/>
          <sz val="11"/>
          <color theme="1"/>
          <name val="Calibri"/>
          <scheme val="minor"/>
        </font>
        <fill>
          <patternFill patternType="none">
            <bgColor indexed="65"/>
          </patternFill>
        </fill>
      </dxf>
    </rfmt>
  </rrc>
  <rfmt sheetId="1" sqref="Y301">
    <dxf>
      <fill>
        <patternFill patternType="none">
          <bgColor auto="1"/>
        </patternFill>
      </fill>
    </dxf>
  </rfmt>
  <rcc rId="14587" sId="1">
    <nc r="V308">
      <v>7000080155</v>
    </nc>
  </rcc>
  <rfmt sheetId="1" sqref="Y308" start="0" length="0">
    <dxf/>
  </rfmt>
  <rcc rId="14588" sId="1" odxf="1" dxf="1">
    <nc r="Z308" t="inlineStr">
      <is>
        <t xml:space="preserve">GESTION DE SEGURIDAD ELECTRONICA </t>
      </is>
    </nc>
    <odxf/>
    <ndxf/>
  </rcc>
  <rcc rId="14589" sId="1">
    <nc r="Y308" t="inlineStr">
      <is>
        <t>AD. 1 SG-MC-117-2017</t>
      </is>
    </nc>
  </rcc>
  <rcc rId="14590" sId="1" numFmtId="4">
    <nc r="X308">
      <v>2840000</v>
    </nc>
  </rcc>
  <rfmt sheetId="1" sqref="V311:Z311">
    <dxf>
      <fill>
        <patternFill patternType="none">
          <bgColor auto="1"/>
        </patternFill>
      </fill>
    </dxf>
  </rfmt>
  <rfmt sheetId="1" sqref="W310">
    <dxf>
      <fill>
        <patternFill patternType="none">
          <bgColor auto="1"/>
        </patternFill>
      </fill>
    </dxf>
  </rfmt>
  <rfmt sheetId="1" sqref="V314:V315">
    <dxf>
      <fill>
        <patternFill patternType="none">
          <bgColor auto="1"/>
        </patternFill>
      </fill>
    </dxf>
  </rfmt>
  <rfmt sheetId="1" sqref="Y318">
    <dxf>
      <fill>
        <patternFill patternType="none">
          <bgColor auto="1"/>
        </patternFill>
      </fill>
    </dxf>
  </rfmt>
  <rrc rId="14591" sId="1" ref="A356:XFD356" action="deleteRow">
    <rfmt sheetId="1" xfDxf="1" sqref="A356:XFD356" start="0" length="0">
      <dxf>
        <font>
          <b/>
        </font>
        <fill>
          <patternFill patternType="solid">
            <bgColor rgb="FF92D050"/>
          </patternFill>
        </fill>
      </dxf>
    </rfmt>
    <rcc rId="0" sId="1" dxf="1">
      <nc r="A356" t="inlineStr">
        <is>
          <t>GENERAL</t>
        </is>
      </nc>
      <ndxf>
        <font>
          <b val="0"/>
          <sz val="10"/>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356" t="inlineStr">
        <is>
          <t>GR:1:2-02-15</t>
        </is>
      </nc>
      <ndxf>
        <font>
          <b val="0"/>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C356" t="inlineStr">
        <is>
          <t>1.2.2.19</t>
        </is>
      </nc>
      <ndxf>
        <font>
          <b val="0"/>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D356" t="inlineStr">
        <is>
          <t>999999</t>
        </is>
      </nc>
      <ndxf>
        <font>
          <b val="0"/>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E356" t="inlineStr">
        <is>
          <t>1-0100</t>
        </is>
      </nc>
      <ndxf>
        <font>
          <b val="0"/>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fmt sheetId="1" sqref="F356" start="0" length="0">
      <dxf>
        <font>
          <b val="0"/>
          <sz val="1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G356" start="0" length="0">
      <dxf>
        <font>
          <b val="0"/>
          <sz val="1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H356" start="0" length="0">
      <dxf>
        <font>
          <b val="0"/>
          <sz val="1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I356" start="0" length="0">
      <dxf>
        <font>
          <b val="0"/>
          <sz val="1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cc rId="0" sId="1" dxf="1">
      <nc r="J356" t="inlineStr">
        <is>
          <t>Petróleo y Destilados</t>
        </is>
      </nc>
      <ndxf>
        <font>
          <b val="0"/>
          <sz val="10"/>
        </font>
        <fill>
          <patternFill patternType="none">
            <bgColor indexed="65"/>
          </patternFill>
        </fill>
        <alignment horizontal="center" vertical="center" wrapText="1" readingOrder="0"/>
        <border outline="0">
          <left style="thin">
            <color auto="1"/>
          </left>
          <right style="thin">
            <color auto="1"/>
          </right>
          <top style="thin">
            <color auto="1"/>
          </top>
        </border>
      </ndxf>
    </rcc>
    <rcc rId="0" sId="1" dxf="1">
      <nc r="K356" t="inlineStr">
        <is>
          <t> 15101500</t>
        </is>
      </nc>
      <ndxf>
        <font>
          <b val="0"/>
          <sz val="10"/>
        </font>
        <fill>
          <patternFill patternType="none">
            <bgColor indexed="65"/>
          </patternFill>
        </fill>
        <alignment horizontal="center" vertical="center" wrapText="1" readingOrder="0"/>
        <border outline="0">
          <left style="thin">
            <color auto="1"/>
          </left>
          <right style="thin">
            <color auto="1"/>
          </right>
          <top style="thin">
            <color auto="1"/>
          </top>
        </border>
      </ndxf>
    </rcc>
    <rcc rId="0" sId="1" dxf="1">
      <nc r="L356" t="inlineStr">
        <is>
          <t xml:space="preserve"> CONTRATAR EL SUMINISTRO DE  COMBUSTIBLE   PARA LOS VEHÍCULOS DEL NIVEL CENTRAL DE LA ADMON. DEPARTAMENTAL</t>
        </is>
      </nc>
      <ndxf>
        <font>
          <sz val="10"/>
          <color auto="1"/>
        </font>
        <fill>
          <patternFill>
            <bgColor theme="0"/>
          </patternFill>
        </fill>
        <alignment horizontal="center" vertical="center" wrapText="1" readingOrder="0"/>
        <border outline="0">
          <left style="thin">
            <color auto="1"/>
          </left>
          <right style="thin">
            <color auto="1"/>
          </right>
          <top style="thin">
            <color auto="1"/>
          </top>
          <bottom style="thin">
            <color auto="1"/>
          </bottom>
        </border>
      </ndxf>
    </rcc>
    <rcc rId="0" sId="1" dxf="1">
      <nc r="M356" t="inlineStr">
        <is>
          <t>Septiembre</t>
        </is>
      </nc>
      <ndxf>
        <font>
          <b val="0"/>
          <sz val="10"/>
        </font>
        <numFmt numFmtId="19" formatCode="dd/mm/yyyy"/>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ndxf>
    </rcc>
    <rcc rId="0" sId="1" dxf="1">
      <nc r="N356" t="inlineStr">
        <is>
          <t>2 meses</t>
        </is>
      </nc>
      <ndxf>
        <font>
          <b val="0"/>
          <sz val="10"/>
        </font>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ndxf>
    </rcc>
    <rcc rId="0" sId="1" dxf="1">
      <nc r="O356" t="inlineStr">
        <is>
          <t>Mínima Cuantia</t>
        </is>
      </nc>
      <ndxf>
        <font>
          <b val="0"/>
          <sz val="10"/>
        </font>
        <fill>
          <patternFill>
            <bgColor theme="0"/>
          </patternFill>
        </fill>
        <alignment horizontal="center" vertical="center" wrapText="1" readingOrder="0"/>
        <border outline="0">
          <left style="thin">
            <color auto="1"/>
          </left>
          <right style="thin">
            <color auto="1"/>
          </right>
          <top style="thin">
            <color auto="1"/>
          </top>
          <bottom style="thin">
            <color auto="1"/>
          </bottom>
        </border>
      </ndxf>
    </rcc>
    <rcc rId="0" sId="1" dxf="1">
      <nc r="P356" t="inlineStr">
        <is>
          <t>RECURSOS CORRIENTES</t>
        </is>
      </nc>
      <ndxf>
        <font>
          <b val="0"/>
          <sz val="10"/>
        </font>
        <fill>
          <patternFill>
            <bgColor theme="0"/>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356">
        <v>90000000</v>
      </nc>
      <ndxf>
        <font>
          <b val="0"/>
          <sz val="10"/>
          <color theme="1"/>
          <name val="Calibri"/>
          <scheme val="minor"/>
        </font>
        <numFmt numFmtId="34" formatCode="_(&quot;$&quot;\ * #,##0.00_);_(&quot;$&quot;\ * \(#,##0.00\);_(&quot;$&quot;\ * &quot;-&quot;??_);_(@_)"/>
        <fill>
          <patternFill>
            <bgColor theme="0"/>
          </patternFill>
        </fill>
        <alignment horizontal="right" vertical="center" wrapText="1" readingOrder="0"/>
        <border outline="0">
          <left style="thin">
            <color auto="1"/>
          </left>
          <right style="thin">
            <color auto="1"/>
          </right>
          <top style="thin">
            <color auto="1"/>
          </top>
          <bottom style="thin">
            <color auto="1"/>
          </bottom>
        </border>
      </ndxf>
    </rcc>
    <rcc rId="0" sId="1" s="1" dxf="1" numFmtId="34">
      <nc r="R356">
        <v>90000000</v>
      </nc>
      <ndxf>
        <font>
          <b val="0"/>
          <sz val="10"/>
          <color theme="1"/>
          <name val="Calibri"/>
          <scheme val="minor"/>
        </font>
        <numFmt numFmtId="34" formatCode="_(&quot;$&quot;\ * #,##0.00_);_(&quot;$&quot;\ * \(#,##0.00\);_(&quot;$&quot;\ * &quot;-&quot;??_);_(@_)"/>
        <fill>
          <patternFill>
            <bgColor theme="0"/>
          </patternFill>
        </fill>
        <alignment horizontal="right" vertical="center" wrapText="1" readingOrder="0"/>
        <border outline="0">
          <left style="thin">
            <color auto="1"/>
          </left>
          <right style="thin">
            <color auto="1"/>
          </right>
          <top style="thin">
            <color auto="1"/>
          </top>
          <bottom style="thin">
            <color auto="1"/>
          </bottom>
        </border>
      </ndxf>
    </rcc>
    <rcc rId="0" sId="1" dxf="1">
      <nc r="S356" t="inlineStr">
        <is>
          <t>SI</t>
        </is>
      </nc>
      <ndxf>
        <font>
          <b val="0"/>
          <sz val="10"/>
        </font>
        <fill>
          <patternFill>
            <bgColor theme="0"/>
          </patternFill>
        </fill>
        <alignment horizontal="center" vertical="center" wrapText="1" readingOrder="0"/>
        <border outline="0">
          <left style="thin">
            <color auto="1"/>
          </left>
          <right style="thin">
            <color auto="1"/>
          </right>
          <top style="thin">
            <color auto="1"/>
          </top>
          <bottom style="thin">
            <color auto="1"/>
          </bottom>
        </border>
      </ndxf>
    </rcc>
    <rcc rId="0" sId="1" dxf="1">
      <nc r="T356" t="inlineStr">
        <is>
          <t>APROBADAS ORDENANZA 034/2017</t>
        </is>
      </nc>
      <ndxf>
        <font>
          <sz val="10"/>
          <color auto="1"/>
        </font>
        <fill>
          <patternFill>
            <bgColor theme="0"/>
          </patternFill>
        </fill>
        <alignment horizontal="center" vertical="center" wrapText="1" readingOrder="0"/>
        <border outline="0">
          <left style="thin">
            <color auto="1"/>
          </left>
          <right style="thin">
            <color auto="1"/>
          </right>
          <top style="thin">
            <color auto="1"/>
          </top>
          <bottom style="thin">
            <color auto="1"/>
          </bottom>
        </border>
      </ndxf>
    </rcc>
    <rcc rId="0" sId="1" dxf="1">
      <nc r="U356" t="inlineStr">
        <is>
          <t>Secretaria General - Dirección de Servicios Administrativos</t>
        </is>
      </nc>
      <ndxf>
        <font>
          <b val="0"/>
          <sz val="10"/>
        </font>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ndxf>
    </rcc>
    <rcc rId="0" sId="1" dxf="1">
      <nc r="V356">
        <v>7000087265</v>
      </nc>
      <ndxf>
        <font>
          <b val="0"/>
          <sz val="10"/>
        </font>
        <fill>
          <patternFill>
            <bgColor theme="0"/>
          </patternFill>
        </fill>
        <alignment horizontal="center" vertical="center" wrapText="1" readingOrder="0"/>
        <border outline="0">
          <left style="thin">
            <color auto="1"/>
          </left>
          <right style="thin">
            <color auto="1"/>
          </right>
          <top style="thin">
            <color auto="1"/>
          </top>
          <bottom style="thin">
            <color auto="1"/>
          </bottom>
        </border>
      </ndxf>
    </rcc>
    <rfmt sheetId="1" sqref="W356" start="0" length="0">
      <dxf>
        <font>
          <b val="0"/>
          <sz val="10"/>
        </font>
        <fill>
          <patternFill>
            <bgColor theme="0"/>
          </patternFill>
        </fill>
        <alignment horizontal="center" vertical="center" wrapText="1" readingOrder="0"/>
        <border outline="0">
          <left style="thin">
            <color auto="1"/>
          </left>
          <top style="thin">
            <color auto="1"/>
          </top>
          <bottom style="thin">
            <color auto="1"/>
          </bottom>
        </border>
      </dxf>
    </rfmt>
    <rfmt sheetId="1" s="1" sqref="X356" start="0" length="0">
      <dxf>
        <font>
          <b val="0"/>
          <sz val="10"/>
          <color theme="1"/>
          <name val="Calibri"/>
          <scheme val="minor"/>
        </font>
        <numFmt numFmtId="34" formatCode="_(&quot;$&quot;\ * #,##0.00_);_(&quot;$&quot;\ * \(#,##0.00\);_(&quot;$&quot;\ * &quot;-&quot;??_);_(@_)"/>
        <fill>
          <patternFill>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Y356" start="0" length="0">
      <dxf>
        <font>
          <b val="0"/>
          <sz val="11"/>
          <color theme="1"/>
          <name val="Calibri"/>
          <scheme val="minor"/>
        </font>
        <fill>
          <patternFill patternType="none">
            <bgColor indexed="65"/>
          </patternFill>
        </fill>
        <alignment horizontal="center" vertical="center" readingOrder="0"/>
      </dxf>
    </rfmt>
    <rfmt sheetId="1" sqref="Z356" start="0" length="0">
      <dxf>
        <font>
          <b val="0"/>
          <sz val="10"/>
        </font>
        <fill>
          <patternFill>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AA356" start="0" length="0">
      <dxf>
        <font>
          <b val="0"/>
          <sz val="10"/>
        </font>
        <fill>
          <patternFill>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AB356" start="0" length="0">
      <dxf>
        <font>
          <sz val="10"/>
          <color rgb="FFFF0000"/>
        </font>
        <fill>
          <patternFill>
            <bgColor theme="0"/>
          </patternFill>
        </fill>
        <alignment horizontal="center" vertical="center" wrapText="1" readingOrder="0"/>
        <border outline="0">
          <left style="thin">
            <color auto="1"/>
          </left>
          <top style="thin">
            <color auto="1"/>
          </top>
          <bottom style="thin">
            <color auto="1"/>
          </bottom>
        </border>
      </dxf>
    </rfmt>
    <rfmt sheetId="1" s="1" sqref="AC356" start="0" length="0">
      <dxf>
        <font>
          <b val="0"/>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D356" start="0" length="0">
      <dxf>
        <font>
          <b val="0"/>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E356" start="0" length="0">
      <dxf>
        <font>
          <b val="0"/>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F356" start="0" length="0">
      <dxf>
        <font>
          <b val="0"/>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G356" start="0" length="0">
      <dxf>
        <font>
          <b val="0"/>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H356" start="0" length="0">
      <dxf>
        <font>
          <b val="0"/>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I356" start="0" length="0">
      <dxf>
        <font>
          <b val="0"/>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J356" start="0" length="0">
      <dxf>
        <font>
          <b val="0"/>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K356" start="0" length="0">
      <dxf>
        <font>
          <b val="0"/>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L356" start="0" length="0">
      <dxf>
        <font>
          <b val="0"/>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protection locked="0"/>
      </dxf>
    </rfmt>
    <rcc rId="0" sId="1" s="1" dxf="1" numFmtId="34">
      <nc r="AM356">
        <v>45000000</v>
      </nc>
      <ndxf>
        <font>
          <b val="0"/>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N356">
        <v>45000000</v>
      </nc>
      <ndxf>
        <font>
          <b val="0"/>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protection locked="0"/>
      </ndxf>
    </rcc>
    <rfmt sheetId="1" sqref="AO356" start="0" length="0">
      <dxf>
        <font>
          <b val="0"/>
          <sz val="10"/>
        </font>
        <numFmt numFmtId="34" formatCode="_(&quot;$&quot;\ * #,##0.00_);_(&quot;$&quot;\ * \(#,##0.00\);_(&quot;$&quot;\ * &quot;-&quot;??_);_(@_)"/>
        <fill>
          <patternFill>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356" start="0" length="0">
      <dxf>
        <font>
          <b val="0"/>
          <sz val="11"/>
          <color theme="1"/>
          <name val="Calibri"/>
          <scheme val="minor"/>
        </font>
        <numFmt numFmtId="165" formatCode="_(&quot;$&quot;\ * #,##0_);_(&quot;$&quot;\ * \(#,##0\);_(&quot;$&quot;\ * &quot;-&quot;??_);_(@_)"/>
        <fill>
          <patternFill patternType="none">
            <bgColor indexed="65"/>
          </patternFill>
        </fill>
      </dxf>
    </rfmt>
    <rfmt sheetId="1" sqref="AQ356" start="0" length="0">
      <dxf>
        <font>
          <b val="0"/>
          <sz val="11"/>
          <color theme="1"/>
          <name val="Calibri"/>
          <scheme val="minor"/>
        </font>
        <fill>
          <patternFill patternType="none">
            <bgColor indexed="65"/>
          </patternFill>
        </fill>
      </dxf>
    </rfmt>
    <rfmt sheetId="1" sqref="AR356" start="0" length="0">
      <dxf>
        <font>
          <b val="0"/>
          <sz val="11"/>
          <color theme="1"/>
          <name val="Calibri"/>
          <scheme val="minor"/>
        </font>
        <fill>
          <patternFill patternType="none">
            <bgColor indexed="65"/>
          </patternFill>
        </fill>
      </dxf>
    </rfmt>
  </rrc>
  <rrc rId="14592" sId="1" ref="A358:XFD358" action="deleteRow">
    <undo index="0" exp="ref" v="1" dr="AN358" r="AN362" sId="1"/>
    <undo index="0" exp="ref" v="1" dr="AM358" r="AM362" sId="1"/>
    <undo index="0" exp="ref" v="1" dr="AL358" r="AL362" sId="1"/>
    <undo index="0" exp="ref" v="1" dr="AK358" r="AK362" sId="1"/>
    <undo index="0" exp="ref" v="1" dr="AJ358" r="AJ362" sId="1"/>
    <undo index="0" exp="ref" v="1" dr="AI358" r="AI362" sId="1"/>
    <undo index="0" exp="ref" v="1" dr="AH358" r="AH362" sId="1"/>
    <undo index="0" exp="ref" v="1" dr="AG358" r="AG362" sId="1"/>
    <undo index="0" exp="ref" v="1" dr="AF358" r="AF362" sId="1"/>
    <undo index="0" exp="area" dr="AE358:AE359" r="AE362" sId="1"/>
    <undo index="0" exp="ref" v="1" dr="AD358" r="AD362" sId="1"/>
    <undo index="0" exp="ref" v="1" dr="AC358" r="AC362" sId="1"/>
    <undo index="0" exp="area" dr="Q358:Q359" r="Q362" sId="1"/>
    <rfmt sheetId="1" xfDxf="1" sqref="A358:XFD358" start="0" length="0"/>
    <rcc rId="0" sId="1" dxf="1">
      <nc r="A358"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358" t="inlineStr">
        <is>
          <t>GR:1:2-02-16</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358" t="inlineStr">
        <is>
          <t>1.2.2.3.4</t>
        </is>
      </nc>
      <ndxf>
        <font>
          <sz val="10"/>
          <color auto="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D358">
        <v>999999</v>
      </nc>
      <ndxf>
        <font>
          <sz val="10"/>
          <color auto="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E358" t="inlineStr">
        <is>
          <t>1-0100</t>
        </is>
      </nc>
      <ndxf>
        <font>
          <sz val="10"/>
          <color auto="1"/>
          <name val="Calibri"/>
          <scheme val="minor"/>
        </font>
        <alignment horizontal="center" vertical="center" wrapText="1" readingOrder="0"/>
        <border outline="0">
          <left style="thin">
            <color auto="1"/>
          </left>
          <right style="thin">
            <color auto="1"/>
          </right>
          <top style="thin">
            <color auto="1"/>
          </top>
          <bottom style="thin">
            <color auto="1"/>
          </bottom>
        </border>
      </ndxf>
    </rcc>
    <rfmt sheetId="1" sqref="F358" start="0" length="0">
      <dxf>
        <font>
          <b/>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G358" start="0" length="0">
      <dxf>
        <font>
          <b/>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H358" start="0" length="0">
      <dxf>
        <font>
          <b/>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I358" start="0" length="0">
      <dxf>
        <font>
          <b/>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cc rId="0" sId="1" dxf="1">
      <nc r="J358" t="inlineStr">
        <is>
          <t>Servicios de seguros para estructuras y propiedades y posesiones</t>
        </is>
      </nc>
      <ndxf>
        <font>
          <sz val="10"/>
          <color theme="1"/>
          <name val="Calibri"/>
          <scheme val="minor"/>
        </font>
        <alignment horizontal="center" vertical="center" wrapText="1" readingOrder="0"/>
        <border outline="0">
          <left style="thin">
            <color auto="1"/>
          </left>
          <right style="thin">
            <color auto="1"/>
          </right>
          <top style="thin">
            <color auto="1"/>
          </top>
        </border>
      </ndxf>
    </rcc>
    <rcc rId="0" sId="1" dxf="1">
      <nc r="K358">
        <v>84131500</v>
      </nc>
      <ndxf>
        <font>
          <sz val="10"/>
          <color theme="1"/>
          <name val="Calibri"/>
          <scheme val="minor"/>
        </font>
        <alignment horizontal="center" vertical="center" wrapText="1" readingOrder="0"/>
        <border outline="0">
          <left style="thin">
            <color auto="1"/>
          </left>
          <right style="thin">
            <color auto="1"/>
          </right>
          <top style="thin">
            <color auto="1"/>
          </top>
        </border>
      </ndxf>
    </rcc>
    <rcc rId="0" sId="1" dxf="1">
      <nc r="L358" t="inlineStr">
        <is>
          <t>Contratar las pólizas de seguros requeridas  para la adecuada protección de los bienes e intereses patrimoniales que sean propiedad del Departamento de Cundinamarca o de aquellos que están bajo su responsabilidad y custodia, o por los cuales sea o llegare a ser legalmente responsable, así como la póliza de responsabilidad civil para servidores públicos – perdida fiscal y gastos de defensa.</t>
        </is>
      </nc>
      <ndxf>
        <font>
          <b/>
          <sz val="10"/>
          <color theme="1"/>
          <name val="Calibri"/>
          <scheme val="minor"/>
        </font>
        <numFmt numFmtId="19" formatCode="dd/mm/yyyy"/>
        <alignment horizontal="center" vertical="center" wrapText="1" readingOrder="0"/>
        <border outline="0">
          <left style="thin">
            <color auto="1"/>
          </left>
          <right style="thin">
            <color auto="1"/>
          </right>
          <top style="thin">
            <color auto="1"/>
          </top>
          <bottom style="thin">
            <color auto="1"/>
          </bottom>
        </border>
      </ndxf>
    </rcc>
    <rcc rId="0" sId="1" dxf="1">
      <nc r="M358" t="inlineStr">
        <is>
          <t>Noviembre</t>
        </is>
      </nc>
      <ndxf>
        <font>
          <sz val="10"/>
          <color theme="1"/>
          <name val="Calibri"/>
          <scheme val="minor"/>
        </font>
        <numFmt numFmtId="19" formatCode="dd/mm/yyyy"/>
        <alignment horizontal="center" vertical="center" wrapText="1" readingOrder="0"/>
        <border outline="0">
          <left style="thin">
            <color auto="1"/>
          </left>
          <right style="thin">
            <color auto="1"/>
          </right>
          <top style="thin">
            <color auto="1"/>
          </top>
          <bottom style="thin">
            <color auto="1"/>
          </bottom>
        </border>
      </ndxf>
    </rcc>
    <rcc rId="0" sId="1" dxf="1">
      <nc r="N358" t="inlineStr">
        <is>
          <t>12 meses</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O358" t="inlineStr">
        <is>
          <t>LICITACIÓN PÚBLICA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P358" t="inlineStr">
        <is>
          <t>RECURSOS CORRIENTES</t>
        </is>
      </nc>
      <n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358">
        <v>1610013228</v>
      </nc>
      <ndxf>
        <font>
          <b/>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ndxf>
    </rcc>
    <rcc rId="0" sId="1" s="1" dxf="1" numFmtId="34">
      <nc r="R358">
        <v>1610013228</v>
      </nc>
      <ndxf>
        <font>
          <b/>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ndxf>
    </rcc>
    <rcc rId="0" sId="1" dxf="1">
      <nc r="S358" t="inlineStr">
        <is>
          <t>No</t>
        </is>
      </nc>
      <n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ndxf>
    </rcc>
    <rcc rId="0" sId="1" dxf="1">
      <nc r="T358" t="inlineStr">
        <is>
          <t>N/A</t>
        </is>
      </nc>
      <ndxf>
        <font>
          <sz val="10"/>
          <color auto="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ndxf>
    </rcc>
    <rcc rId="0" sId="1" dxf="1">
      <nc r="U358" t="inlineStr">
        <is>
          <t>Secretaria General / Dirección de Bienes e Inventarios / Nestor Guerrero Neme</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ndxf>
    </rcc>
    <rfmt sheetId="1" sqref="V358" start="0" length="0">
      <dxf>
        <font>
          <b/>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qref="W358" start="0" length="0">
      <dxf>
        <font>
          <b/>
          <sz val="10"/>
          <color theme="1"/>
          <name val="Calibri"/>
          <scheme val="minor"/>
        </font>
        <alignment horizontal="center" vertical="center" wrapText="1" readingOrder="0"/>
        <border outline="0">
          <left style="thin">
            <color auto="1"/>
          </left>
          <top style="thin">
            <color auto="1"/>
          </top>
          <bottom style="thin">
            <color auto="1"/>
          </bottom>
        </border>
      </dxf>
    </rfmt>
    <rfmt sheetId="1" s="1" sqref="X358" start="0" length="0">
      <dxf>
        <font>
          <b/>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qref="Y358" start="0" length="0">
      <dxf>
        <font>
          <b/>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Z358" start="0" length="0">
      <dxf>
        <font>
          <b/>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AA358" start="0" length="0">
      <dxf>
        <font>
          <b/>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AB358" start="0" length="0">
      <dxf>
        <font>
          <b/>
          <sz val="10"/>
          <color rgb="FFFF0000"/>
          <name val="Calibri"/>
          <scheme val="minor"/>
        </font>
        <alignment horizontal="center" vertical="center" wrapText="1" readingOrder="0"/>
        <border outline="0">
          <left style="thin">
            <color auto="1"/>
          </left>
          <top style="thin">
            <color auto="1"/>
          </top>
          <bottom style="thin">
            <color auto="1"/>
          </bottom>
        </border>
      </dxf>
    </rfmt>
    <rfmt sheetId="1" s="1" sqref="AC358" start="0" length="0">
      <dxf>
        <font>
          <b/>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dxf>
    </rfmt>
    <rfmt sheetId="1" s="1" sqref="AD358" start="0" length="0">
      <dxf>
        <font>
          <b/>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dxf>
    </rfmt>
    <rfmt sheetId="1" s="1" sqref="AE358" start="0" length="0">
      <dxf>
        <font>
          <b/>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1" sqref="AF358" start="0" length="0">
      <dxf>
        <font>
          <b/>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1" sqref="AG358" start="0" length="0">
      <dxf>
        <font>
          <b/>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1" sqref="AH358" start="0" length="0">
      <dxf>
        <font>
          <b/>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1" sqref="AI358" start="0" length="0">
      <dxf>
        <font>
          <b/>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1" sqref="AJ358" start="0" length="0">
      <dxf>
        <font>
          <b/>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1" sqref="AK358" start="0" length="0">
      <dxf>
        <font>
          <b/>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1" sqref="AL358" start="0" length="0">
      <dxf>
        <font>
          <b/>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1" sqref="AM358" start="0" length="0">
      <dxf>
        <font>
          <b/>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1" sqref="AN358" start="0" length="0">
      <dxf>
        <font>
          <b/>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qref="AO358" start="0" length="0">
      <dxf>
        <font>
          <sz val="10"/>
          <color theme="1"/>
          <name val="Calibri"/>
          <scheme val="minor"/>
        </font>
        <numFmt numFmtId="34" formatCode="_(&quot;$&quot;\ * #,##0.00_);_(&quot;$&quot;\ * \(#,##0.00\);_(&quot;$&quot;\ * &quot;-&quot;??_);_(@_)"/>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P358" start="0" length="0">
      <dxf>
        <numFmt numFmtId="165" formatCode="_(&quot;$&quot;\ * #,##0_);_(&quot;$&quot;\ * \(#,##0\);_(&quot;$&quot;\ * &quot;-&quot;??_);_(@_)"/>
      </dxf>
    </rfmt>
  </rrc>
  <rrc rId="14593" sId="1" ref="A369:XFD369" action="deleteRow">
    <undo index="0" exp="area" dr="AN362:AN369" r="AN375" sId="1"/>
    <undo index="0" exp="area" dr="AM362:AM369" r="AM375" sId="1"/>
    <undo index="0" exp="area" dr="AL362:AL369" r="AL375" sId="1"/>
    <undo index="0" exp="area" dr="AK362:AK369" r="AK375" sId="1"/>
    <undo index="0" exp="area" dr="AJ362:AJ369" r="AJ375" sId="1"/>
    <undo index="0" exp="area" dr="AI362:AI369" r="AI375" sId="1"/>
    <undo index="0" exp="area" dr="AH362:AH369" r="AH375" sId="1"/>
    <undo index="0" exp="area" dr="AG362:AG369" r="AG375" sId="1"/>
    <undo index="0" exp="area" dr="AF362:AF369" r="AF375" sId="1"/>
    <undo index="0" exp="area" dr="AE362:AE369" r="AE375" sId="1"/>
    <undo index="0" exp="area" dr="AD362:AD369" r="AD375" sId="1"/>
    <undo index="0" exp="area" dr="AC362:AC369" r="AC375" sId="1"/>
    <undo index="0" exp="area" dr="R362:R369" r="R375" sId="1"/>
    <rfmt sheetId="1" xfDxf="1" sqref="A369:XFD369" start="0" length="0"/>
    <rcc rId="0" sId="1" dxf="1">
      <nc r="A369"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369" t="inlineStr">
        <is>
          <t>GR:1:2-02-17</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369" t="inlineStr">
        <is>
          <t>1.2.2.19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369"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369"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369"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369"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369"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369"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369" t="inlineStr">
        <is>
          <t>Servicios de producción publicitaria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K369">
        <v>82101802</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s="1" dxf="1">
      <nc r="L369" t="inlineStr">
        <is>
          <t>PREPRODUCCIÓN, PRODUCCIÓN Y POSTPRODUCCIÓN DE CONTENIDOS AUDIOVISUALES, Y AFINES ASÍ COMO LA EMISIÓN DE PROGRAMAS DE TELEVISIÓN Y EVENTOS ESPECIALES DE LA GOBERNACIÓN DE CUNDINAMARCA</t>
        </is>
      </nc>
      <ndxf>
        <font>
          <b/>
          <sz val="10"/>
          <color auto="1"/>
          <name val="Calibri"/>
          <scheme val="minor"/>
        </font>
        <alignment horizontal="left" vertical="center" wrapText="1" readingOrder="0"/>
        <border outline="0">
          <left style="thin">
            <color auto="1"/>
          </left>
          <right style="thin">
            <color auto="1"/>
          </right>
          <top style="thin">
            <color auto="1"/>
          </top>
          <bottom style="thin">
            <color auto="1"/>
          </bottom>
        </border>
      </ndxf>
    </rcc>
    <rcc rId="0" sId="1" dxf="1">
      <nc r="M369" t="inlineStr">
        <is>
          <t>Enero</t>
        </is>
      </nc>
      <ndxf>
        <alignment horizontal="center" vertical="center" readingOrder="0"/>
        <border outline="0">
          <left style="thin">
            <color auto="1"/>
          </left>
          <right style="thin">
            <color auto="1"/>
          </right>
          <top style="thin">
            <color auto="1"/>
          </top>
          <bottom style="thin">
            <color auto="1"/>
          </bottom>
        </border>
      </ndxf>
    </rcc>
    <rcc rId="0" sId="1" dxf="1">
      <nc r="N369" t="inlineStr">
        <is>
          <t>11 meses</t>
        </is>
      </nc>
      <ndxf>
        <alignment horizontal="center" vertical="center" readingOrder="0"/>
        <border outline="0">
          <left style="thin">
            <color auto="1"/>
          </left>
          <right style="thin">
            <color auto="1"/>
          </right>
          <top style="thin">
            <color auto="1"/>
          </top>
          <bottom style="thin">
            <color auto="1"/>
          </bottom>
        </border>
      </ndxf>
    </rcc>
    <rcc rId="0" sId="1" dxf="1">
      <nc r="O369" t="inlineStr">
        <is>
          <t>CONVENIO INTERADMINISTRATIVO</t>
        </is>
      </nc>
      <ndxf>
        <alignment horizontal="center" vertical="center" wrapText="1" readingOrder="0"/>
        <border outline="0">
          <left style="thin">
            <color auto="1"/>
          </left>
          <right style="thin">
            <color auto="1"/>
          </right>
          <top style="thin">
            <color auto="1"/>
          </top>
          <bottom style="thin">
            <color auto="1"/>
          </bottom>
        </border>
      </ndxf>
    </rcc>
    <rcc rId="0" sId="1" dxf="1">
      <nc r="P369" t="inlineStr">
        <is>
          <t>RECURSOS CORRIENTES</t>
        </is>
      </nc>
      <ndxf>
        <font>
          <b/>
          <sz val="10"/>
          <color auto="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369">
        <v>500000000</v>
      </nc>
      <ndxf>
        <font>
          <sz val="10"/>
          <color theme="1"/>
          <name val="Calibri"/>
          <scheme val="minor"/>
        </font>
        <numFmt numFmtId="34" formatCode="_(&quot;$&quot;\ * #,##0.00_);_(&quot;$&quot;\ * \(#,##0.00\);_(&quot;$&quot;\ * &quot;-&quot;??_);_(@_)"/>
        <alignment horizontal="center" vertical="center" wrapText="1" readingOrder="0"/>
        <border outline="0">
          <bottom style="thin">
            <color auto="1"/>
          </bottom>
        </border>
      </ndxf>
    </rcc>
    <rcc rId="0" sId="1" s="1" dxf="1" numFmtId="34">
      <nc r="R369">
        <v>500000000</v>
      </nc>
      <ndxf>
        <font>
          <sz val="10"/>
          <color auto="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ndxf>
    </rcc>
    <rcc rId="0" sId="1" dxf="1">
      <nc r="S369" t="inlineStr">
        <is>
          <t>NO</t>
        </is>
      </nc>
      <ndxf>
        <font>
          <sz val="10"/>
          <color auto="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ndxf>
    </rcc>
    <rcc rId="0" sId="1" dxf="1">
      <nc r="T369" t="inlineStr">
        <is>
          <t>N/A</t>
        </is>
      </nc>
      <ndxf>
        <font>
          <sz val="10"/>
          <color auto="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ndxf>
    </rcc>
    <rcc rId="0" sId="1" dxf="1">
      <nc r="U369" t="inlineStr">
        <is>
          <t>Secretaria de Prensa / Jorge Alberto Camacho Lizarazo</t>
        </is>
      </nc>
      <ndxf>
        <alignment horizontal="center" vertical="center" wrapText="1" readingOrder="0"/>
        <border outline="0">
          <left style="thin">
            <color auto="1"/>
          </left>
          <right style="thin">
            <color auto="1"/>
          </right>
          <top style="thin">
            <color auto="1"/>
          </top>
          <bottom style="thin">
            <color auto="1"/>
          </bottom>
        </border>
      </ndxf>
    </rcc>
    <rcc rId="0" sId="1" dxf="1">
      <nc r="V369">
        <v>7000080054</v>
      </nc>
      <ndxf>
        <alignment horizontal="center" vertical="center" readingOrder="0"/>
        <border outline="0">
          <left style="thin">
            <color auto="1"/>
          </left>
          <right style="thin">
            <color auto="1"/>
          </right>
          <top style="thin">
            <color auto="1"/>
          </top>
          <bottom style="thin">
            <color auto="1"/>
          </bottom>
        </border>
      </ndxf>
    </rcc>
    <rfmt sheetId="1" sqref="W369" start="0" length="0">
      <dxf>
        <font>
          <sz val="10"/>
          <color theme="1"/>
          <name val="Calibri"/>
          <scheme val="minor"/>
        </font>
        <fill>
          <patternFill patternType="solid">
            <bgColor theme="0"/>
          </patternFill>
        </fill>
        <alignment horizontal="center" vertical="center" wrapText="1" readingOrder="0"/>
        <border outline="0">
          <left style="thin">
            <color auto="1"/>
          </left>
          <top style="thin">
            <color auto="1"/>
          </top>
          <bottom style="thin">
            <color auto="1"/>
          </bottom>
        </border>
      </dxf>
    </rfmt>
    <rfmt sheetId="1" s="1" sqref="X369"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Y369" start="0" length="0">
      <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Z369" start="0" length="0">
      <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AA369" start="0" length="0">
      <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AB369" start="0" length="0">
      <dxf>
        <font>
          <b/>
          <sz val="10"/>
          <color rgb="FFFF0000"/>
          <name val="Calibri"/>
          <scheme val="minor"/>
        </font>
        <fill>
          <patternFill patternType="solid">
            <bgColor theme="0"/>
          </patternFill>
        </fill>
        <alignment horizontal="center" vertical="center" wrapText="1" readingOrder="0"/>
        <border outline="0">
          <left style="thin">
            <color auto="1"/>
          </left>
          <top style="thin">
            <color auto="1"/>
          </top>
          <bottom style="thin">
            <color auto="1"/>
          </bottom>
        </border>
      </dxf>
    </rfmt>
    <rfmt sheetId="1" s="1" sqref="AC369"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cc rId="0" sId="1" s="1" dxf="1" numFmtId="34">
      <nc r="AD369">
        <v>500000000</v>
      </nc>
      <n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ndxf>
    </rcc>
    <rfmt sheetId="1" s="1" sqref="AE369"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F369"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G369"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H369"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I369"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J369"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K369"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L369"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M369"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N369"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qref="AO369"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cc rId="0" sId="1" dxf="1">
      <nc r="AP369">
        <f>1557920000-700000000</f>
      </nc>
      <ndxf>
        <numFmt numFmtId="165" formatCode="_(&quot;$&quot;\ * #,##0_);_(&quot;$&quot;\ * \(#,##0\);_(&quot;$&quot;\ * &quot;-&quot;??_);_(@_)"/>
      </ndxf>
    </rcc>
    <rcc rId="0" sId="1" s="1" dxf="1">
      <nc r="AR369">
        <f>+AP369/5</f>
      </nc>
      <ndxf>
        <numFmt numFmtId="167" formatCode="_(* #,##0_);_(* \(#,##0\);_(* &quot;-&quot;??_);_(@_)"/>
      </ndxf>
    </rcc>
  </rrc>
  <rrc rId="14594" sId="1" ref="A376:XFD376" action="deleteRow">
    <rfmt sheetId="1" xfDxf="1" sqref="A376:XFD376" start="0" length="0">
      <dxf>
        <fill>
          <patternFill patternType="solid">
            <bgColor rgb="FF92D050"/>
          </patternFill>
        </fill>
      </dxf>
    </rfmt>
    <rcc rId="0" sId="1" dxf="1">
      <nc r="A376" t="inlineStr">
        <is>
          <t>GENERAL</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376" t="inlineStr">
        <is>
          <t>GR:1:2-02-30</t>
        </is>
      </nc>
      <ndxf>
        <font>
          <i/>
          <sz val="10"/>
          <color auto="1"/>
          <name val="Calibri"/>
          <scheme val="minor"/>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C376" t="inlineStr">
        <is>
          <t>1.2.2.19</t>
        </is>
      </nc>
      <ndxf>
        <font>
          <i/>
          <sz val="10"/>
          <color auto="1"/>
          <name val="Calibri"/>
          <scheme val="minor"/>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D376" t="inlineStr">
        <is>
          <t>999999</t>
        </is>
      </nc>
      <ndxf>
        <font>
          <i/>
          <sz val="10"/>
          <color auto="1"/>
          <name val="Calibri"/>
          <scheme val="minor"/>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E376" t="inlineStr">
        <is>
          <t>1-0100</t>
        </is>
      </nc>
      <ndxf>
        <font>
          <i/>
          <sz val="10"/>
          <color auto="1"/>
          <name val="Calibri"/>
          <scheme val="minor"/>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fmt sheetId="1" sqref="F376" start="0" length="0">
      <dxf>
        <font>
          <sz val="10"/>
          <color theme="1"/>
          <name val="Calibri"/>
          <scheme val="minor"/>
        </font>
        <fill>
          <patternFill patternType="none">
            <bgColor indexed="6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376" start="0" length="0">
      <dxf>
        <font>
          <sz val="10"/>
          <color theme="1"/>
          <name val="Calibri"/>
          <scheme val="minor"/>
        </font>
        <fill>
          <patternFill patternType="none">
            <bgColor indexed="6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376" start="0" length="0">
      <dxf>
        <font>
          <sz val="10"/>
          <color theme="1"/>
          <name val="Calibri"/>
          <scheme val="minor"/>
        </font>
        <fill>
          <patternFill patternType="none">
            <bgColor indexed="6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376" start="0" length="0">
      <dxf>
        <font>
          <sz val="10"/>
          <color theme="1"/>
          <name val="Calibri"/>
          <scheme val="minor"/>
        </font>
        <fill>
          <patternFill patternType="none">
            <bgColor indexed="65"/>
          </patternFill>
        </fill>
        <alignment vertical="top" wrapText="1" readingOrder="0"/>
        <border outline="0">
          <left style="thin">
            <color indexed="64"/>
          </left>
          <right style="thin">
            <color indexed="64"/>
          </right>
          <top style="thin">
            <color indexed="64"/>
          </top>
          <bottom style="thin">
            <color indexed="64"/>
          </bottom>
        </border>
        <protection locked="0"/>
      </dxf>
    </rfmt>
    <rcc rId="0" sId="1" dxf="1">
      <nc r="J376" t="inlineStr">
        <is>
          <t>Cajas u organizadores de almacenamiento de
archivos</t>
        </is>
      </nc>
      <ndxf>
        <font>
          <sz val="10"/>
          <color theme="1"/>
          <name val="Calibri"/>
          <scheme val="minor"/>
        </font>
        <fill>
          <patternFill>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K376">
        <v>44111515</v>
      </nc>
      <ndxf>
        <font>
          <sz val="10"/>
          <color theme="1"/>
          <name val="Calibri"/>
          <scheme val="minor"/>
        </font>
        <fill>
          <patternFill>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376" t="inlineStr">
        <is>
          <t xml:space="preserve">ADQUISICIÓN DE INSUMOS PARA EL ARCHIVO </t>
        </is>
      </nc>
      <ndxf>
        <font>
          <b/>
          <sz val="10"/>
          <color auto="1"/>
          <name val="Calibri"/>
          <scheme val="minor"/>
        </font>
        <fill>
          <patternFill>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376" t="inlineStr">
        <is>
          <t>SEPTIEMBRE</t>
        </is>
      </nc>
      <ndxf>
        <font>
          <sz val="10"/>
          <color theme="1"/>
          <name val="Calibri"/>
          <scheme val="minor"/>
        </font>
        <numFmt numFmtId="19" formatCode="dd/mm/yyyy"/>
        <fill>
          <patternFill>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376" t="inlineStr">
        <is>
          <t>1 MES</t>
        </is>
      </nc>
      <ndxf>
        <font>
          <sz val="10"/>
          <color theme="1"/>
          <name val="Calibri"/>
          <scheme val="minor"/>
        </font>
        <fill>
          <patternFill>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O376" t="inlineStr">
        <is>
          <t>MINIMA CUANTIA</t>
        </is>
      </nc>
      <ndxf>
        <font>
          <sz val="10"/>
          <color theme="1"/>
          <name val="Calibri"/>
          <scheme val="minor"/>
        </font>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ndxf>
    </rcc>
    <rcc rId="0" sId="1" dxf="1">
      <nc r="P376" t="inlineStr">
        <is>
          <t>RECURSOS CORRIENTES</t>
        </is>
      </nc>
      <ndxf>
        <font>
          <sz val="10"/>
          <color theme="1"/>
          <name val="Calibri"/>
          <scheme val="minor"/>
        </font>
        <fill>
          <patternFill>
            <bgColor theme="0"/>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376">
        <v>1690000</v>
      </nc>
      <ndxf>
        <font>
          <sz val="10"/>
          <color theme="1"/>
          <name val="Calibri"/>
          <scheme val="minor"/>
        </font>
        <numFmt numFmtId="34" formatCode="_(&quot;$&quot;\ * #,##0.00_);_(&quot;$&quot;\ * \(#,##0.00\);_(&quot;$&quot;\ * &quot;-&quot;??_);_(@_)"/>
        <fill>
          <patternFill>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R376">
        <v>1690000</v>
      </nc>
      <ndxf>
        <font>
          <sz val="10"/>
          <color theme="1"/>
          <name val="Calibri"/>
          <scheme val="minor"/>
        </font>
        <numFmt numFmtId="34" formatCode="_(&quot;$&quot;\ * #,##0.00_);_(&quot;$&quot;\ * \(#,##0.00\);_(&quot;$&quot;\ * &quot;-&quot;??_);_(@_)"/>
        <fill>
          <patternFill>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S376" t="inlineStr">
        <is>
          <t>NO</t>
        </is>
      </nc>
      <ndxf>
        <font>
          <sz val="10"/>
          <color theme="1"/>
          <name val="Calibri"/>
          <scheme val="minor"/>
        </font>
        <fill>
          <patternFill>
            <bgColor theme="0"/>
          </patternFill>
        </fill>
        <alignment horizontal="center" vertical="center" wrapText="1" readingOrder="0"/>
        <border outline="0">
          <left style="thin">
            <color auto="1"/>
          </left>
          <right style="thin">
            <color auto="1"/>
          </right>
          <top style="thin">
            <color auto="1"/>
          </top>
          <bottom style="thin">
            <color auto="1"/>
          </bottom>
        </border>
      </ndxf>
    </rcc>
    <rcc rId="0" sId="1" dxf="1">
      <nc r="T376" t="inlineStr">
        <is>
          <t>N/A</t>
        </is>
      </nc>
      <ndxf>
        <font>
          <sz val="10"/>
          <color theme="1"/>
          <name val="Calibri"/>
          <scheme val="minor"/>
        </font>
        <fill>
          <patternFill>
            <bgColor theme="0"/>
          </patternFill>
        </fill>
        <alignment horizontal="center" vertical="center" wrapText="1" readingOrder="0"/>
        <border outline="0">
          <left style="thin">
            <color auto="1"/>
          </left>
          <right style="thin">
            <color auto="1"/>
          </right>
          <top style="thin">
            <color auto="1"/>
          </top>
          <bottom style="thin">
            <color auto="1"/>
          </bottom>
        </border>
      </ndxf>
    </rcc>
    <rcc rId="0" sId="1" dxf="1">
      <nc r="U376" t="inlineStr">
        <is>
          <t>Secretaría General  - Dirección de Gestión Documental</t>
        </is>
      </nc>
      <ndxf>
        <font>
          <sz val="10"/>
          <color theme="1"/>
          <name val="Calibri"/>
          <scheme val="minor"/>
        </font>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ndxf>
    </rcc>
    <rcc rId="0" sId="1" dxf="1">
      <nc r="V376">
        <v>7000087873</v>
      </nc>
      <ndxf>
        <font>
          <sz val="10"/>
          <color theme="1"/>
          <name val="Calibri"/>
          <scheme val="minor"/>
        </font>
        <fill>
          <patternFill>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W376" start="0" length="0">
      <dxf>
        <font>
          <sz val="9"/>
          <color theme="1"/>
          <name val="Tahoma"/>
          <scheme val="none"/>
        </font>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X376" start="0" length="0">
      <dxf>
        <font>
          <sz val="9"/>
          <color theme="1"/>
          <name val="Tahoma"/>
          <scheme val="none"/>
        </font>
        <numFmt numFmtId="169" formatCode="#,##0;[Red]#,##0"/>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Y376" start="0" length="0">
      <dxf>
        <font>
          <sz val="9"/>
          <color theme="1"/>
          <name val="Tahoma"/>
          <scheme val="none"/>
        </font>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Z376" start="0" length="0">
      <dxf>
        <font>
          <sz val="9"/>
          <color theme="1"/>
          <name val="Tahoma"/>
          <scheme val="none"/>
        </font>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A376" start="0" length="0">
      <dxf>
        <font>
          <sz val="10"/>
          <color theme="1"/>
          <name val="Calibri"/>
          <scheme val="minor"/>
        </font>
        <fill>
          <patternFill>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376" start="0" length="0">
      <dxf>
        <font>
          <b/>
          <sz val="10"/>
          <color theme="1"/>
          <name val="Calibri"/>
          <scheme val="minor"/>
        </font>
        <fill>
          <patternFill>
            <bgColor theme="0"/>
          </patternFill>
        </fill>
        <alignment horizontal="center" vertical="center" wrapText="1" readingOrder="0"/>
        <border outline="0">
          <left style="thin">
            <color indexed="64"/>
          </left>
          <top style="thin">
            <color indexed="64"/>
          </top>
          <bottom style="thin">
            <color indexed="64"/>
          </bottom>
        </border>
      </dxf>
    </rfmt>
    <rfmt sheetId="1" s="1" sqref="AC376" start="0" length="0">
      <dxf>
        <font>
          <sz val="10"/>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376" start="0" length="0">
      <dxf>
        <font>
          <sz val="10"/>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376" start="0" length="0">
      <dxf>
        <font>
          <sz val="10"/>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376" start="0" length="0">
      <dxf>
        <font>
          <sz val="10"/>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376" start="0" length="0">
      <dxf>
        <font>
          <sz val="10"/>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376" start="0" length="0">
      <dxf>
        <font>
          <sz val="10"/>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376" start="0" length="0">
      <dxf>
        <font>
          <sz val="10"/>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376" start="0" length="0">
      <dxf>
        <font>
          <sz val="10"/>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376" start="0" length="0">
      <dxf>
        <font>
          <sz val="10"/>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cc rId="0" sId="1" s="1" dxf="1" numFmtId="34">
      <nc r="AL376">
        <v>1690000</v>
      </nc>
      <ndxf>
        <font>
          <sz val="10"/>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protection locked="0"/>
      </ndxf>
    </rcc>
    <rfmt sheetId="1" s="1" sqref="AM376"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N376" start="0" length="0">
      <dxf>
        <font>
          <sz val="10"/>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376" start="0" length="0">
      <dxf>
        <font>
          <sz val="9"/>
          <color theme="1"/>
          <name val="Tahoma"/>
          <scheme val="none"/>
        </font>
        <numFmt numFmtId="169" formatCode="#,##0;[Red]#,##0"/>
        <fill>
          <patternFill>
            <bgColor theme="7" tint="0.7999816888943144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P376" start="0" length="0">
      <dxf>
        <numFmt numFmtId="165" formatCode="_(&quot;$&quot;\ * #,##0_);_(&quot;$&quot;\ * \(#,##0\);_(&quot;$&quot;\ * &quot;-&quot;??_);_(@_)"/>
        <fill>
          <patternFill patternType="none">
            <bgColor indexed="65"/>
          </patternFill>
        </fill>
      </dxf>
    </rfmt>
    <rfmt sheetId="1" sqref="AQ376" start="0" length="0">
      <dxf>
        <fill>
          <patternFill patternType="none">
            <bgColor indexed="65"/>
          </patternFill>
        </fill>
      </dxf>
    </rfmt>
    <rfmt sheetId="1" sqref="AR376" start="0" length="0">
      <dxf>
        <numFmt numFmtId="165" formatCode="_(&quot;$&quot;\ * #,##0_);_(&quot;$&quot;\ * \(#,##0\);_(&quot;$&quot;\ * &quot;-&quot;??_);_(@_)"/>
        <fill>
          <patternFill patternType="none">
            <bgColor indexed="65"/>
          </patternFill>
        </fill>
      </dxf>
    </rfmt>
  </rrc>
  <rcc rId="14595" sId="1" xfDxf="1" dxf="1">
    <nc r="Y530" t="inlineStr">
      <is>
        <t xml:space="preserve">ACTA DE AJECUCION Y/O CONTRATOS INTERADMINISTRATIVOS DERIVADOS </t>
      </is>
    </nc>
    <ndxf>
      <font>
        <sz val="10"/>
        <color auto="1"/>
      </font>
      <numFmt numFmtId="3" formatCode="#,##0"/>
      <fill>
        <patternFill patternType="solid">
          <bgColor rgb="FFFF0000"/>
        </patternFill>
      </fill>
      <alignment horizontal="justify" vertical="center" readingOrder="0"/>
      <border outline="0">
        <left style="thin">
          <color auto="1"/>
        </left>
        <right style="thin">
          <color auto="1"/>
        </right>
        <top style="thin">
          <color auto="1"/>
        </top>
        <bottom style="thin">
          <color auto="1"/>
        </bottom>
      </border>
    </ndxf>
  </rcc>
  <rfmt sheetId="1" sqref="Y530">
    <dxf>
      <fill>
        <patternFill patternType="none">
          <bgColor auto="1"/>
        </patternFill>
      </fill>
    </dxf>
  </rfmt>
  <rcc rId="14596" sId="1">
    <oc r="V537" t="inlineStr">
      <is>
        <t>7000083678 - 7000079947</t>
      </is>
    </oc>
    <nc r="V537">
      <v>7000079947</v>
    </nc>
  </rcc>
  <rcc rId="14597" sId="1">
    <nc r="W537">
      <v>4500028643</v>
    </nc>
  </rcc>
  <rfmt sheetId="1" sqref="W537">
    <dxf>
      <alignment vertical="center" readingOrder="0"/>
    </dxf>
  </rfmt>
  <rfmt sheetId="1" sqref="W537">
    <dxf>
      <alignment horizontal="center" readingOrder="0"/>
    </dxf>
  </rfmt>
  <rcc rId="14598" sId="1">
    <nc r="X537">
      <v>449998500</v>
    </nc>
  </rcc>
  <rfmt sheetId="1" sqref="X537">
    <dxf>
      <numFmt numFmtId="34" formatCode="_(&quot;$&quot;\ * #,##0.00_);_(&quot;$&quot;\ * \(#,##0.00\);_(&quot;$&quot;\ * &quot;-&quot;??_);_(@_)"/>
    </dxf>
  </rfmt>
  <rfmt sheetId="1" sqref="X537">
    <dxf>
      <alignment horizontal="center" readingOrder="0"/>
    </dxf>
  </rfmt>
  <rfmt sheetId="1" sqref="X537">
    <dxf>
      <alignment vertical="center" readingOrder="0"/>
    </dxf>
  </rfmt>
  <rcc rId="14599" sId="1">
    <nc r="Y537" t="inlineStr">
      <is>
        <t>SG - 287 - 2017</t>
      </is>
    </nc>
  </rcc>
  <rcc rId="14600" sId="1" xfDxf="1" dxf="1">
    <nc r="Z537" t="inlineStr">
      <is>
        <t>CARROCERIAS EL SOL S.A.S. / CARLOS ALBERTO VARGAS MARTINEZ</t>
      </is>
    </nc>
    <ndxf>
      <alignment wrapText="1" readingOrder="0"/>
      <border outline="0">
        <left style="thin">
          <color auto="1"/>
        </left>
        <right style="thin">
          <color auto="1"/>
        </right>
        <top style="thin">
          <color auto="1"/>
        </top>
        <bottom style="thin">
          <color auto="1"/>
        </bottom>
      </border>
      <protection locked="0"/>
    </ndxf>
  </rcc>
  <rfmt sheetId="1" sqref="Y537:Z537">
    <dxf>
      <alignment vertical="center" readingOrder="0"/>
    </dxf>
  </rfmt>
  <rfmt sheetId="1" sqref="Y537:Z537">
    <dxf>
      <alignment horizontal="center" readingOrder="0"/>
    </dxf>
  </rfmt>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601" sId="1" xfDxf="1" dxf="1">
    <nc r="W538">
      <v>4500028644</v>
    </nc>
    <ndxf>
      <alignment wrapText="1" readingOrder="0"/>
      <border outline="0">
        <left style="thin">
          <color auto="1"/>
        </left>
        <right style="thin">
          <color auto="1"/>
        </right>
        <top style="thin">
          <color auto="1"/>
        </top>
        <bottom style="thin">
          <color auto="1"/>
        </bottom>
      </border>
      <protection locked="0"/>
    </ndxf>
  </rcc>
  <rcc rId="14602" sId="1">
    <nc r="X538">
      <v>29000000</v>
    </nc>
  </rcc>
  <rcc rId="14603" sId="1">
    <nc r="Y538" t="inlineStr">
      <is>
        <t>SG - 280 - 2017</t>
      </is>
    </nc>
  </rcc>
  <rcc rId="14604" sId="1" xfDxf="1" dxf="1">
    <nc r="Z538" t="inlineStr">
      <is>
        <t xml:space="preserve">FUNDACION SENSOSFERA / PEDRO FABIAN ACOSTA QUIRIGA </t>
      </is>
    </nc>
    <ndxf>
      <alignment wrapText="1" readingOrder="0"/>
      <border outline="0">
        <left style="thin">
          <color auto="1"/>
        </left>
        <right style="thin">
          <color auto="1"/>
        </right>
        <top style="thin">
          <color auto="1"/>
        </top>
        <bottom style="thin">
          <color auto="1"/>
        </bottom>
      </border>
      <protection locked="0"/>
    </ndxf>
  </rcc>
  <rfmt sheetId="1" sqref="W538:Z538">
    <dxf>
      <alignment vertical="center" readingOrder="0"/>
    </dxf>
  </rfmt>
  <rfmt sheetId="1" sqref="W538:Z538">
    <dxf>
      <alignment horizontal="center" readingOrder="0"/>
    </dxf>
  </rfmt>
  <rfmt sheetId="1" sqref="X538">
    <dxf>
      <numFmt numFmtId="34" formatCode="_(&quot;$&quot;\ * #,##0.00_);_(&quot;$&quot;\ * \(#,##0.00\);_(&quot;$&quot;\ * &quot;-&quot;??_);_(@_)"/>
    </dxf>
  </rfmt>
  <rcc rId="14605" sId="1" xfDxf="1" dxf="1">
    <nc r="W544">
      <v>4500027214</v>
    </nc>
    <ndxf>
      <alignment wrapText="1" readingOrder="0"/>
      <border outline="0">
        <left style="thin">
          <color auto="1"/>
        </left>
        <right style="thin">
          <color auto="1"/>
        </right>
        <top style="thin">
          <color auto="1"/>
        </top>
        <bottom style="thin">
          <color auto="1"/>
        </bottom>
      </border>
      <protection locked="0"/>
    </ndxf>
  </rcc>
  <rcc rId="14606" sId="1">
    <nc r="Y544" t="inlineStr">
      <is>
        <t>SG - 159 - 2017</t>
      </is>
    </nc>
  </rcc>
  <rcc rId="14607" sId="1">
    <nc r="X544">
      <v>71000000</v>
    </nc>
  </rcc>
  <rcc rId="14608" sId="1" xfDxf="1" dxf="1">
    <nc r="Z544" t="inlineStr">
      <is>
        <t>UNIVERSIDAD DISTRITSL FRANCISCO JOSE DE CALDAS - IDEXUD</t>
      </is>
    </nc>
    <ndxf>
      <alignment wrapText="1" readingOrder="0"/>
      <border outline="0">
        <left style="thin">
          <color auto="1"/>
        </left>
        <right style="thin">
          <color auto="1"/>
        </right>
        <top style="thin">
          <color auto="1"/>
        </top>
        <bottom style="thin">
          <color auto="1"/>
        </bottom>
      </border>
      <protection locked="0"/>
    </ndxf>
  </rcc>
  <rfmt sheetId="1" sqref="W544:Z544">
    <dxf>
      <alignment horizontal="center" readingOrder="0"/>
    </dxf>
  </rfmt>
  <rfmt sheetId="1" sqref="W544:Z544">
    <dxf>
      <alignment vertical="center" readingOrder="0"/>
    </dxf>
  </rfmt>
  <rfmt sheetId="1" sqref="X544">
    <dxf>
      <numFmt numFmtId="34" formatCode="_(&quot;$&quot;\ * #,##0.00_);_(&quot;$&quot;\ * \(#,##0.00\);_(&quot;$&quot;\ * &quot;-&quot;??_);_(@_)"/>
    </dxf>
  </rfmt>
  <rcc rId="14609" sId="1" odxf="1" dxf="1">
    <nc r="Z547" t="inlineStr">
      <is>
        <t>ROSA GERALDINE CIFUENTES CASTRO</t>
      </is>
    </nc>
    <odxf>
      <alignment horizontal="general" vertical="top" readingOrder="0"/>
    </odxf>
    <ndxf>
      <alignment horizontal="left" vertical="center" readingOrder="0"/>
    </ndxf>
  </rcc>
  <rcc rId="14610" sId="1">
    <nc r="Y547" t="inlineStr">
      <is>
        <t>AD 1 SG 080 - 2017</t>
      </is>
    </nc>
  </rcc>
  <rcc rId="14611" sId="1">
    <nc r="W547">
      <v>2551000</v>
    </nc>
  </rcc>
  <rm rId="14612" sheetId="1" source="W547" destination="X547" sourceSheetId="1">
    <rfmt sheetId="1" sqref="X547" start="0" length="0">
      <dxf>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m>
  <rfmt sheetId="1" sqref="X547">
    <dxf>
      <numFmt numFmtId="34" formatCode="_(&quot;$&quot;\ * #,##0.00_);_(&quot;$&quot;\ * \(#,##0.00\);_(&quot;$&quot;\ * &quot;-&quot;??_);_(@_)"/>
    </dxf>
  </rfmt>
  <rfmt sheetId="1" sqref="Y341">
    <dxf>
      <numFmt numFmtId="34" formatCode="_(&quot;$&quot;\ * #,##0.00_);_(&quot;$&quot;\ * \(#,##0.00\);_(&quot;$&quot;\ * &quot;-&quot;??_);_(@_)"/>
    </dxf>
  </rfmt>
  <rfmt sheetId="1" sqref="V341" start="0" length="0">
    <dxf>
      <font>
        <sz val="11"/>
        <color theme="1"/>
        <name val="Calibri"/>
        <scheme val="minor"/>
      </font>
      <fill>
        <patternFill patternType="none">
          <bgColor indexed="65"/>
        </patternFill>
      </fill>
      <alignment horizontal="general" vertical="bottom" readingOrder="0"/>
    </dxf>
  </rfmt>
  <rfmt sheetId="1" xfDxf="1" sqref="V341" start="0" length="0">
    <dxf>
      <font>
        <color rgb="FF000000"/>
        <name val="Arial Narrow"/>
        <scheme val="none"/>
      </font>
    </dxf>
  </rfmt>
  <rfmt sheetId="1" sqref="W341" start="0" length="0">
    <dxf>
      <font>
        <sz val="11"/>
        <color theme="1"/>
        <name val="Calibri"/>
        <scheme val="minor"/>
      </font>
      <fill>
        <patternFill patternType="none">
          <bgColor indexed="65"/>
        </patternFill>
      </fill>
      <alignment horizontal="general" vertical="bottom" readingOrder="0"/>
      <border outline="0">
        <left/>
        <bottom/>
      </border>
    </dxf>
  </rfmt>
  <rfmt sheetId="1" xfDxf="1" sqref="W341" start="0" length="0">
    <dxf>
      <font>
        <color rgb="FF000000"/>
        <name val="Arial Narrow"/>
        <scheme val="none"/>
      </font>
    </dxf>
  </rfmt>
  <rm rId="14613" sheetId="1" source="Y341" destination="X341" sourceSheetId="1">
    <rfmt sheetId="1" s="1" sqref="X341" start="0" length="0">
      <dxf>
        <font>
          <sz val="10"/>
          <color auto="1"/>
          <name val="Calibri"/>
          <scheme val="minor"/>
        </font>
        <numFmt numFmtId="34" formatCode="_(&quot;$&quot;\ * #,##0.00_);_(&quot;$&quot;\ * \(#,##0.00\);_(&quot;$&quot;\ * &quot;-&quot;??_);_(@_)"/>
        <fill>
          <patternFill patternType="solid">
            <bgColor rgb="FFFF0000"/>
          </patternFill>
        </fill>
        <alignment horizontal="center" vertical="center" readingOrder="0"/>
        <border outline="0">
          <left style="thin">
            <color auto="1"/>
          </left>
          <bottom style="thin">
            <color auto="1"/>
          </bottom>
        </border>
      </dxf>
    </rfmt>
  </rm>
  <rfmt sheetId="1" sqref="Z341" start="0" length="0">
    <dxf>
      <font>
        <sz val="11"/>
        <color theme="1"/>
        <name val="Calibri"/>
        <scheme val="minor"/>
      </font>
      <fill>
        <patternFill patternType="none">
          <bgColor indexed="65"/>
        </patternFill>
      </fill>
      <alignment horizontal="general" vertical="bottom" wrapText="0" readingOrder="0"/>
      <border outline="0">
        <left/>
        <right/>
        <bottom/>
      </border>
    </dxf>
  </rfmt>
  <rfmt sheetId="1" xfDxf="1" sqref="Z341" start="0" length="0">
    <dxf>
      <font>
        <sz val="10"/>
        <name val="Century Gothic"/>
        <scheme val="none"/>
      </font>
    </dxf>
  </rfmt>
  <rcc rId="14614" sId="1" odxf="1" dxf="1">
    <nc r="V341">
      <v>7000089281</v>
    </nc>
    <ndxf>
      <font>
        <color auto="1"/>
        <name val="Arial Narrow"/>
        <scheme val="minor"/>
      </font>
      <alignment horizontal="center" vertical="center" readingOrder="0"/>
    </ndxf>
  </rcc>
  <rcc rId="14615" sId="1" odxf="1" dxf="1">
    <nc r="W341">
      <v>4500028577</v>
    </nc>
    <ndxf>
      <font>
        <color auto="1"/>
        <name val="Arial Narrow"/>
        <scheme val="minor"/>
      </font>
      <fill>
        <patternFill patternType="solid">
          <bgColor theme="0"/>
        </patternFill>
      </fill>
      <alignment horizontal="center" vertical="center" readingOrder="0"/>
      <border outline="0">
        <left style="thin">
          <color auto="1"/>
        </left>
        <bottom style="thin">
          <color auto="1"/>
        </bottom>
      </border>
    </ndxf>
  </rcc>
  <rcc rId="14616" sId="1" odxf="1" s="1" dxf="1" numFmtId="34">
    <nc r="X341">
      <v>6206664</v>
    </nc>
    <ndxf>
      <fill>
        <patternFill>
          <bgColor theme="0"/>
        </patternFill>
      </fill>
      <border outline="0">
        <right/>
      </border>
    </ndxf>
  </rcc>
  <rcc rId="14617" sId="1" odxf="1" dxf="1">
    <nc r="Y341" t="inlineStr">
      <is>
        <t>SG - 282 - 2017</t>
      </is>
    </nc>
    <ndxf>
      <font>
        <sz val="10"/>
        <color auto="1"/>
      </font>
      <fill>
        <patternFill>
          <bgColor theme="0"/>
        </patternFill>
      </fill>
      <alignment horizontal="center" vertical="center" readingOrder="0"/>
      <border outline="0">
        <left style="thin">
          <color indexed="64"/>
        </left>
        <right style="thin">
          <color indexed="64"/>
        </right>
        <bottom style="thin">
          <color indexed="64"/>
        </bottom>
      </border>
    </ndxf>
  </rcc>
  <rcc rId="14618" sId="1" odxf="1" dxf="1">
    <nc r="Z341" t="inlineStr">
      <is>
        <t>FLORENCIO SANCHEZ</t>
      </is>
    </nc>
    <ndxf>
      <font>
        <sz val="10"/>
        <color auto="1"/>
        <name val="Century Gothic"/>
        <scheme val="minor"/>
      </font>
      <fill>
        <patternFill patternType="solid">
          <bgColor theme="0"/>
        </patternFill>
      </fill>
      <alignment horizontal="center" vertical="center" wrapText="1" readingOrder="0"/>
      <border outline="0">
        <left style="thin">
          <color indexed="64"/>
        </left>
        <right style="thin">
          <color indexed="64"/>
        </right>
        <bottom style="thin">
          <color indexed="64"/>
        </bottom>
      </border>
    </ndxf>
  </rcc>
  <rfmt sheetId="1" sqref="V372">
    <dxf>
      <fill>
        <patternFill patternType="none">
          <bgColor auto="1"/>
        </patternFill>
      </fill>
    </dxf>
  </rfmt>
  <rrc rId="14619" sId="1" ref="A434:XFD434" action="deleteRow">
    <rfmt sheetId="1" xfDxf="1" sqref="A434:XFD434" start="0" length="0"/>
    <rcc rId="0" sId="1" dxf="1">
      <nc r="A434"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434"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434"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434"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434"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4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4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4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4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434"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434">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434"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434"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434"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434"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434"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434"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fmt sheetId="1" s="1" sqref="R434"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dxf="1">
      <nc r="S434"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434"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434"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fmt sheetId="1" sqref="V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W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X434" start="0" length="0">
      <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dxf>
    </rfmt>
    <rfmt sheetId="1" sqref="Y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Z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A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B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1" sqref="AC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434"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434" start="0" length="0">
      <dxf>
        <numFmt numFmtId="165" formatCode="_(&quot;$&quot;\ * #,##0_);_(&quot;$&quot;\ * \(#,##0\);_(&quot;$&quot;\ * &quot;-&quot;??_);_(@_)"/>
      </dxf>
    </rfmt>
  </rrc>
  <rrc rId="14620" sId="1" ref="A434:XFD434" action="deleteRow">
    <rfmt sheetId="1" xfDxf="1" sqref="A434:XFD434" start="0" length="0"/>
    <rcc rId="0" sId="1" dxf="1">
      <nc r="A434"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434"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434"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434"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434"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4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4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4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4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434"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434">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434"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434"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434"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434"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434"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434"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fmt sheetId="1" s="1" sqref="R434"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dxf="1">
      <nc r="S434"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434"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434"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fmt sheetId="1" sqref="V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W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X434" start="0" length="0">
      <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dxf>
    </rfmt>
    <rfmt sheetId="1" sqref="Y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Z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A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B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1" sqref="AC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434"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434" start="0" length="0">
      <dxf>
        <numFmt numFmtId="165" formatCode="_(&quot;$&quot;\ * #,##0_);_(&quot;$&quot;\ * \(#,##0\);_(&quot;$&quot;\ * &quot;-&quot;??_);_(@_)"/>
      </dxf>
    </rfmt>
  </rrc>
  <rrc rId="14621" sId="1" ref="A434:XFD434" action="deleteRow">
    <rfmt sheetId="1" xfDxf="1" sqref="A434:XFD434" start="0" length="0"/>
    <rcc rId="0" sId="1" dxf="1">
      <nc r="A434"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434"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434"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434"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434"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4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4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4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4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434"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434">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434"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434"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434"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434"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434"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434"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fmt sheetId="1" s="1" sqref="R434"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dxf="1">
      <nc r="S434"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434"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434"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fmt sheetId="1" sqref="V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W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X434" start="0" length="0">
      <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dxf>
    </rfmt>
    <rfmt sheetId="1" sqref="Y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Z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A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B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1" sqref="AC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434"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434" start="0" length="0">
      <dxf>
        <numFmt numFmtId="165" formatCode="_(&quot;$&quot;\ * #,##0_);_(&quot;$&quot;\ * \(#,##0\);_(&quot;$&quot;\ * &quot;-&quot;??_);_(@_)"/>
      </dxf>
    </rfmt>
  </rrc>
  <rrc rId="14622" sId="1" ref="A434:XFD434" action="deleteRow">
    <rfmt sheetId="1" xfDxf="1" sqref="A434:XFD434" start="0" length="0"/>
    <rcc rId="0" sId="1" dxf="1">
      <nc r="A434"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434"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434"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434"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434"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4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4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4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4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434"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434">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434"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434"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434"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434"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434"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434"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fmt sheetId="1" s="1" sqref="R434"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dxf="1">
      <nc r="S434"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434"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434"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fmt sheetId="1" sqref="V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W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X434" start="0" length="0">
      <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dxf>
    </rfmt>
    <rfmt sheetId="1" sqref="Y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Z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A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B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1" sqref="AC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434"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434" start="0" length="0">
      <dxf>
        <numFmt numFmtId="165" formatCode="_(&quot;$&quot;\ * #,##0_);_(&quot;$&quot;\ * \(#,##0\);_(&quot;$&quot;\ * &quot;-&quot;??_);_(@_)"/>
      </dxf>
    </rfmt>
  </rrc>
  <rrc rId="14623" sId="1" ref="A434:XFD434" action="deleteRow">
    <rfmt sheetId="1" xfDxf="1" sqref="A434:XFD434" start="0" length="0"/>
    <rcc rId="0" sId="1" dxf="1">
      <nc r="A434"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434"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434"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434"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434"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4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4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4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4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434"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434">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434"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434"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434"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434"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434"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434"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fmt sheetId="1" s="1" sqref="R434"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dxf="1">
      <nc r="S434"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434"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434"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fmt sheetId="1" sqref="V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W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X434" start="0" length="0">
      <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dxf>
    </rfmt>
    <rfmt sheetId="1" sqref="Y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Z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A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B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1" sqref="AC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434"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434" start="0" length="0">
      <dxf>
        <numFmt numFmtId="165" formatCode="_(&quot;$&quot;\ * #,##0_);_(&quot;$&quot;\ * \(#,##0\);_(&quot;$&quot;\ * &quot;-&quot;??_);_(@_)"/>
      </dxf>
    </rfmt>
  </rrc>
  <rrc rId="14624" sId="1" ref="A434:XFD434" action="deleteRow">
    <rfmt sheetId="1" xfDxf="1" sqref="A434:XFD434" start="0" length="0"/>
    <rcc rId="0" sId="1" dxf="1">
      <nc r="A434"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434"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434"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434"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434"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4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4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4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4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434"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434">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434"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434"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434"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434"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434"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434"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fmt sheetId="1" s="1" sqref="R434"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dxf="1">
      <nc r="S434"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434"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434"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fmt sheetId="1" sqref="V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W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X434" start="0" length="0">
      <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dxf>
    </rfmt>
    <rfmt sheetId="1" sqref="Y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Z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A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B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1" sqref="AC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434"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434" start="0" length="0">
      <dxf>
        <numFmt numFmtId="165" formatCode="_(&quot;$&quot;\ * #,##0_);_(&quot;$&quot;\ * \(#,##0\);_(&quot;$&quot;\ * &quot;-&quot;??_);_(@_)"/>
      </dxf>
    </rfmt>
  </rrc>
  <rrc rId="14625" sId="1" ref="A434:XFD434" action="deleteRow">
    <rfmt sheetId="1" xfDxf="1" sqref="A434:XFD434" start="0" length="0"/>
    <rcc rId="0" sId="1" dxf="1">
      <nc r="A434"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434"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434"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434"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434"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4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4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4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4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434"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434">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434"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434"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434"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434"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434"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434"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fmt sheetId="1" s="1" sqref="R434"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dxf="1">
      <nc r="S434"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434"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434"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fmt sheetId="1" sqref="V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W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X434" start="0" length="0">
      <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dxf>
    </rfmt>
    <rfmt sheetId="1" sqref="Y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Z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A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B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1" sqref="AC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434"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434" start="0" length="0">
      <dxf>
        <numFmt numFmtId="165" formatCode="_(&quot;$&quot;\ * #,##0_);_(&quot;$&quot;\ * \(#,##0\);_(&quot;$&quot;\ * &quot;-&quot;??_);_(@_)"/>
      </dxf>
    </rfmt>
  </rrc>
  <rrc rId="14626" sId="1" ref="A434:XFD434" action="deleteRow">
    <rfmt sheetId="1" xfDxf="1" sqref="A434:XFD434" start="0" length="0"/>
    <rcc rId="0" sId="1" dxf="1">
      <nc r="A434"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434"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434"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434"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434"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4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4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4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4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434"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434">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434"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434"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434"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434"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434"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434"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fmt sheetId="1" s="1" sqref="R434"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dxf="1">
      <nc r="S434"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434"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434"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fmt sheetId="1" sqref="V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W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X434" start="0" length="0">
      <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dxf>
    </rfmt>
    <rfmt sheetId="1" sqref="Y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Z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A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B43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1" sqref="AC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434"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434"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434" start="0" length="0">
      <dxf>
        <numFmt numFmtId="165" formatCode="_(&quot;$&quot;\ * #,##0_);_(&quot;$&quot;\ * \(#,##0\);_(&quot;$&quot;\ * &quot;-&quot;??_);_(@_)"/>
      </dxf>
    </rfmt>
  </rrc>
  <rcv guid="{13FF24F8-71E1-49D2-8BC1-404690D0F831}" action="delete"/>
  <rdn rId="0" localSheetId="1" customView="1" name="Z_13FF24F8_71E1_49D2_8BC1_404690D0F831_.wvu.FilterData" hidden="1" oldHidden="1">
    <formula>'SECRETARIA GENERAL'!$A$26:$BO$277</formula>
    <oldFormula>'SECRETARIA GENERAL'!$A$26:$BO$277</oldFormula>
  </rdn>
  <rdn rId="0" localSheetId="2" customView="1" name="Z_13FF24F8_71E1_49D2_8BC1_404690D0F831_.wvu.Cols" hidden="1" oldHidden="1">
    <formula>'DESPACHO GOBERNADOR'!$F:$F,'DESPACHO GOBERNADOR'!$T:$T</formula>
    <oldFormula>'DESPACHO GOBERNADOR'!$F:$F,'DESPACHO GOBERNADOR'!$T:$T</oldFormula>
  </rdn>
  <rcv guid="{13FF24F8-71E1-49D2-8BC1-404690D0F831}" action="add"/>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629" sId="1" xfDxf="1" dxf="1" numFmtId="34">
    <nc r="W545">
      <v>4500028651</v>
    </nc>
    <ndxf>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ndxf>
  </rcc>
  <rfmt sheetId="1" sqref="W545">
    <dxf>
      <numFmt numFmtId="0" formatCode="General"/>
    </dxf>
  </rfmt>
  <rcc rId="14630" sId="1" numFmtId="34">
    <nc r="X545">
      <v>30000000</v>
    </nc>
  </rcc>
  <rcc rId="14631" sId="1">
    <nc r="Y545" t="inlineStr">
      <is>
        <t>SG - 286 - 2017</t>
      </is>
    </nc>
  </rcc>
  <rcc rId="14632" sId="1" xfDxf="1" dxf="1">
    <nc r="Z545" t="inlineStr">
      <is>
        <t>CARLOS ANDRES VALENCIA HOYOS</t>
      </is>
    </nc>
    <ndxf>
      <alignment wrapText="1" readingOrder="0"/>
      <border outline="0">
        <left style="thin">
          <color indexed="64"/>
        </left>
        <right style="thin">
          <color indexed="64"/>
        </right>
        <top style="thin">
          <color indexed="64"/>
        </top>
        <bottom style="thin">
          <color indexed="64"/>
        </bottom>
      </border>
      <protection locked="0"/>
    </ndxf>
  </rcc>
  <rcc rId="14633" sId="1">
    <oc r="V549">
      <v>7000086919</v>
    </oc>
    <nc r="V549">
      <v>7000086918</v>
    </nc>
  </rcc>
  <rcc rId="14634" sId="1">
    <nc r="Y549" t="inlineStr">
      <is>
        <t>SG - 225 - 2017</t>
      </is>
    </nc>
  </rcc>
  <rfmt sheetId="1" sqref="Y549">
    <dxf>
      <fill>
        <patternFill patternType="none">
          <bgColor auto="1"/>
        </patternFill>
      </fill>
    </dxf>
  </rfmt>
  <rfmt sheetId="1" sqref="Y549">
    <dxf>
      <alignment vertical="center" readingOrder="0"/>
    </dxf>
  </rfmt>
  <rfmt sheetId="1" sqref="Y549">
    <dxf>
      <alignment horizontal="center" readingOrder="0"/>
    </dxf>
  </rfmt>
  <rcc rId="14635" sId="1">
    <oc r="V550">
      <v>7000079991</v>
    </oc>
    <nc r="V550">
      <v>7000079990</v>
    </nc>
  </rcc>
  <rcc rId="14636" sId="1" xfDxf="1" dxf="1">
    <oc r="L550" t="inlineStr">
      <is>
        <t xml:space="preserve">CONTRATAR EL SERVICIO DE ASESORIA ESPECIALIZADA A TRAVÉS DEL MODELO DE ASESORIA VIRTUAL PARA LAS ALCALDÍAS MUNICIPALES DEL DEPARTAMENTO DE CUNDINAMARCA </t>
      </is>
    </oc>
    <nc r="L550" t="inlineStr">
      <is>
        <t>PRESTAR SERVICIOS DE CAPACITACIÓN ESPECIALIZADA A LA DIRECCIÓN DE GESTIÓN DOCUMENTAL DE LA SECRETARÍA GENERAL Y AL CONSEJO DEPARTAMENTAL DE ARCHIVOS DE CUNDINAMARCA EN EL DESARROLLO DIPLOMADO DE GESTIÓN DOCUMENTAL PARA LOS DISTINTOS PROCESOS E INSTRUMENTOS ARCHIVÍSTICOS DE LAS ENTIDADES MUNICIPALES Y DEPARTAMENTALES QUE HACEN PARTE DE LA JURISDICCIÓN DEL CONSEJO DEPARTAMENTAL DE ARCHIVOS DE CUNDINAMARCA.</t>
      </is>
    </nc>
    <ndxf>
      <alignment horizontal="center" vertical="center" wrapText="1" readingOrder="0"/>
      <border outline="0">
        <left style="thin">
          <color auto="1"/>
        </left>
        <right style="thin">
          <color auto="1"/>
        </right>
        <top style="thin">
          <color auto="1"/>
        </top>
        <bottom style="thin">
          <color auto="1"/>
        </bottom>
      </border>
      <protection locked="0"/>
    </ndxf>
  </rcc>
  <rcc rId="14637" sId="1" xfDxf="1" dxf="1">
    <nc r="W550">
      <v>4500027131</v>
    </nc>
    <ndxf>
      <fill>
        <patternFill patternType="solid">
          <bgColor rgb="FFFF0000"/>
        </patternFill>
      </fill>
      <alignment wrapText="1" readingOrder="0"/>
      <border outline="0">
        <left style="thin">
          <color auto="1"/>
        </left>
        <right style="thin">
          <color auto="1"/>
        </right>
        <top style="thin">
          <color auto="1"/>
        </top>
        <bottom style="thin">
          <color auto="1"/>
        </bottom>
      </border>
      <protection locked="0"/>
    </ndxf>
  </rcc>
  <rcc rId="14638" sId="1">
    <nc r="X550">
      <v>68000000</v>
    </nc>
  </rcc>
  <rcc rId="14639" sId="1">
    <nc r="Y550" t="inlineStr">
      <is>
        <t>SG - 150 - 2017</t>
      </is>
    </nc>
  </rcc>
  <rcc rId="14640" sId="1" odxf="1" dxf="1">
    <nc r="Z550" t="inlineStr">
      <is>
        <t>UNIVERSIDAD ABIERTA Y A DISTANCIA  - UNAD</t>
      </is>
    </nc>
    <odxf>
      <fill>
        <patternFill patternType="solid">
          <bgColor rgb="FFFF0000"/>
        </patternFill>
      </fill>
      <alignment horizontal="general" vertical="top" readingOrder="0"/>
    </odxf>
    <ndxf>
      <fill>
        <patternFill patternType="none">
          <bgColor indexed="65"/>
        </patternFill>
      </fill>
      <alignment horizontal="center" vertical="center" readingOrder="0"/>
    </ndxf>
  </rcc>
  <rfmt sheetId="1" sqref="W550:Y550">
    <dxf>
      <alignment vertical="center" readingOrder="0"/>
    </dxf>
  </rfmt>
  <rfmt sheetId="1" sqref="W550:Y550">
    <dxf>
      <alignment horizontal="center" readingOrder="0"/>
    </dxf>
  </rfmt>
  <rfmt sheetId="1" sqref="W550:Y550">
    <dxf>
      <fill>
        <patternFill patternType="none">
          <bgColor auto="1"/>
        </patternFill>
      </fill>
    </dxf>
  </rfmt>
  <rfmt sheetId="1" sqref="X550">
    <dxf>
      <numFmt numFmtId="34" formatCode="_(&quot;$&quot;\ * #,##0.00_);_(&quot;$&quot;\ * \(#,##0.00\);_(&quot;$&quot;\ * &quot;-&quot;??_);_(@_)"/>
    </dxf>
  </rfmt>
  <rcc rId="14641" sId="1" xfDxf="1" dxf="1">
    <oc r="L551" t="inlineStr">
      <is>
        <t>DISEÑO DE UN MODELO DE ASESORIA VIRTUAL PARA ALCALDÍAS DEL DEPARTAMENTO EN LA IMPLEMENTACIÓN DEL PROGRAMA DE GESTIÓN DOCUMENTAL Y LOS DISTINTOS INSTRUMENTOS ARCHIVÍSTICOS REQUERIDOS POR LA LEY GENERAL DE ARCHIVOS</t>
      </is>
    </oc>
    <nc r="L551" t="inlineStr">
      <is>
        <t>LA IMPRENTA NACIONAL DE COLOMBIA SE COMPROMETE CON EL DEPARTAMENTO DE CUNDINAMARCA - SECRETARIA GENERAL A  DISEÑAR UN MODELO DE ASESORÍA VIRTUAL PARA ALCALDIIA DEL DEPARTAMENTO DE CUNDINAMARCA EN LA IMPLEMENTACION DEL PROGRAMA DE GESTION DOCUMENTAL Y LOS DISTINTOS INSTRUMENTOS ARCHIVISTICOS REQUERIDOS POR LA LEY GENERAL DE ARCHIVOS.</t>
      </is>
    </nc>
    <ndxf>
      <alignment horizontal="center" vertical="center" wrapText="1" readingOrder="0"/>
      <border outline="0">
        <left style="thin">
          <color auto="1"/>
        </left>
        <right style="thin">
          <color auto="1"/>
        </right>
        <top style="thin">
          <color auto="1"/>
        </top>
        <bottom style="thin">
          <color auto="1"/>
        </bottom>
      </border>
      <protection locked="0"/>
    </ndxf>
  </rcc>
  <rcc rId="14642" sId="1">
    <oc r="V551">
      <v>7000079989</v>
    </oc>
    <nc r="V551">
      <v>7000079889</v>
    </nc>
  </rcc>
  <rcc rId="14643" sId="1" xfDxf="1" dxf="1">
    <nc r="W551">
      <v>4200004430</v>
    </nc>
    <ndxf>
      <fill>
        <patternFill patternType="solid">
          <bgColor rgb="FFFF0000"/>
        </patternFill>
      </fill>
      <alignment wrapText="1" readingOrder="0"/>
      <border outline="0">
        <left style="thin">
          <color auto="1"/>
        </left>
        <right style="thin">
          <color auto="1"/>
        </right>
        <top style="thin">
          <color auto="1"/>
        </top>
        <bottom style="thin">
          <color auto="1"/>
        </bottom>
      </border>
      <protection locked="0"/>
    </ndxf>
  </rcc>
  <rcc rId="14644" sId="1">
    <nc r="X551">
      <v>80599998</v>
    </nc>
  </rcc>
  <rcc rId="14645" sId="1" xfDxf="1" dxf="1">
    <nc r="Y551" t="inlineStr">
      <is>
        <t>ACTA EJECUCION No.  10 DE 2017 AL CONTRATO MARCO 151 DE 2017</t>
      </is>
    </nc>
    <ndxf>
      <fill>
        <patternFill patternType="solid">
          <bgColor rgb="FFFF0000"/>
        </patternFill>
      </fill>
      <alignment wrapText="1" readingOrder="0"/>
      <border outline="0">
        <left style="thin">
          <color auto="1"/>
        </left>
        <right style="thin">
          <color auto="1"/>
        </right>
        <top style="thin">
          <color auto="1"/>
        </top>
        <bottom style="thin">
          <color auto="1"/>
        </bottom>
      </border>
      <protection locked="0"/>
    </ndxf>
  </rcc>
  <rfmt sheetId="1" sqref="W551:Y551">
    <dxf>
      <alignment vertical="center" readingOrder="0"/>
    </dxf>
  </rfmt>
  <rfmt sheetId="1" sqref="W551:Y551">
    <dxf>
      <alignment horizontal="center" readingOrder="0"/>
    </dxf>
  </rfmt>
  <rfmt sheetId="1" sqref="W551:Y551">
    <dxf>
      <fill>
        <patternFill patternType="none">
          <bgColor auto="1"/>
        </patternFill>
      </fill>
    </dxf>
  </rfmt>
  <rfmt sheetId="1" sqref="X551">
    <dxf>
      <numFmt numFmtId="34" formatCode="_(&quot;$&quot;\ * #,##0.00_);_(&quot;$&quot;\ * \(#,##0.00\);_(&quot;$&quot;\ * &quot;-&quot;??_);_(@_)"/>
    </dxf>
  </rfmt>
  <rcc rId="14646" sId="1">
    <nc r="Z551" t="inlineStr">
      <is>
        <t>IMPRENTA NACIONAL DE COLOMBIA</t>
      </is>
    </nc>
  </rcc>
  <rfmt sheetId="1" sqref="Z551">
    <dxf>
      <alignment vertical="center" readingOrder="0"/>
    </dxf>
  </rfmt>
  <rfmt sheetId="1" sqref="Z551">
    <dxf>
      <alignment horizontal="center" readingOrder="0"/>
    </dxf>
  </rfmt>
  <rfmt sheetId="1" sqref="Z551">
    <dxf>
      <fill>
        <patternFill patternType="none">
          <bgColor auto="1"/>
        </patternFill>
      </fill>
    </dxf>
  </rfmt>
  <rrc rId="14647" sId="1" ref="A558:XFD558" action="deleteRow">
    <undo index="0" exp="area" dr="R554:R558" r="R564" sId="1"/>
    <rfmt sheetId="1" xfDxf="1" sqref="A558:XFD558" start="0" length="0"/>
    <rcc rId="0" sId="1" dxf="1">
      <nc r="A558" t="inlineStr">
        <is>
          <t>GENERAL</t>
        </is>
      </nc>
      <ndxf>
        <font>
          <sz val="10"/>
          <color auto="1"/>
          <name val="Calibri"/>
          <scheme val="minor"/>
        </font>
        <fill>
          <patternFill patternType="solid">
            <bgColor theme="7" tint="0.59999389629810485"/>
          </patternFill>
        </fill>
        <alignment horizontal="center" vertical="center" readingOrder="0"/>
        <border outline="0">
          <left style="thin">
            <color auto="1"/>
          </left>
          <right style="thin">
            <color auto="1"/>
          </right>
          <top style="thin">
            <color auto="1"/>
          </top>
          <bottom style="thin">
            <color auto="1"/>
          </bottom>
        </border>
      </ndxf>
    </rcc>
    <rcc rId="0" sId="1" dxf="1">
      <nc r="B558" t="inlineStr">
        <is>
          <t>GR4:4-06-02-576</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C558" t="inlineStr">
        <is>
          <t>A.17.2</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D558">
        <v>29702901</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E558" t="inlineStr">
        <is>
          <t>0-0100</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F558">
        <v>576</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G558" t="inlineStr">
        <is>
          <t>PRODUCTO</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H558">
        <v>29702901</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I558" t="inlineStr">
        <is>
          <t>FORTALECIMIENTO DE LA GESTIÓN DOCUMENTAL EN EL DEPARTAMENTO DE CUNDINAMARCA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J558" t="inlineStr">
        <is>
          <t>Servicios de apoyo gerencial</t>
        </is>
      </nc>
      <ndxf>
        <font>
          <sz val="11"/>
          <color auto="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K558">
        <v>80161500</v>
      </nc>
      <ndxf>
        <alignment horizontal="center" vertical="center" wrapText="1" readingOrder="0"/>
        <border outline="0">
          <left style="thin">
            <color auto="1"/>
          </left>
          <right style="thin">
            <color auto="1"/>
          </right>
          <top style="thin">
            <color auto="1"/>
          </top>
          <bottom style="thin">
            <color auto="1"/>
          </bottom>
        </border>
      </ndxf>
    </rcc>
    <rcc rId="0" sId="1" dxf="1">
      <nc r="L558" t="inlineStr">
        <is>
          <t xml:space="preserve">VERIFICACIÓN DE CUMPLIMIENTO EN LA IMPLEMENTACIÓN DEL PGD DE LAS DEPENDENCIAS DEL SECTOR CENTRAL DE LA GOBERNACIÓN DE CUNDINAMARCA </t>
        </is>
      </nc>
      <ndxf>
        <alignment vertical="center" wrapText="1" readingOrder="0"/>
        <border outline="0">
          <left style="thin">
            <color auto="1"/>
          </left>
          <right style="thin">
            <color auto="1"/>
          </right>
          <top style="thin">
            <color auto="1"/>
          </top>
          <bottom style="thin">
            <color auto="1"/>
          </bottom>
        </border>
        <protection locked="0"/>
      </ndxf>
    </rcc>
    <rcc rId="0" sId="1" dxf="1">
      <nc r="M558" t="inlineStr">
        <is>
          <t>ENERO</t>
        </is>
      </nc>
      <ndxf>
        <alignment vertical="top" wrapText="1" readingOrder="0"/>
        <border outline="0">
          <left style="thin">
            <color auto="1"/>
          </left>
          <right style="thin">
            <color auto="1"/>
          </right>
          <top style="thin">
            <color auto="1"/>
          </top>
          <bottom style="thin">
            <color auto="1"/>
          </bottom>
        </border>
        <protection locked="0"/>
      </ndxf>
    </rcc>
    <rcc rId="0" sId="1" dxf="1">
      <nc r="N558" t="inlineStr">
        <is>
          <t>10 MESES</t>
        </is>
      </nc>
      <ndxf>
        <alignment vertical="top" wrapText="1" readingOrder="0"/>
        <border outline="0">
          <left style="thin">
            <color auto="1"/>
          </left>
          <right style="thin">
            <color auto="1"/>
          </right>
          <top style="thin">
            <color auto="1"/>
          </top>
          <bottom style="thin">
            <color auto="1"/>
          </bottom>
        </border>
        <protection locked="0"/>
      </ndxf>
    </rcc>
    <rcc rId="0" sId="1" dxf="1">
      <nc r="O558" t="inlineStr">
        <is>
          <t>MINIMA CUANTIA</t>
        </is>
      </nc>
      <ndxf>
        <alignment vertical="top" wrapText="1" readingOrder="0"/>
        <border outline="0">
          <left style="thin">
            <color auto="1"/>
          </left>
          <right style="thin">
            <color auto="1"/>
          </right>
          <top style="thin">
            <color auto="1"/>
          </top>
          <bottom style="thin">
            <color auto="1"/>
          </bottom>
        </border>
        <protection locked="0"/>
      </ndxf>
    </rcc>
    <rcc rId="0" sId="1" dxf="1">
      <nc r="P558" t="inlineStr">
        <is>
          <t>RECURSOS ORDINARIOS</t>
        </is>
      </nc>
      <ndxf>
        <alignment vertical="center" wrapText="1" readingOrder="0"/>
        <border outline="0">
          <left style="thin">
            <color auto="1"/>
          </left>
          <right style="thin">
            <color auto="1"/>
          </right>
          <top style="thin">
            <color auto="1"/>
          </top>
          <bottom style="thin">
            <color auto="1"/>
          </bottom>
        </border>
        <protection locked="0"/>
      </ndxf>
    </rcc>
    <rcc rId="0" sId="1" s="1" dxf="1" numFmtId="34">
      <nc r="Q558">
        <v>20880000</v>
      </nc>
      <n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ndxf>
    </rcc>
    <rcc rId="0" sId="1" s="1" dxf="1" numFmtId="34">
      <nc r="R558">
        <v>20880000</v>
      </nc>
      <n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ndxf>
    </rcc>
    <rcc rId="0" sId="1" dxf="1">
      <nc r="S558" t="inlineStr">
        <is>
          <t>NO</t>
        </is>
      </nc>
      <ndxf>
        <alignment vertical="top" wrapText="1" readingOrder="0"/>
        <border outline="0">
          <left style="thin">
            <color auto="1"/>
          </left>
          <right style="thin">
            <color auto="1"/>
          </right>
          <top style="thin">
            <color auto="1"/>
          </top>
          <bottom style="thin">
            <color auto="1"/>
          </bottom>
        </border>
        <protection locked="0"/>
      </ndxf>
    </rcc>
    <rcc rId="0" sId="1" dxf="1">
      <nc r="T558" t="inlineStr">
        <is>
          <t>N/A</t>
        </is>
      </nc>
      <ndxf>
        <alignment vertical="top" wrapText="1" readingOrder="0"/>
        <border outline="0">
          <left style="thin">
            <color auto="1"/>
          </left>
          <right style="thin">
            <color auto="1"/>
          </right>
          <top style="thin">
            <color auto="1"/>
          </top>
          <bottom style="thin">
            <color auto="1"/>
          </bottom>
        </border>
        <protection locked="0"/>
      </ndxf>
    </rcc>
    <rcc rId="0" sId="1" dxf="1">
      <nc r="U558" t="inlineStr">
        <is>
          <t>Secretaria General / Dirección de Gestión Documental / John Francisco Cuervo</t>
        </is>
      </nc>
      <ndxf>
        <alignment vertical="top" wrapText="1" readingOrder="0"/>
        <border outline="0">
          <left style="thin">
            <color auto="1"/>
          </left>
          <right style="thin">
            <color auto="1"/>
          </right>
          <top style="thin">
            <color auto="1"/>
          </top>
          <bottom style="thin">
            <color auto="1"/>
          </bottom>
        </border>
        <protection locked="0"/>
      </ndxf>
    </rcc>
    <rcc rId="0" sId="1" dxf="1">
      <nc r="V558">
        <v>7000083169</v>
      </nc>
      <ndxf>
        <alignment horizontal="center" vertical="center" wrapText="1" readingOrder="0"/>
        <border outline="0">
          <left style="thin">
            <color auto="1"/>
          </left>
          <right style="thin">
            <color auto="1"/>
          </right>
          <top style="thin">
            <color auto="1"/>
          </top>
          <bottom style="thin">
            <color auto="1"/>
          </bottom>
        </border>
        <protection locked="0"/>
      </ndxf>
    </rcc>
    <rfmt sheetId="1" sqref="W558" start="0" length="0">
      <dxf>
        <fill>
          <patternFill patternType="solid">
            <bgColor rgb="FFFF000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X558" start="0" length="0">
      <dxf>
        <numFmt numFmtId="34" formatCode="_(&quot;$&quot;\ * #,##0.00_);_(&quot;$&quot;\ * \(#,##0.00\);_(&quot;$&quot;\ * &quot;-&quot;??_);_(@_)"/>
        <fill>
          <patternFill patternType="solid">
            <bgColor rgb="FFFF000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Y558" start="0" length="0">
      <dxf>
        <fill>
          <patternFill patternType="solid">
            <bgColor rgb="FFFF000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Z558" start="0" length="0">
      <dxf>
        <fill>
          <patternFill patternType="solid">
            <bgColor rgb="FFFF000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AA558" start="0" length="0">
      <dxf>
        <alignment vertical="top" wrapText="1" readingOrder="0"/>
        <border outline="0">
          <left style="thin">
            <color auto="1"/>
          </left>
          <right style="thin">
            <color auto="1"/>
          </right>
          <top style="thin">
            <color auto="1"/>
          </top>
          <bottom style="thin">
            <color auto="1"/>
          </bottom>
        </border>
        <protection locked="0"/>
      </dxf>
    </rfmt>
    <rfmt sheetId="1" sqref="AB558" start="0" length="0">
      <dxf>
        <alignment vertical="top" wrapText="1" readingOrder="0"/>
        <border outline="0">
          <left style="thin">
            <color auto="1"/>
          </left>
          <right style="thin">
            <color auto="1"/>
          </right>
          <top style="thin">
            <color auto="1"/>
          </top>
          <bottom style="thin">
            <color auto="1"/>
          </bottom>
        </border>
        <protection locked="0"/>
      </dxf>
    </rfmt>
    <rfmt sheetId="1" sqref="AC558" start="0" length="0">
      <dxf>
        <alignment vertical="top" wrapText="1" readingOrder="0"/>
        <border outline="0">
          <left style="thin">
            <color auto="1"/>
          </left>
          <right style="thin">
            <color auto="1"/>
          </right>
          <top style="thin">
            <color auto="1"/>
          </top>
          <bottom style="thin">
            <color auto="1"/>
          </bottom>
        </border>
        <protection locked="0"/>
      </dxf>
    </rfmt>
    <rfmt sheetId="1" s="1" sqref="AD558"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cc rId="0" sId="1" s="1" dxf="1" numFmtId="34">
      <nc r="AF558">
        <v>4176000</v>
      </nc>
      <n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ndxf>
    </rcc>
    <rfmt sheetId="1" s="1" sqref="AG558"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cc rId="0" sId="1" s="1" dxf="1" numFmtId="34">
      <nc r="AH558">
        <v>4176000</v>
      </nc>
      <n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ndxf>
    </rcc>
    <rfmt sheetId="1" s="1" sqref="AI558"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cc rId="0" sId="1" s="1" dxf="1" numFmtId="34">
      <nc r="AJ558">
        <v>4176000</v>
      </nc>
      <n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ndxf>
    </rcc>
    <rfmt sheetId="1" s="1" sqref="AK558"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cc rId="0" sId="1" s="1" dxf="1" numFmtId="34">
      <nc r="AL558">
        <v>4176000</v>
      </nc>
      <n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ndxf>
    </rcc>
    <rfmt sheetId="1" s="1" sqref="AM558"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cc rId="0" sId="1" s="1" dxf="1" numFmtId="34">
      <nc r="AN558">
        <v>4176000</v>
      </nc>
      <n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ndxf>
    </rcc>
    <rcc rId="0" sId="1" s="1" dxf="1">
      <nc r="AO558">
        <f>SUM(AC558:AN558)</f>
      </nc>
      <ndxf>
        <font>
          <sz val="10"/>
          <color theme="1"/>
          <name val="Calibri"/>
          <scheme val="minor"/>
        </font>
        <numFmt numFmtId="34" formatCode="_(&quot;$&quot;\ * #,##0.00_);_(&quot;$&quot;\ * \(#,##0.00\);_(&quot;$&quot;\ * &quot;-&quot;??_);_(@_)"/>
        <alignment wrapText="1" readingOrder="0"/>
        <protection locked="0"/>
      </ndxf>
    </rcc>
  </rrc>
  <rfmt sheetId="1" sqref="W561:Y561">
    <dxf>
      <fill>
        <patternFill patternType="none">
          <bgColor auto="1"/>
        </patternFill>
      </fill>
    </dxf>
  </rfmt>
  <rfmt sheetId="1" sqref="W562:Z562">
    <dxf>
      <fill>
        <patternFill patternType="none">
          <bgColor auto="1"/>
        </patternFill>
      </fill>
    </dxf>
  </rfmt>
  <rcc rId="14648" sId="1" xfDxf="1" dxf="1">
    <nc r="W562">
      <v>4500028007</v>
    </nc>
    <ndxf>
      <alignment wrapText="1" readingOrder="0"/>
      <border outline="0">
        <left style="thin">
          <color indexed="64"/>
        </left>
        <right style="thin">
          <color indexed="64"/>
        </right>
        <top style="thin">
          <color indexed="64"/>
        </top>
        <bottom style="thin">
          <color indexed="64"/>
        </bottom>
      </border>
      <protection locked="0"/>
    </ndxf>
  </rcc>
  <rcc rId="14649" sId="1" numFmtId="34">
    <nc r="X562">
      <v>973505981</v>
    </nc>
  </rcc>
  <rcc rId="14650" sId="1" xfDxf="1" dxf="1">
    <nc r="Y562" t="inlineStr">
      <is>
        <t>SG-224-2017</t>
      </is>
    </nc>
    <ndxf>
      <alignment wrapText="1" readingOrder="0"/>
      <border outline="0">
        <left style="thin">
          <color indexed="64"/>
        </left>
        <right style="thin">
          <color indexed="64"/>
        </right>
        <top style="thin">
          <color indexed="64"/>
        </top>
        <bottom style="thin">
          <color indexed="64"/>
        </bottom>
      </border>
      <protection locked="0"/>
    </ndxf>
  </rcc>
  <rcc rId="14651" sId="1" odxf="1" dxf="1">
    <nc r="Z562" t="inlineStr">
      <is>
        <t>SERVICIOS POSTALES NACIONALES S.A</t>
      </is>
    </nc>
    <odxf>
      <alignment horizontal="general" vertical="top" readingOrder="0"/>
    </odxf>
    <ndxf>
      <alignment horizontal="center" vertical="center" readingOrder="0"/>
    </ndxf>
  </rcc>
  <rfmt sheetId="1" sqref="V562:Z562">
    <dxf>
      <alignment vertical="bottom" readingOrder="0"/>
    </dxf>
  </rfmt>
  <rfmt sheetId="1" sqref="V562:Z562">
    <dxf>
      <alignment vertical="center" readingOrder="0"/>
    </dxf>
  </rfmt>
  <rfmt sheetId="1" sqref="V562:Z562">
    <dxf>
      <alignment horizontal="general" readingOrder="0"/>
    </dxf>
  </rfmt>
  <rfmt sheetId="1" sqref="W561">
    <dxf>
      <alignment horizontal="center" readingOrder="0"/>
    </dxf>
  </rfmt>
  <rfmt sheetId="1" sqref="W561">
    <dxf>
      <alignment vertical="center" readingOrder="0"/>
    </dxf>
  </rfmt>
  <rcc rId="14652" sId="1" xfDxf="1" dxf="1">
    <nc r="V578">
      <v>7000087885</v>
    </nc>
  </rcc>
  <rfmt sheetId="1" sqref="W578">
    <dxf>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rfmt>
  <rcc rId="14653" sId="1">
    <nc r="W578" t="inlineStr">
      <is>
        <t>4500028655  -  4500028642</t>
      </is>
    </nc>
  </rcc>
  <rfmt sheetId="1" sqref="X578">
    <dxf>
      <alignment horizontal="general" vertical="bottom" textRotation="0" wrapText="1" indent="0" justifyLastLine="0" shrinkToFit="0" readingOrder="0"/>
      <border diagonalUp="0" diagonalDown="0" outline="0">
        <left style="thin">
          <color auto="1"/>
        </left>
        <right style="thin">
          <color auto="1"/>
        </right>
        <top/>
        <bottom/>
      </border>
      <protection locked="0" hidden="0"/>
    </dxf>
  </rfmt>
  <rcc rId="14654" sId="1">
    <nc r="X578" t="inlineStr">
      <is>
        <t>$7.480.640 - $13.917.437</t>
      </is>
    </nc>
  </rcc>
  <rfmt sheetId="1" sqref="Y578">
    <dxf>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style="thin">
          <color auto="1"/>
        </right>
        <top/>
        <bottom/>
      </border>
      <protection locked="0" hidden="0"/>
    </dxf>
  </rfmt>
  <rcc rId="14655" sId="1">
    <nc r="Y578" t="inlineStr">
      <is>
        <t>SG 278 - 2017   -  SG 279 - 2017</t>
      </is>
    </nc>
  </rcc>
  <rfmt sheetId="1" xfDxf="1" sqref="Z578" start="0" length="0"/>
  <rfmt sheetId="1" sqref="Z578">
    <dxf>
      <alignment wrapText="1" readingOrder="0"/>
    </dxf>
  </rfmt>
  <rcc rId="14656" sId="1">
    <nc r="Z578" t="inlineStr">
      <is>
        <t>LONA GROUP SAS / CARLOS HUMBERTO LOBO PICON  -   C.I TECNOLOGIAS ALIMENTARIA S.A.S. / HILBERTO SANCHEZ VALLEJO</t>
      </is>
    </nc>
  </rcc>
  <rfmt sheetId="1" sqref="V578:Y578">
    <dxf>
      <alignment vertical="center" readingOrder="0"/>
    </dxf>
  </rfmt>
  <rfmt sheetId="1" sqref="V578:Y578">
    <dxf>
      <alignment horizontal="center" readingOrder="0"/>
    </dxf>
  </rfmt>
  <rcc rId="14657" sId="1" xfDxf="1" dxf="1">
    <nc r="Y573" t="inlineStr">
      <is>
        <t>ACTA DE EJECUCION No. 007 DE 2017 DEL CONTRATO MARCO 098 DE 2016</t>
      </is>
    </nc>
    <ndxf>
      <fill>
        <patternFill patternType="solid">
          <bgColor rgb="FFFF0000"/>
        </patternFill>
      </fill>
      <alignment wrapText="1" readingOrder="0"/>
      <border outline="0">
        <left style="thin">
          <color indexed="64"/>
        </left>
        <right style="thin">
          <color indexed="64"/>
        </right>
        <top style="thin">
          <color indexed="64"/>
        </top>
        <bottom style="thin">
          <color indexed="64"/>
        </bottom>
      </border>
      <protection locked="0"/>
    </ndxf>
  </rcc>
  <rfmt sheetId="1" sqref="Y573">
    <dxf>
      <fill>
        <patternFill patternType="none">
          <bgColor auto="1"/>
        </patternFill>
      </fill>
    </dxf>
  </rfmt>
  <rfmt sheetId="1" sqref="Y573">
    <dxf>
      <alignment vertical="center" readingOrder="0"/>
    </dxf>
  </rfmt>
  <rfmt sheetId="1" sqref="Y573">
    <dxf>
      <alignment horizontal="center" readingOrder="0"/>
    </dxf>
  </rfmt>
  <rcc rId="14658" sId="1" xfDxf="1" dxf="1">
    <nc r="Y577" t="inlineStr">
      <is>
        <t>ACTA DE EJECUCION No. 009 DE 2017 DEL CONTRATO MARCO 098 DE 2016</t>
      </is>
    </nc>
    <ndxf>
      <fill>
        <patternFill patternType="solid">
          <bgColor rgb="FFFF0000"/>
        </patternFill>
      </fill>
      <alignment wrapText="1" readingOrder="0"/>
      <border outline="0">
        <left style="thin">
          <color indexed="64"/>
        </left>
        <right style="thin">
          <color indexed="64"/>
        </right>
        <top style="thin">
          <color indexed="64"/>
        </top>
        <bottom style="thin">
          <color indexed="64"/>
        </bottom>
      </border>
      <protection locked="0"/>
    </ndxf>
  </rcc>
  <rfmt sheetId="1" sqref="Y577">
    <dxf>
      <fill>
        <patternFill patternType="none">
          <bgColor auto="1"/>
        </patternFill>
      </fill>
    </dxf>
  </rfmt>
  <rfmt sheetId="1" sqref="Y577">
    <dxf>
      <alignment vertical="center" readingOrder="0"/>
    </dxf>
  </rfmt>
  <rcc rId="14659" sId="1" xfDxf="1" dxf="1">
    <nc r="W577">
      <v>420004257</v>
    </nc>
    <ndxf>
      <fill>
        <patternFill patternType="solid">
          <bgColor rgb="FFFF0000"/>
        </patternFill>
      </fill>
    </ndxf>
  </rcc>
  <rfmt sheetId="1" sqref="W577">
    <dxf>
      <alignment vertical="center" readingOrder="0"/>
    </dxf>
  </rfmt>
  <rfmt sheetId="1" sqref="W577">
    <dxf>
      <fill>
        <patternFill patternType="none">
          <bgColor auto="1"/>
        </patternFill>
      </fill>
    </dxf>
  </rfmt>
  <rcv guid="{13FF24F8-71E1-49D2-8BC1-404690D0F831}" action="delete"/>
  <rdn rId="0" localSheetId="1" customView="1" name="Z_13FF24F8_71E1_49D2_8BC1_404690D0F831_.wvu.FilterData" hidden="1" oldHidden="1">
    <formula>'SECRETARIA GENERAL'!$A$26:$BO$277</formula>
    <oldFormula>'SECRETARIA GENERAL'!$A$26:$BO$277</oldFormula>
  </rdn>
  <rdn rId="0" localSheetId="2" customView="1" name="Z_13FF24F8_71E1_49D2_8BC1_404690D0F831_.wvu.Cols" hidden="1" oldHidden="1">
    <formula>'DESPACHO GOBERNADOR'!$F:$F,'DESPACHO GOBERNADOR'!$T:$T</formula>
    <oldFormula>'DESPACHO GOBERNADOR'!$F:$F,'DESPACHO GOBERNADOR'!$T:$T</oldFormula>
  </rdn>
  <rcv guid="{13FF24F8-71E1-49D2-8BC1-404690D0F831}" action="add"/>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4662" sId="1" ref="A121:XFD121" action="deleteRow">
    <undo index="2" exp="ref" v="1" dr="Q121" r="Q239" sId="1"/>
    <rfmt sheetId="1" xfDxf="1" sqref="A121:XFD121" start="0" length="0"/>
    <rcc rId="0" sId="1" dxf="1">
      <nc r="A121" t="inlineStr">
        <is>
          <t>GENERAL</t>
        </is>
      </nc>
      <ndxf>
        <font>
          <sz val="10"/>
          <color theme="1"/>
          <name val="Calibri"/>
          <scheme val="minor"/>
        </font>
        <alignment vertical="center" wrapText="1" readingOrder="0"/>
        <border outline="0">
          <left style="thin">
            <color auto="1"/>
          </left>
          <right style="thin">
            <color auto="1"/>
          </right>
          <top style="thin">
            <color auto="1"/>
          </top>
          <bottom style="thin">
            <color auto="1"/>
          </bottom>
        </border>
        <protection locked="0"/>
      </ndxf>
    </rcc>
    <rcc rId="0" sId="1" dxf="1">
      <nc r="B121" t="inlineStr">
        <is>
          <t>GR:1:1-03-03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121" t="inlineStr">
        <is>
          <t>1.1.3.4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121"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121"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121"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121"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121"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121"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121" start="0" length="0">
      <dxf>
        <font>
          <sz val="10"/>
          <color auto="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121" start="0" length="0">
      <dxf>
        <font>
          <sz val="10"/>
          <color theme="1"/>
          <name val="Calibri"/>
          <scheme val="minor"/>
        </font>
        <fill>
          <patternFill patternType="solid">
            <bgColor theme="4" tint="0.59999389629810485"/>
          </patternFill>
        </fill>
        <alignment horizontal="center" vertical="center" wrapText="1" readingOrder="0"/>
      </dxf>
    </rfmt>
    <rcc rId="0" sId="1" dxf="1">
      <nc r="L121" t="inlineStr">
        <is>
          <t>CREDITO POR MEDIO DE DECRETO 0145 DE 11 DE MAYO DE 2017 (SEGUROS - REMUNERACIÓN)</t>
        </is>
      </nc>
      <ndxf>
        <font>
          <b/>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M121" start="0" length="0">
      <dxf>
        <font>
          <sz val="10"/>
          <color auto="1"/>
          <name val="Calibri"/>
          <scheme val="minor"/>
        </font>
        <numFmt numFmtId="19" formatCode="dd/mm/yyyy"/>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121"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bottom style="thin">
            <color auto="1"/>
          </bottom>
        </border>
      </dxf>
    </rfmt>
    <rfmt sheetId="1" sqref="O121"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P121" t="inlineStr">
        <is>
          <t>RECUSOS ORDINARIOS</t>
        </is>
      </nc>
      <n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34">
      <nc r="Q121">
        <v>1610013228</v>
      </nc>
      <ndxf>
        <font>
          <sz val="10"/>
          <color theme="1"/>
          <name val="Calibri"/>
          <scheme val="minor"/>
        </font>
        <numFmt numFmtId="34" formatCode="_(&quot;$&quot;\ * #,##0.00_);_(&quot;$&quot;\ * \(#,##0.00\);_(&quot;$&quot;\ * &quot;-&quot;??_);_(@_)"/>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34">
      <nc r="R121">
        <v>1610013228</v>
      </nc>
      <ndxf>
        <font>
          <sz val="10"/>
          <color theme="1"/>
          <name val="Calibri"/>
          <scheme val="minor"/>
        </font>
        <numFmt numFmtId="34" formatCode="_(&quot;$&quot;\ * #,##0.00_);_(&quot;$&quot;\ * \(#,##0.00\);_(&quot;$&quot;\ * &quot;-&quot;??_);_(@_)"/>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1" s="1" sqref="S121" start="0" length="0">
      <dxf>
        <font>
          <sz val="10"/>
          <color theme="1"/>
          <name val="Calibri"/>
          <scheme val="minor"/>
        </font>
        <numFmt numFmtId="165" formatCode="_(&quot;$&quot;\ * #,##0_);_(&quot;$&quot;\ * \(#,##0\);_(&quot;$&quot;\ * &quot;-&quot;??_);_(@_)"/>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T121"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U121" t="inlineStr">
        <is>
          <t>Secretaria General / Sandra Eliana Rodriguez García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fmt sheetId="1" sqref="V121" start="0" length="0">
      <dxf>
        <font>
          <sz val="10"/>
          <color theme="1"/>
          <name val="Calibri"/>
          <scheme val="minor"/>
        </font>
        <alignment horizontal="center" vertical="center" readingOrder="0"/>
        <border outline="0">
          <left style="thin">
            <color auto="1"/>
          </left>
          <right style="thin">
            <color auto="1"/>
          </right>
          <top style="thin">
            <color auto="1"/>
          </top>
          <bottom style="thin">
            <color auto="1"/>
          </bottom>
        </border>
      </dxf>
    </rfmt>
    <rfmt sheetId="1" sqref="W121" start="0" length="0">
      <dxf>
        <font>
          <sz val="10"/>
          <color theme="1"/>
          <name val="Calibri"/>
          <scheme val="minor"/>
        </font>
        <alignment horizontal="center" vertical="center" readingOrder="0"/>
        <border outline="0">
          <left style="thin">
            <color auto="1"/>
          </left>
          <right style="thin">
            <color auto="1"/>
          </right>
          <top style="thin">
            <color auto="1"/>
          </top>
          <bottom style="thin">
            <color auto="1"/>
          </bottom>
        </border>
      </dxf>
    </rfmt>
    <rfmt sheetId="1" s="1" sqref="X121" start="0" length="0">
      <dxf>
        <font>
          <sz val="10"/>
          <color auto="1"/>
          <name val="Calibri"/>
          <scheme val="minor"/>
        </font>
        <numFmt numFmtId="34" formatCode="_(&quot;$&quot;\ * #,##0.00_);_(&quot;$&quot;\ * \(#,##0.00\);_(&quot;$&quot;\ * &quot;-&quot;??_);_(@_)"/>
        <alignment horizontal="center" vertical="center" wrapText="1" readingOrder="0"/>
        <border outline="0">
          <left style="thin">
            <color auto="1"/>
          </left>
          <right style="thin">
            <color auto="1"/>
          </right>
          <bottom style="thin">
            <color auto="1"/>
          </bottom>
        </border>
      </dxf>
    </rfmt>
    <rfmt sheetId="1" sqref="Y121" start="0" length="0">
      <dxf>
        <font>
          <sz val="10"/>
          <color theme="1"/>
          <name val="Calibri"/>
          <scheme val="minor"/>
        </font>
        <numFmt numFmtId="34" formatCode="_(&quot;$&quot;\ * #,##0.00_);_(&quot;$&quot;\ * \(#,##0.00\);_(&quot;$&quot;\ * &quot;-&quot;??_);_(@_)"/>
        <alignment horizontal="center" vertical="center" readingOrder="0"/>
        <border outline="0">
          <left style="thin">
            <color auto="1"/>
          </left>
          <right style="thin">
            <color auto="1"/>
          </right>
          <bottom style="thin">
            <color auto="1"/>
          </bottom>
        </border>
      </dxf>
    </rfmt>
    <rfmt sheetId="1" sqref="Z121" start="0" length="0">
      <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AA121" start="0" length="0">
      <dxf>
        <font>
          <sz val="10"/>
          <color theme="1"/>
          <name val="Calibri"/>
          <scheme val="minor"/>
        </font>
        <alignment horizontal="center" vertical="center" wrapText="1" readingOrder="0"/>
        <border outline="0">
          <left style="thin">
            <color auto="1"/>
          </left>
          <right style="thin">
            <color auto="1"/>
          </right>
          <bottom style="thin">
            <color auto="1"/>
          </bottom>
        </border>
      </dxf>
    </rfmt>
    <rfmt sheetId="1" sqref="AB121" start="0" length="0">
      <dxf>
        <font>
          <b/>
          <sz val="10"/>
          <color theme="1"/>
          <name val="Calibri"/>
          <scheme val="minor"/>
        </font>
        <alignment horizontal="justify" vertical="center" readingOrder="0"/>
        <border outline="0">
          <left style="thin">
            <color auto="1"/>
          </left>
          <top style="thin">
            <color auto="1"/>
          </top>
          <bottom style="thin">
            <color auto="1"/>
          </bottom>
        </border>
      </dxf>
    </rfmt>
    <rfmt sheetId="1" s="1" sqref="AC121"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121"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bottom style="thin">
            <color auto="1"/>
          </bottom>
        </border>
        <protection locked="0"/>
      </dxf>
    </rfmt>
    <rfmt sheetId="1" s="1" sqref="AE121"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bottom style="thin">
            <color auto="1"/>
          </bottom>
        </border>
        <protection locked="0"/>
      </dxf>
    </rfmt>
    <rfmt sheetId="1" s="1" sqref="AF121"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bottom style="thin">
            <color auto="1"/>
          </bottom>
        </border>
        <protection locked="0"/>
      </dxf>
    </rfmt>
    <rfmt sheetId="1" s="1" sqref="AG121"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bottom style="thin">
            <color auto="1"/>
          </bottom>
        </border>
        <protection locked="0"/>
      </dxf>
    </rfmt>
    <rfmt sheetId="1" s="1" sqref="AH121"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bottom style="thin">
            <color auto="1"/>
          </bottom>
        </border>
        <protection locked="0"/>
      </dxf>
    </rfmt>
    <rfmt sheetId="1" s="1" sqref="AI121"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bottom style="thin">
            <color auto="1"/>
          </bottom>
        </border>
        <protection locked="0"/>
      </dxf>
    </rfmt>
    <rfmt sheetId="1" s="1" sqref="AJ121"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bottom style="thin">
            <color auto="1"/>
          </bottom>
        </border>
        <protection locked="0"/>
      </dxf>
    </rfmt>
    <rfmt sheetId="1" s="1" sqref="AK121"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bottom style="thin">
            <color auto="1"/>
          </bottom>
        </border>
        <protection locked="0"/>
      </dxf>
    </rfmt>
    <rfmt sheetId="1" s="1" sqref="AL121"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bottom style="thin">
            <color auto="1"/>
          </bottom>
        </border>
        <protection locked="0"/>
      </dxf>
    </rfmt>
    <rfmt sheetId="1" s="1" sqref="AM121"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bottom style="thin">
            <color auto="1"/>
          </bottom>
        </border>
        <protection locked="0"/>
      </dxf>
    </rfmt>
    <rfmt sheetId="1" s="1" sqref="AN121"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bottom style="thin">
            <color auto="1"/>
          </bottom>
        </border>
        <protection locked="0"/>
      </dxf>
    </rfmt>
    <rfmt sheetId="1" sqref="AO121" start="0" length="0">
      <dxf>
        <numFmt numFmtId="165" formatCode="_(&quot;$&quot;\ * #,##0_);_(&quot;$&quot;\ * \(#,##0\);_(&quot;$&quot;\ * &quot;-&quot;??_);_(@_)"/>
      </dxf>
    </rfmt>
    <rfmt sheetId="1" sqref="AR121" start="0" length="0">
      <dxf>
        <numFmt numFmtId="165" formatCode="_(&quot;$&quot;\ * #,##0_);_(&quot;$&quot;\ * \(#,##0\);_(&quot;$&quot;\ * &quot;-&quot;??_);_(@_)"/>
      </dxf>
    </rfmt>
  </rrc>
  <rrc rId="14663" sId="1" ref="A213:XFD213" action="deleteRow">
    <rfmt sheetId="1" xfDxf="1" sqref="A213:XFD213" start="0" length="0"/>
    <rcc rId="0" sId="1" dxf="1">
      <nc r="A213" t="inlineStr">
        <is>
          <t>GENERAL</t>
        </is>
      </nc>
      <ndxf>
        <font>
          <sz val="10"/>
          <color theme="1"/>
          <name val="Calibri"/>
          <scheme val="minor"/>
        </font>
        <fill>
          <patternFill patternType="solid">
            <bgColor theme="7" tint="0.59999389629810485"/>
          </patternFill>
        </fill>
        <alignment vertical="center" wrapText="1" readingOrder="0"/>
        <border outline="0">
          <left style="thin">
            <color indexed="64"/>
          </left>
          <right style="thin">
            <color indexed="64"/>
          </right>
          <top style="thin">
            <color indexed="64"/>
          </top>
          <bottom style="thin">
            <color indexed="64"/>
          </bottom>
        </border>
        <protection locked="0"/>
      </ndxf>
    </rcc>
    <rcc rId="0" sId="1" dxf="1">
      <nc r="B213" t="inlineStr">
        <is>
          <t>GR:1:1-03-03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13" t="inlineStr">
        <is>
          <t>1.1.3.4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13"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13"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13"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G213"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H213"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I213"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J213" start="0" length="0">
      <dxf>
        <font>
          <sz val="10"/>
          <color auto="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213" start="0" length="0">
      <dxf>
        <font>
          <sz val="10"/>
          <color theme="1"/>
          <name val="Calibri"/>
          <scheme val="minor"/>
        </font>
        <fill>
          <patternFill patternType="solid">
            <bgColor theme="4" tint="0.59999389629810485"/>
          </patternFill>
        </fill>
        <alignment horizontal="center" vertical="center" wrapText="1" readingOrder="0"/>
      </dxf>
    </rfmt>
    <rcc rId="0" sId="1" dxf="1">
      <nc r="L213" t="inlineStr">
        <is>
          <t xml:space="preserve">CREDITO POR MEDIO DE ORDENANZA 042/2017 </t>
        </is>
      </nc>
      <ndxf>
        <font>
          <b/>
          <sz val="11"/>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M213" start="0" length="0">
      <dxf>
        <font>
          <sz val="10"/>
          <color auto="1"/>
          <name val="Calibri"/>
          <scheme val="minor"/>
        </font>
        <numFmt numFmtId="19" formatCode="dd/mm/yyyy"/>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213"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bottom style="thin">
            <color indexed="64"/>
          </bottom>
        </border>
      </dxf>
    </rfmt>
    <rfmt sheetId="1" sqref="O213"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P213" t="inlineStr">
        <is>
          <t>RECUSOS ORDINARIOS</t>
        </is>
      </nc>
      <n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Q213">
        <v>210000000</v>
      </nc>
      <ndxf>
        <font>
          <sz val="10"/>
          <color theme="1"/>
          <name val="Calibri"/>
          <scheme val="minor"/>
        </font>
        <numFmt numFmtId="165" formatCode="_(&quot;$&quot;\ * #,##0_);_(&quot;$&quot;\ * \(#,##0\);_(&quot;$&quot;\ * &quot;-&quot;??_);_(@_)"/>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R213">
        <v>210000000</v>
      </nc>
      <ndxf>
        <font>
          <sz val="10"/>
          <color theme="1"/>
          <name val="Calibri"/>
          <scheme val="minor"/>
        </font>
        <numFmt numFmtId="165" formatCode="_(&quot;$&quot;\ * #,##0_);_(&quot;$&quot;\ * \(#,##0\);_(&quot;$&quot;\ * &quot;-&quot;??_);_(@_)"/>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c r="S213" t="inlineStr">
        <is>
          <t>NO</t>
        </is>
      </nc>
      <ndxf>
        <font>
          <sz val="10"/>
          <color theme="1"/>
          <name val="Calibri"/>
          <scheme val="minor"/>
        </font>
        <numFmt numFmtId="165" formatCode="_(&quot;$&quot;\ * #,##0_);_(&quot;$&quot;\ * \(#,##0\);_(&quot;$&quot;\ * &quot;-&quot;??_);_(@_)"/>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T213" t="inlineStr">
        <is>
          <t>N/A</t>
        </is>
      </nc>
      <n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U213" t="inlineStr">
        <is>
          <t>Secretaria General / Sandra Eliana Rodriguez García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fmt sheetId="1" sqref="V213" start="0" length="0">
      <dxf>
        <font>
          <sz val="11"/>
          <color rgb="FF000000"/>
          <name val="Calibri"/>
          <scheme val="minor"/>
        </font>
        <alignment horizontal="center" vertical="center" readingOrder="0"/>
      </dxf>
    </rfmt>
    <rfmt sheetId="1" sqref="W213" start="0" length="0">
      <dxf>
        <font>
          <sz val="10"/>
          <color theme="1"/>
          <name val="Calibri"/>
          <scheme val="minor"/>
        </font>
        <numFmt numFmtId="165" formatCode="_(&quot;$&quot;\ * #,##0_);_(&quot;$&quot;\ * \(#,##0\);_(&quot;$&quot;\ * &quot;-&quot;??_);_(@_)"/>
        <alignment horizontal="center" vertical="center" readingOrder="0"/>
        <border outline="0">
          <left style="thin">
            <color indexed="64"/>
          </left>
          <right style="thin">
            <color indexed="64"/>
          </right>
          <top style="thin">
            <color indexed="64"/>
          </top>
          <bottom style="thin">
            <color indexed="64"/>
          </bottom>
        </border>
      </dxf>
    </rfmt>
    <rfmt sheetId="1" s="1" sqref="X213" start="0" length="0">
      <dxf>
        <font>
          <sz val="10"/>
          <color auto="1"/>
          <name val="Calibri"/>
          <scheme val="minor"/>
        </font>
        <numFmt numFmtId="165" formatCode="_(&quot;$&quot;\ * #,##0_);_(&quot;$&quot;\ * \(#,##0\);_(&quot;$&quot;\ * &quot;-&quot;??_);_(@_)"/>
        <alignment horizontal="right" vertical="center" wrapText="1" readingOrder="0"/>
        <border outline="0">
          <left style="thin">
            <color indexed="64"/>
          </left>
          <right style="thin">
            <color indexed="64"/>
          </right>
          <bottom style="thin">
            <color indexed="64"/>
          </bottom>
        </border>
      </dxf>
    </rfmt>
    <rfmt sheetId="1" sqref="Y213" start="0" length="0">
      <dxf>
        <font>
          <sz val="10"/>
          <color theme="1"/>
          <name val="Calibri"/>
          <scheme val="minor"/>
        </font>
        <numFmt numFmtId="165" formatCode="_(&quot;$&quot;\ * #,##0_);_(&quot;$&quot;\ * \(#,##0\);_(&quot;$&quot;\ * &quot;-&quot;??_);_(@_)"/>
        <alignment horizontal="justify" vertical="center" readingOrder="0"/>
        <border outline="0">
          <left style="thin">
            <color indexed="64"/>
          </left>
          <right style="thin">
            <color indexed="64"/>
          </right>
          <bottom style="thin">
            <color indexed="64"/>
          </bottom>
        </border>
      </dxf>
    </rfmt>
    <rfmt sheetId="1" sqref="Z213" start="0" length="0">
      <dxf>
        <font>
          <sz val="8"/>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AB213" start="0" length="0">
      <dxf>
        <font>
          <b/>
          <sz val="10"/>
          <color theme="1"/>
          <name val="Calibri"/>
          <scheme val="minor"/>
        </font>
        <alignment horizontal="justify" vertical="center" readingOrder="0"/>
        <border outline="0">
          <left style="thin">
            <color indexed="64"/>
          </left>
          <top style="thin">
            <color indexed="64"/>
          </top>
          <bottom style="thin">
            <color indexed="64"/>
          </bottom>
        </border>
      </dxf>
    </rfmt>
    <rfmt sheetId="1" s="1" sqref="AC213"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213"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E213"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F213"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G213"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H213"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I213"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J213"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cc rId="0" sId="1" dxf="1" numFmtId="34">
      <nc r="AK213">
        <v>210000000</v>
      </nc>
      <ndxf>
        <numFmt numFmtId="34" formatCode="_(&quot;$&quot;\ * #,##0.00_);_(&quot;$&quot;\ * \(#,##0.00\);_(&quot;$&quot;\ * &quot;-&quot;??_);_(@_)"/>
        <alignment horizontal="center" vertical="center" readingOrder="0"/>
        <border outline="0">
          <left style="thin">
            <color indexed="64"/>
          </left>
          <right style="thin">
            <color indexed="64"/>
          </right>
          <top style="thin">
            <color indexed="64"/>
          </top>
          <bottom style="thin">
            <color indexed="64"/>
          </bottom>
        </border>
      </ndxf>
    </rcc>
    <rfmt sheetId="1" sqref="AL213" start="0" length="0">
      <dxf>
        <numFmt numFmtId="34" formatCode="_(&quot;$&quot;\ * #,##0.00_);_(&quot;$&quot;\ * \(#,##0.00\);_(&quot;$&quot;\ * &quot;-&quot;??_);_(@_)"/>
        <alignment horizontal="center" vertical="center" readingOrder="0"/>
        <border outline="0">
          <left style="thin">
            <color indexed="64"/>
          </left>
          <right style="thin">
            <color indexed="64"/>
          </right>
          <top style="thin">
            <color indexed="64"/>
          </top>
          <bottom style="thin">
            <color indexed="64"/>
          </bottom>
        </border>
      </dxf>
    </rfmt>
    <rfmt sheetId="1" sqref="AM213" start="0" length="0">
      <dxf>
        <numFmt numFmtId="34" formatCode="_(&quot;$&quot;\ * #,##0.00_);_(&quot;$&quot;\ * \(#,##0.00\);_(&quot;$&quot;\ * &quot;-&quot;??_);_(@_)"/>
        <alignment horizontal="center" vertical="center" readingOrder="0"/>
        <border outline="0">
          <left style="thin">
            <color indexed="64"/>
          </left>
          <right style="thin">
            <color indexed="64"/>
          </right>
          <top style="thin">
            <color indexed="64"/>
          </top>
          <bottom style="thin">
            <color indexed="64"/>
          </bottom>
        </border>
      </dxf>
    </rfmt>
    <rfmt sheetId="1" sqref="AN213" start="0" length="0">
      <dxf>
        <numFmt numFmtId="34" formatCode="_(&quot;$&quot;\ * #,##0.00_);_(&quot;$&quot;\ * \(#,##0.00\);_(&quot;$&quot;\ * &quot;-&quot;??_);_(@_)"/>
        <alignment horizontal="center" vertical="center" readingOrder="0"/>
        <border outline="0">
          <left style="thin">
            <color indexed="64"/>
          </left>
          <right style="thin">
            <color indexed="64"/>
          </right>
          <top style="thin">
            <color indexed="64"/>
          </top>
          <bottom style="thin">
            <color indexed="64"/>
          </bottom>
        </border>
      </dxf>
    </rfmt>
    <rfmt sheetId="1" sqref="AO213" start="0" length="0">
      <dxf>
        <numFmt numFmtId="165" formatCode="_(&quot;$&quot;\ * #,##0_);_(&quot;$&quot;\ * \(#,##0\);_(&quot;$&quot;\ * &quot;-&quot;??_);_(@_)"/>
      </dxf>
    </rfmt>
    <rfmt sheetId="1" sqref="AP213" start="0" length="0">
      <dxf>
        <numFmt numFmtId="165" formatCode="_(&quot;$&quot;\ * #,##0_);_(&quot;$&quot;\ * \(#,##0\);_(&quot;$&quot;\ * &quot;-&quot;??_);_(@_)"/>
      </dxf>
    </rfmt>
    <rfmt sheetId="1" sqref="AQ213" start="0" length="0">
      <dxf>
        <numFmt numFmtId="165" formatCode="_(&quot;$&quot;\ * #,##0_);_(&quot;$&quot;\ * \(#,##0\);_(&quot;$&quot;\ * &quot;-&quot;??_);_(@_)"/>
      </dxf>
    </rfmt>
    <rfmt sheetId="1" sqref="AR213" start="0" length="0">
      <dxf>
        <numFmt numFmtId="165" formatCode="_(&quot;$&quot;\ * #,##0_);_(&quot;$&quot;\ * \(#,##0\);_(&quot;$&quot;\ * &quot;-&quot;??_);_(@_)"/>
      </dxf>
    </rfmt>
  </rrc>
  <rrc rId="14664" sId="1" ref="A217:XFD217" action="deleteRow">
    <rfmt sheetId="1" xfDxf="1" sqref="A217:XFD217" start="0" length="0"/>
    <rcc rId="0" sId="1" dxf="1">
      <nc r="A217" t="inlineStr">
        <is>
          <t>GENERAL</t>
        </is>
      </nc>
      <ndxf>
        <font>
          <sz val="10"/>
          <color theme="1"/>
          <name val="Calibri"/>
          <scheme val="minor"/>
        </font>
        <fill>
          <patternFill patternType="solid">
            <bgColor theme="7" tint="0.59999389629810485"/>
          </patternFill>
        </fill>
        <alignment vertical="center" wrapText="1" readingOrder="0"/>
        <border outline="0">
          <left style="thin">
            <color indexed="64"/>
          </left>
          <right style="thin">
            <color indexed="64"/>
          </right>
          <top style="thin">
            <color indexed="64"/>
          </top>
          <bottom style="thin">
            <color indexed="64"/>
          </bottom>
        </border>
        <protection locked="0"/>
      </ndxf>
    </rcc>
    <rcc rId="0" sId="1" dxf="1">
      <nc r="B217" t="inlineStr">
        <is>
          <t>GR:1:1-03-03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17" t="inlineStr">
        <is>
          <t>1.1.3.4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17"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17"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17"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17"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17"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17"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17" start="0" length="0">
      <dxf>
        <font>
          <sz val="10"/>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K217" start="0" length="0">
      <dxf>
        <font>
          <sz val="10"/>
          <color theme="1"/>
          <name val="Calibri"/>
          <scheme val="minor"/>
        </font>
        <fill>
          <patternFill patternType="solid">
            <bgColor theme="4" tint="0.59999389629810485"/>
          </patternFill>
        </fill>
        <alignment horizontal="center" vertical="center" wrapText="1" readingOrder="0"/>
      </dxf>
    </rfmt>
    <rcc rId="0" sId="1" dxf="1">
      <nc r="L217" t="inlineStr">
        <is>
          <t>TRASLADO PRESUPUESTAL (MP 559)</t>
        </is>
      </nc>
      <ndxf>
        <font>
          <b/>
          <sz val="11"/>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M217" t="inlineStr">
        <is>
          <t>OCTUBRE</t>
        </is>
      </nc>
      <ndxf>
        <font>
          <sz val="10"/>
          <color auto="1"/>
          <name val="Calibri"/>
          <scheme val="minor"/>
        </font>
        <numFmt numFmtId="19" formatCode="dd/mm/yyyy"/>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N217" t="inlineStr">
        <is>
          <t>1 MES</t>
        </is>
      </nc>
      <n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bottom style="thin">
            <color indexed="64"/>
          </bottom>
        </border>
      </ndxf>
    </rcc>
    <rfmt sheetId="1" sqref="O217"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cc rId="0" sId="1" dxf="1">
      <nc r="P217" t="inlineStr">
        <is>
          <t>RECURSOS ORDINARIOS</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217">
        <v>100000000</v>
      </nc>
      <ndxf>
        <font>
          <sz val="10"/>
          <color theme="1"/>
          <name val="Calibri"/>
          <scheme val="minor"/>
        </font>
        <numFmt numFmtId="165" formatCode="_(&quot;$&quot;\ * #,##0_);_(&quot;$&quot;\ * \(#,##0\);_(&quot;$&quot;\ * &quot;-&quot;??_);_(@_)"/>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R217">
        <v>100000000</v>
      </nc>
      <ndxf>
        <font>
          <sz val="10"/>
          <color theme="1"/>
          <name val="Calibri"/>
          <scheme val="minor"/>
        </font>
        <numFmt numFmtId="165" formatCode="_(&quot;$&quot;\ * #,##0_);_(&quot;$&quot;\ * \(#,##0\);_(&quot;$&quot;\ * &quot;-&quot;??_);_(@_)"/>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s="1" dxf="1">
      <nc r="S217" t="inlineStr">
        <is>
          <t>NO</t>
        </is>
      </nc>
      <ndxf>
        <font>
          <sz val="10"/>
          <color theme="1"/>
          <name val="Calibri"/>
          <scheme val="minor"/>
        </font>
        <numFmt numFmtId="165" formatCode="_(&quot;$&quot;\ * #,##0_);_(&quot;$&quot;\ * \(#,##0\);_(&quot;$&quot;\ * &quot;-&quot;??_);_(@_)"/>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T217" t="inlineStr">
        <is>
          <t>N/A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17" t="inlineStr">
        <is>
          <t>Secretaria General / Sandra Eliana Rodriguez García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fmt sheetId="1" sqref="V217" start="0" length="0">
      <dxf>
        <font>
          <sz val="11"/>
          <color rgb="FF000000"/>
          <name val="Calibri"/>
          <scheme val="minor"/>
        </font>
        <alignment horizontal="center" vertical="center" readingOrder="0"/>
      </dxf>
    </rfmt>
    <rfmt sheetId="1" sqref="W217" start="0" length="0">
      <dxf>
        <font>
          <sz val="10"/>
          <color theme="1"/>
          <name val="Calibri"/>
          <scheme val="minor"/>
        </font>
        <numFmt numFmtId="165" formatCode="_(&quot;$&quot;\ * #,##0_);_(&quot;$&quot;\ * \(#,##0\);_(&quot;$&quot;\ * &quot;-&quot;??_);_(@_)"/>
        <alignment horizontal="center" vertical="center" readingOrder="0"/>
        <border outline="0">
          <left style="thin">
            <color auto="1"/>
          </left>
          <right style="thin">
            <color auto="1"/>
          </right>
          <top style="thin">
            <color auto="1"/>
          </top>
          <bottom style="thin">
            <color auto="1"/>
          </bottom>
        </border>
      </dxf>
    </rfmt>
    <rfmt sheetId="1" s="1" sqref="X217" start="0" length="0">
      <dxf>
        <font>
          <sz val="10"/>
          <color auto="1"/>
          <name val="Calibri"/>
          <scheme val="minor"/>
        </font>
        <numFmt numFmtId="165" formatCode="_(&quot;$&quot;\ * #,##0_);_(&quot;$&quot;\ * \(#,##0\);_(&quot;$&quot;\ * &quot;-&quot;??_);_(@_)"/>
        <alignment horizontal="right" vertical="center" wrapText="1" readingOrder="0"/>
        <border outline="0">
          <left style="thin">
            <color indexed="64"/>
          </left>
          <right style="thin">
            <color indexed="64"/>
          </right>
          <bottom style="thin">
            <color indexed="64"/>
          </bottom>
        </border>
      </dxf>
    </rfmt>
    <rfmt sheetId="1" sqref="Y217" start="0" length="0">
      <dxf>
        <font>
          <sz val="10"/>
          <color theme="1"/>
          <name val="Calibri"/>
          <scheme val="minor"/>
        </font>
        <numFmt numFmtId="165" formatCode="_(&quot;$&quot;\ * #,##0_);_(&quot;$&quot;\ * \(#,##0\);_(&quot;$&quot;\ * &quot;-&quot;??_);_(@_)"/>
        <alignment horizontal="justify" vertical="center" readingOrder="0"/>
        <border outline="0">
          <left style="thin">
            <color indexed="64"/>
          </left>
          <right style="thin">
            <color indexed="64"/>
          </right>
          <bottom style="thin">
            <color indexed="64"/>
          </bottom>
        </border>
      </dxf>
    </rfmt>
    <rfmt sheetId="1" sqref="Z217" start="0" length="0">
      <dxf>
        <font>
          <sz val="8"/>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AB217" start="0" length="0">
      <dxf>
        <font>
          <b/>
          <sz val="10"/>
          <color theme="1"/>
          <name val="Calibri"/>
          <scheme val="minor"/>
        </font>
        <alignment horizontal="justify" vertical="center" readingOrder="0"/>
        <border outline="0">
          <left style="thin">
            <color auto="1"/>
          </left>
          <top style="thin">
            <color auto="1"/>
          </top>
          <bottom style="thin">
            <color auto="1"/>
          </bottom>
        </border>
      </dxf>
    </rfmt>
    <rfmt sheetId="1" s="1" sqref="AC217"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D217"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E217"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F217"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G217"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H217"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I217"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J217"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qref="AK217" start="0" length="0">
      <dxf>
        <numFmt numFmtId="34" formatCode="_(&quot;$&quot;\ * #,##0.00_);_(&quot;$&quot;\ * \(#,##0.00\);_(&quot;$&quot;\ * &quot;-&quot;??_);_(@_)"/>
        <alignment horizontal="center" vertical="center" readingOrder="0"/>
        <border outline="0">
          <left style="thin">
            <color auto="1"/>
          </left>
          <right style="thin">
            <color auto="1"/>
          </right>
          <top style="thin">
            <color auto="1"/>
          </top>
          <bottom style="thin">
            <color auto="1"/>
          </bottom>
        </border>
      </dxf>
    </rfmt>
    <rcc rId="0" sId="1" dxf="1" numFmtId="34">
      <nc r="AL217">
        <v>100000000</v>
      </nc>
      <ndxf>
        <numFmt numFmtId="34" formatCode="_(&quot;$&quot;\ * #,##0.00_);_(&quot;$&quot;\ * \(#,##0.00\);_(&quot;$&quot;\ * &quot;-&quot;??_);_(@_)"/>
        <alignment horizontal="center" vertical="center" readingOrder="0"/>
        <border outline="0">
          <left style="thin">
            <color auto="1"/>
          </left>
          <right style="thin">
            <color auto="1"/>
          </right>
          <top style="thin">
            <color auto="1"/>
          </top>
          <bottom style="thin">
            <color auto="1"/>
          </bottom>
        </border>
      </ndxf>
    </rcc>
    <rfmt sheetId="1" sqref="AM217" start="0" length="0">
      <dxf>
        <numFmt numFmtId="34" formatCode="_(&quot;$&quot;\ * #,##0.00_);_(&quot;$&quot;\ * \(#,##0.00\);_(&quot;$&quot;\ * &quot;-&quot;??_);_(@_)"/>
        <alignment horizontal="center" vertical="center" readingOrder="0"/>
        <border outline="0">
          <left style="thin">
            <color auto="1"/>
          </left>
          <right style="thin">
            <color auto="1"/>
          </right>
          <top style="thin">
            <color auto="1"/>
          </top>
          <bottom style="thin">
            <color auto="1"/>
          </bottom>
        </border>
      </dxf>
    </rfmt>
    <rfmt sheetId="1" sqref="AN217" start="0" length="0">
      <dxf>
        <numFmt numFmtId="34" formatCode="_(&quot;$&quot;\ * #,##0.00_);_(&quot;$&quot;\ * \(#,##0.00\);_(&quot;$&quot;\ * &quot;-&quot;??_);_(@_)"/>
        <alignment horizontal="center" vertical="center" readingOrder="0"/>
        <border outline="0">
          <left style="thin">
            <color auto="1"/>
          </left>
          <right style="thin">
            <color auto="1"/>
          </right>
          <top style="thin">
            <color auto="1"/>
          </top>
          <bottom style="thin">
            <color auto="1"/>
          </bottom>
        </border>
      </dxf>
    </rfmt>
    <rfmt sheetId="1" sqref="AO217" start="0" length="0">
      <dxf>
        <numFmt numFmtId="165" formatCode="_(&quot;$&quot;\ * #,##0_);_(&quot;$&quot;\ * \(#,##0\);_(&quot;$&quot;\ * &quot;-&quot;??_);_(@_)"/>
      </dxf>
    </rfmt>
    <rfmt sheetId="1" sqref="AP217" start="0" length="0">
      <dxf>
        <numFmt numFmtId="165" formatCode="_(&quot;$&quot;\ * #,##0_);_(&quot;$&quot;\ * \(#,##0\);_(&quot;$&quot;\ * &quot;-&quot;??_);_(@_)"/>
      </dxf>
    </rfmt>
    <rfmt sheetId="1" sqref="AQ217" start="0" length="0">
      <dxf>
        <numFmt numFmtId="165" formatCode="_(&quot;$&quot;\ * #,##0_);_(&quot;$&quot;\ * \(#,##0\);_(&quot;$&quot;\ * &quot;-&quot;??_);_(@_)"/>
      </dxf>
    </rfmt>
    <rfmt sheetId="1" sqref="AR217" start="0" length="0">
      <dxf>
        <numFmt numFmtId="165" formatCode="_(&quot;$&quot;\ * #,##0_);_(&quot;$&quot;\ * \(#,##0\);_(&quot;$&quot;\ * &quot;-&quot;??_);_(@_)"/>
      </dxf>
    </rfmt>
  </rrc>
  <rrc rId="14665" sId="1" ref="A217:XFD217" action="deleteRow">
    <rfmt sheetId="1" xfDxf="1" sqref="A217:XFD217" start="0" length="0"/>
    <rcc rId="0" sId="1" dxf="1">
      <nc r="A217" t="inlineStr">
        <is>
          <t>GENERAL</t>
        </is>
      </nc>
      <ndxf>
        <font>
          <sz val="10"/>
          <color theme="1"/>
          <name val="Calibri"/>
          <scheme val="minor"/>
        </font>
        <fill>
          <patternFill patternType="solid">
            <bgColor theme="7" tint="0.59999389629810485"/>
          </patternFill>
        </fill>
        <alignment vertical="center" wrapText="1" readingOrder="0"/>
        <border outline="0">
          <left style="thin">
            <color indexed="64"/>
          </left>
          <right style="thin">
            <color indexed="64"/>
          </right>
          <top style="thin">
            <color indexed="64"/>
          </top>
          <bottom style="thin">
            <color indexed="64"/>
          </bottom>
        </border>
        <protection locked="0"/>
      </ndxf>
    </rcc>
    <rcc rId="0" sId="1" dxf="1">
      <nc r="B217" t="inlineStr">
        <is>
          <t>GR:1:1-03-03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17" t="inlineStr">
        <is>
          <t>1.1.3.4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17"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17"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17"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17"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17"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17"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17" t="inlineStr">
        <is>
          <t>Servicios de apoyo gerencial</t>
        </is>
      </nc>
      <ndxf>
        <font>
          <sz val="10"/>
          <color auto="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K217">
        <v>80161500</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L217" t="inlineStr">
        <is>
          <t xml:space="preserve">PRESTACIONES DE SERVICIOS   </t>
        </is>
      </nc>
      <ndxf>
        <font>
          <b/>
          <sz val="11"/>
          <color theme="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M217" t="inlineStr">
        <is>
          <t>OCTUBRE</t>
        </is>
      </nc>
      <ndxf>
        <font>
          <sz val="10"/>
          <color auto="1"/>
          <name val="Calibri"/>
          <scheme val="minor"/>
        </font>
        <numFmt numFmtId="19" formatCode="dd/mm/yyyy"/>
        <alignment horizontal="center" vertical="center" wrapText="1" readingOrder="0"/>
        <border outline="0">
          <left style="thin">
            <color auto="1"/>
          </left>
          <right style="thin">
            <color auto="1"/>
          </right>
          <top style="thin">
            <color auto="1"/>
          </top>
          <bottom style="thin">
            <color auto="1"/>
          </bottom>
        </border>
      </ndxf>
    </rcc>
    <rcc rId="0" sId="1" dxf="1">
      <nc r="N217" t="inlineStr">
        <is>
          <t>3 MESES</t>
        </is>
      </nc>
      <ndxf>
        <font>
          <sz val="10"/>
          <color theme="1"/>
          <name val="Calibri"/>
          <scheme val="minor"/>
        </font>
        <alignment horizontal="center" vertical="center" wrapText="1" readingOrder="0"/>
        <border outline="0">
          <left style="thin">
            <color indexed="64"/>
          </left>
          <right style="thin">
            <color indexed="64"/>
          </right>
          <bottom style="thin">
            <color indexed="64"/>
          </bottom>
        </border>
      </ndxf>
    </rcc>
    <rcc rId="0" sId="1" dxf="1">
      <nc r="O217" t="inlineStr">
        <is>
          <t>DIRECTA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P217" t="inlineStr">
        <is>
          <t>RECURSOS ORDINARIOS</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Q217">
        <v>148399194</v>
      </nc>
      <n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ndxf>
    </rcc>
    <rcc rId="0" sId="1" s="1" dxf="1" numFmtId="34">
      <nc r="R217">
        <v>148399194</v>
      </nc>
      <n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ndxf>
    </rcc>
    <rcc rId="0" sId="1" s="1" dxf="1">
      <nc r="S217" t="inlineStr">
        <is>
          <t>NO</t>
        </is>
      </nc>
      <n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ndxf>
    </rcc>
    <rcc rId="0" sId="1" dxf="1">
      <nc r="T217" t="inlineStr">
        <is>
          <t>N/A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U217" t="inlineStr">
        <is>
          <t>Secretaria General / Sandra Eliana Rodriguez García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V217">
        <v>7000088356</v>
      </nc>
      <ndxf>
        <font>
          <sz val="11"/>
          <color rgb="FF000000"/>
          <name val="Calibri"/>
          <scheme val="minor"/>
        </font>
        <alignment horizontal="center" vertical="center" readingOrder="0"/>
      </ndxf>
    </rcc>
    <rfmt sheetId="1" sqref="W217" start="0" length="0">
      <dxf>
        <font>
          <sz val="10"/>
          <color theme="1"/>
          <name val="Calibri"/>
          <scheme val="minor"/>
        </font>
        <numFmt numFmtId="165" formatCode="_(&quot;$&quot;\ * #,##0_);_(&quot;$&quot;\ * \(#,##0\);_(&quot;$&quot;\ * &quot;-&quot;??_);_(@_)"/>
        <alignment horizontal="center" vertical="center" readingOrder="0"/>
        <border outline="0">
          <left style="thin">
            <color auto="1"/>
          </left>
          <right style="thin">
            <color auto="1"/>
          </right>
          <top style="thin">
            <color auto="1"/>
          </top>
          <bottom style="thin">
            <color auto="1"/>
          </bottom>
        </border>
      </dxf>
    </rfmt>
    <rfmt sheetId="1" s="1" sqref="X217" start="0" length="0">
      <dxf>
        <font>
          <sz val="10"/>
          <color auto="1"/>
          <name val="Calibri"/>
          <scheme val="minor"/>
        </font>
        <numFmt numFmtId="165" formatCode="_(&quot;$&quot;\ * #,##0_);_(&quot;$&quot;\ * \(#,##0\);_(&quot;$&quot;\ * &quot;-&quot;??_);_(@_)"/>
        <alignment horizontal="right" vertical="center" wrapText="1" readingOrder="0"/>
        <border outline="0">
          <left style="thin">
            <color indexed="64"/>
          </left>
          <right style="thin">
            <color indexed="64"/>
          </right>
          <bottom style="thin">
            <color indexed="64"/>
          </bottom>
        </border>
      </dxf>
    </rfmt>
    <rfmt sheetId="1" sqref="Y217" start="0" length="0">
      <dxf>
        <font>
          <sz val="10"/>
          <color theme="1"/>
          <name val="Calibri"/>
          <scheme val="minor"/>
        </font>
        <numFmt numFmtId="165" formatCode="_(&quot;$&quot;\ * #,##0_);_(&quot;$&quot;\ * \(#,##0\);_(&quot;$&quot;\ * &quot;-&quot;??_);_(@_)"/>
        <alignment horizontal="justify" vertical="center" readingOrder="0"/>
        <border outline="0">
          <left style="thin">
            <color indexed="64"/>
          </left>
          <right style="thin">
            <color indexed="64"/>
          </right>
          <bottom style="thin">
            <color indexed="64"/>
          </bottom>
        </border>
      </dxf>
    </rfmt>
    <rfmt sheetId="1" sqref="Z217" start="0" length="0">
      <dxf>
        <font>
          <sz val="8"/>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AB217" start="0" length="0">
      <dxf>
        <font>
          <b/>
          <sz val="10"/>
          <color theme="1"/>
          <name val="Calibri"/>
          <scheme val="minor"/>
        </font>
        <alignment horizontal="justify" vertical="center" readingOrder="0"/>
        <border outline="0">
          <left style="thin">
            <color auto="1"/>
          </left>
          <top style="thin">
            <color auto="1"/>
          </top>
          <bottom style="thin">
            <color auto="1"/>
          </bottom>
        </border>
      </dxf>
    </rfmt>
    <rfmt sheetId="1" s="1" sqref="AC217"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D217"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E217"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F217"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G217"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H217"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I217"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1" sqref="AJ217"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bottom style="thin">
            <color indexed="64"/>
          </bottom>
        </border>
        <protection locked="0"/>
      </dxf>
    </rfmt>
    <rfmt sheetId="1" sqref="AK217" start="0" length="0">
      <dxf>
        <numFmt numFmtId="34" formatCode="_(&quot;$&quot;\ * #,##0.00_);_(&quot;$&quot;\ * \(#,##0.00\);_(&quot;$&quot;\ * &quot;-&quot;??_);_(@_)"/>
        <alignment horizontal="center" vertical="center" readingOrder="0"/>
        <border outline="0">
          <left style="thin">
            <color auto="1"/>
          </left>
          <right style="thin">
            <color auto="1"/>
          </right>
          <top style="thin">
            <color auto="1"/>
          </top>
          <bottom style="thin">
            <color auto="1"/>
          </bottom>
        </border>
      </dxf>
    </rfmt>
    <rcc rId="0" sId="1" dxf="1" numFmtId="34">
      <nc r="AL217">
        <v>49466398</v>
      </nc>
      <ndxf>
        <numFmt numFmtId="34" formatCode="_(&quot;$&quot;\ * #,##0.00_);_(&quot;$&quot;\ * \(#,##0.00\);_(&quot;$&quot;\ * &quot;-&quot;??_);_(@_)"/>
        <alignment horizontal="center" vertical="center" readingOrder="0"/>
        <border outline="0">
          <left style="thin">
            <color auto="1"/>
          </left>
          <right style="thin">
            <color auto="1"/>
          </right>
          <top style="thin">
            <color auto="1"/>
          </top>
          <bottom style="thin">
            <color auto="1"/>
          </bottom>
        </border>
      </ndxf>
    </rcc>
    <rcc rId="0" sId="1" dxf="1" numFmtId="34">
      <nc r="AM217">
        <v>49466398</v>
      </nc>
      <ndxf>
        <numFmt numFmtId="34" formatCode="_(&quot;$&quot;\ * #,##0.00_);_(&quot;$&quot;\ * \(#,##0.00\);_(&quot;$&quot;\ * &quot;-&quot;??_);_(@_)"/>
        <alignment horizontal="center" vertical="center" readingOrder="0"/>
        <border outline="0">
          <left style="thin">
            <color auto="1"/>
          </left>
          <right style="thin">
            <color auto="1"/>
          </right>
          <top style="thin">
            <color auto="1"/>
          </top>
          <bottom style="thin">
            <color auto="1"/>
          </bottom>
        </border>
      </ndxf>
    </rcc>
    <rcc rId="0" sId="1" dxf="1">
      <nc r="AN217">
        <f>+R217/3</f>
      </nc>
      <ndxf>
        <font>
          <sz val="11"/>
          <color rgb="FF000000"/>
          <name val="Calibri"/>
          <scheme val="minor"/>
        </font>
        <numFmt numFmtId="34" formatCode="_(&quot;$&quot;\ * #,##0.00_);_(&quot;$&quot;\ * \(#,##0.00\);_(&quot;$&quot;\ * &quot;-&quot;??_);_(@_)"/>
        <alignment horizontal="center" vertical="center" readingOrder="0"/>
      </ndxf>
    </rcc>
    <rfmt sheetId="1" sqref="AO217" start="0" length="0">
      <dxf>
        <numFmt numFmtId="165" formatCode="_(&quot;$&quot;\ * #,##0_);_(&quot;$&quot;\ * \(#,##0\);_(&quot;$&quot;\ * &quot;-&quot;??_);_(@_)"/>
      </dxf>
    </rfmt>
    <rfmt sheetId="1" sqref="AP217" start="0" length="0">
      <dxf>
        <numFmt numFmtId="165" formatCode="_(&quot;$&quot;\ * #,##0_);_(&quot;$&quot;\ * \(#,##0\);_(&quot;$&quot;\ * &quot;-&quot;??_);_(@_)"/>
      </dxf>
    </rfmt>
    <rfmt sheetId="1" sqref="AQ217" start="0" length="0">
      <dxf>
        <numFmt numFmtId="165" formatCode="_(&quot;$&quot;\ * #,##0_);_(&quot;$&quot;\ * \(#,##0\);_(&quot;$&quot;\ * &quot;-&quot;??_);_(@_)"/>
      </dxf>
    </rfmt>
    <rfmt sheetId="1" sqref="AR217" start="0" length="0">
      <dxf>
        <numFmt numFmtId="165" formatCode="_(&quot;$&quot;\ * #,##0_);_(&quot;$&quot;\ * \(#,##0\);_(&quot;$&quot;\ * &quot;-&quot;??_);_(@_)"/>
      </dxf>
    </rfmt>
  </rrc>
  <rrc rId="14666" sId="1" ref="A234:XFD234" action="deleteRow">
    <undo index="4" exp="ref" v="1" dr="Q234" r="Q273" sId="1"/>
    <undo index="0" exp="area" dr="AN27:AN234" r="AN235" sId="1"/>
    <undo index="0" exp="area" dr="AM27:AM234" r="AM235" sId="1"/>
    <undo index="0" exp="area" dr="AL27:AL234" r="AL235" sId="1"/>
    <undo index="0" exp="area" dr="AK27:AK234" r="AK235" sId="1"/>
    <undo index="0" exp="area" dr="AJ27:AJ234" r="AJ235" sId="1"/>
    <undo index="0" exp="area" dr="AI27:AI234" r="AI235" sId="1"/>
    <undo index="0" exp="area" dr="AH27:AH234" r="AH235" sId="1"/>
    <undo index="0" exp="area" dr="AG27:AG234" r="AG235" sId="1"/>
    <undo index="0" exp="area" dr="AF27:AF234" r="AF235" sId="1"/>
    <undo index="0" exp="area" dr="AE27:AE234" r="AE235" sId="1"/>
    <undo index="0" exp="area" dr="AD27:AD234" r="AD235" sId="1"/>
    <undo index="0" exp="ref" v="1" dr="Q234" r="Q235" sId="1"/>
    <rfmt sheetId="1" xfDxf="1" sqref="A234:XFD234" start="0" length="0">
      <dxf>
        <font>
          <b/>
          <color auto="1"/>
        </font>
        <fill>
          <patternFill patternType="solid">
            <bgColor rgb="FF92D050"/>
          </patternFill>
        </fill>
      </dxf>
    </rfmt>
    <rfmt sheetId="1" sqref="A234" start="0" length="0">
      <dxf>
        <font>
          <b val="0"/>
          <sz val="11"/>
          <color theme="1"/>
          <name val="Calibri"/>
          <scheme val="minor"/>
        </font>
        <fill>
          <patternFill>
            <bgColor rgb="FF7030A0"/>
          </patternFill>
        </fill>
        <alignment vertical="center" wrapText="1" readingOrder="0"/>
        <border outline="0">
          <left style="thin">
            <color auto="1"/>
          </left>
          <right style="thin">
            <color auto="1"/>
          </right>
          <top style="thin">
            <color auto="1"/>
          </top>
          <bottom style="thin">
            <color auto="1"/>
          </bottom>
        </border>
        <protection locked="0"/>
      </dxf>
    </rfmt>
    <rfmt sheetId="1" sqref="B234" start="0" length="0">
      <dxf>
        <font>
          <b val="0"/>
          <i/>
          <color auto="1"/>
        </font>
        <numFmt numFmtId="30" formatCode="@"/>
        <fill>
          <patternFill>
            <bgColor rgb="FF7030A0"/>
          </patternFill>
        </fill>
        <alignment horizontal="center" vertical="center" readingOrder="0"/>
        <border outline="0">
          <left style="thin">
            <color auto="1"/>
          </left>
          <right style="thin">
            <color auto="1"/>
          </right>
          <top style="thin">
            <color auto="1"/>
          </top>
          <bottom style="thin">
            <color auto="1"/>
          </bottom>
        </border>
      </dxf>
    </rfmt>
    <rfmt sheetId="1" sqref="C234" start="0" length="0">
      <dxf>
        <font>
          <b val="0"/>
          <i/>
          <color auto="1"/>
        </font>
        <numFmt numFmtId="30" formatCode="@"/>
        <fill>
          <patternFill>
            <bgColor rgb="FF7030A0"/>
          </patternFill>
        </fill>
        <alignment horizontal="center" vertical="center" readingOrder="0"/>
        <border outline="0">
          <left style="thin">
            <color auto="1"/>
          </left>
          <right style="thin">
            <color auto="1"/>
          </right>
          <top style="thin">
            <color auto="1"/>
          </top>
          <bottom style="thin">
            <color auto="1"/>
          </bottom>
        </border>
      </dxf>
    </rfmt>
    <rfmt sheetId="1" sqref="D234" start="0" length="0">
      <dxf>
        <font>
          <b val="0"/>
          <i/>
          <color auto="1"/>
        </font>
        <numFmt numFmtId="30" formatCode="@"/>
        <fill>
          <patternFill>
            <bgColor rgb="FF7030A0"/>
          </patternFill>
        </fill>
        <alignment horizontal="center" vertical="center" readingOrder="0"/>
        <border outline="0">
          <left style="thin">
            <color auto="1"/>
          </left>
          <right style="thin">
            <color auto="1"/>
          </right>
          <top style="thin">
            <color auto="1"/>
          </top>
          <bottom style="thin">
            <color auto="1"/>
          </bottom>
        </border>
      </dxf>
    </rfmt>
    <rfmt sheetId="1" sqref="E234" start="0" length="0">
      <dxf>
        <font>
          <b val="0"/>
          <i/>
          <color auto="1"/>
        </font>
        <numFmt numFmtId="30" formatCode="@"/>
        <fill>
          <patternFill>
            <bgColor rgb="FF7030A0"/>
          </patternFill>
        </fill>
        <alignment horizontal="center" vertical="center" readingOrder="0"/>
        <border outline="0">
          <left style="thin">
            <color auto="1"/>
          </left>
          <right style="thin">
            <color auto="1"/>
          </right>
          <top style="thin">
            <color auto="1"/>
          </top>
          <bottom style="thin">
            <color auto="1"/>
          </bottom>
        </border>
      </dxf>
    </rfmt>
    <rfmt sheetId="1" sqref="F234" start="0" length="0">
      <dxf>
        <font>
          <b val="0"/>
          <sz val="11"/>
          <color theme="1"/>
          <name val="Calibri"/>
          <scheme val="minor"/>
        </font>
        <fill>
          <patternFill>
            <bgColor rgb="FF7030A0"/>
          </patternFill>
        </fill>
        <alignment vertical="top" wrapText="1" readingOrder="0"/>
        <border outline="0">
          <left style="thin">
            <color auto="1"/>
          </left>
          <right style="thin">
            <color auto="1"/>
          </right>
          <top style="thin">
            <color auto="1"/>
          </top>
          <bottom style="thin">
            <color auto="1"/>
          </bottom>
        </border>
        <protection locked="0"/>
      </dxf>
    </rfmt>
    <rfmt sheetId="1" sqref="G234" start="0" length="0">
      <dxf>
        <font>
          <b val="0"/>
          <sz val="11"/>
          <color theme="1"/>
          <name val="Calibri"/>
          <scheme val="minor"/>
        </font>
        <fill>
          <patternFill>
            <bgColor rgb="FF7030A0"/>
          </patternFill>
        </fill>
        <alignment vertical="top" wrapText="1" readingOrder="0"/>
        <border outline="0">
          <left style="thin">
            <color auto="1"/>
          </left>
          <right style="thin">
            <color auto="1"/>
          </right>
          <top style="thin">
            <color auto="1"/>
          </top>
          <bottom style="thin">
            <color auto="1"/>
          </bottom>
        </border>
        <protection locked="0"/>
      </dxf>
    </rfmt>
    <rfmt sheetId="1" sqref="H234" start="0" length="0">
      <dxf>
        <font>
          <b val="0"/>
          <sz val="11"/>
          <color theme="1"/>
          <name val="Calibri"/>
          <scheme val="minor"/>
        </font>
        <fill>
          <patternFill>
            <bgColor rgb="FF7030A0"/>
          </patternFill>
        </fill>
        <alignment vertical="top" wrapText="1" readingOrder="0"/>
        <border outline="0">
          <left style="thin">
            <color auto="1"/>
          </left>
          <right style="thin">
            <color auto="1"/>
          </right>
          <top style="thin">
            <color auto="1"/>
          </top>
          <bottom style="thin">
            <color auto="1"/>
          </bottom>
        </border>
        <protection locked="0"/>
      </dxf>
    </rfmt>
    <rfmt sheetId="1" sqref="I234" start="0" length="0">
      <dxf>
        <font>
          <b val="0"/>
          <sz val="11"/>
          <color theme="1"/>
          <name val="Calibri"/>
          <scheme val="minor"/>
        </font>
        <fill>
          <patternFill>
            <bgColor rgb="FF7030A0"/>
          </patternFill>
        </fill>
        <alignment vertical="top" wrapText="1" readingOrder="0"/>
        <border outline="0">
          <left style="thin">
            <color auto="1"/>
          </left>
          <right style="thin">
            <color auto="1"/>
          </right>
          <top style="thin">
            <color auto="1"/>
          </top>
          <bottom style="thin">
            <color auto="1"/>
          </bottom>
        </border>
        <protection locked="0"/>
      </dxf>
    </rfmt>
    <rfmt sheetId="1" sqref="J234" start="0" length="0">
      <dxf>
        <font>
          <b val="0"/>
          <color auto="1"/>
        </font>
        <fill>
          <patternFill>
            <bgColor rgb="FF7030A0"/>
          </patternFill>
        </fill>
        <alignment horizontal="center" vertical="center" wrapText="1" readingOrder="0"/>
        <border outline="0">
          <left style="thin">
            <color auto="1"/>
          </left>
          <right style="thin">
            <color auto="1"/>
          </right>
          <top style="thin">
            <color auto="1"/>
          </top>
          <bottom style="thin">
            <color auto="1"/>
          </bottom>
        </border>
      </dxf>
    </rfmt>
    <rfmt sheetId="1" sqref="K234" start="0" length="0">
      <dxf>
        <font>
          <b val="0"/>
          <sz val="11"/>
          <color theme="1"/>
          <name val="Calibri"/>
          <scheme val="minor"/>
        </font>
        <fill>
          <patternFill>
            <bgColor rgb="FF7030A0"/>
          </patternFill>
        </fill>
        <alignment horizontal="center" vertical="center" wrapText="1" readingOrder="0"/>
      </dxf>
    </rfmt>
    <rfmt sheetId="1" sqref="L234" start="0" length="0">
      <dxf>
        <font>
          <b val="0"/>
          <color rgb="FF000000"/>
        </font>
        <fill>
          <patternFill>
            <bgColor rgb="FF7030A0"/>
          </patternFill>
        </fill>
        <alignment horizontal="justify" vertical="center" readingOrder="0"/>
        <border outline="0">
          <left style="thin">
            <color auto="1"/>
          </left>
          <right style="thin">
            <color auto="1"/>
          </right>
          <top style="thin">
            <color auto="1"/>
          </top>
          <bottom style="thin">
            <color auto="1"/>
          </bottom>
        </border>
      </dxf>
    </rfmt>
    <rfmt sheetId="1" sqref="M234" start="0" length="0">
      <dxf>
        <font>
          <b val="0"/>
          <sz val="11"/>
          <color theme="1"/>
          <name val="Calibri"/>
          <scheme val="minor"/>
        </font>
        <fill>
          <patternFill>
            <bgColor rgb="FF7030A0"/>
          </patternFill>
        </fill>
        <border outline="0">
          <left style="thin">
            <color auto="1"/>
          </left>
          <right style="thin">
            <color auto="1"/>
          </right>
          <top style="thin">
            <color auto="1"/>
          </top>
          <bottom style="thin">
            <color auto="1"/>
          </bottom>
        </border>
      </dxf>
    </rfmt>
    <rfmt sheetId="1" sqref="N234" start="0" length="0">
      <dxf>
        <font>
          <b val="0"/>
          <sz val="11"/>
          <color theme="1"/>
          <name val="Calibri"/>
          <scheme val="minor"/>
        </font>
        <numFmt numFmtId="34" formatCode="_(&quot;$&quot;\ * #,##0.00_);_(&quot;$&quot;\ * \(#,##0.00\);_(&quot;$&quot;\ * &quot;-&quot;??_);_(@_)"/>
        <fill>
          <patternFill>
            <bgColor rgb="FF7030A0"/>
          </patternFill>
        </fill>
        <alignment horizontal="center" vertical="center" readingOrder="0"/>
        <border outline="0">
          <left style="thin">
            <color auto="1"/>
          </left>
          <right style="thin">
            <color auto="1"/>
          </right>
          <top style="thin">
            <color auto="1"/>
          </top>
          <bottom style="thin">
            <color auto="1"/>
          </bottom>
        </border>
      </dxf>
    </rfmt>
    <rfmt sheetId="1" sqref="O234" start="0" length="0">
      <dxf>
        <font>
          <b val="0"/>
          <sz val="11"/>
          <color theme="1"/>
          <name val="Calibri"/>
          <scheme val="minor"/>
        </font>
        <numFmt numFmtId="34" formatCode="_(&quot;$&quot;\ * #,##0.00_);_(&quot;$&quot;\ * \(#,##0.00\);_(&quot;$&quot;\ * &quot;-&quot;??_);_(@_)"/>
        <fill>
          <patternFill>
            <bgColor rgb="FF7030A0"/>
          </patternFill>
        </fill>
        <alignment horizontal="center" vertical="center" wrapText="1" readingOrder="0"/>
        <border outline="0">
          <left style="thin">
            <color auto="1"/>
          </left>
          <right style="thin">
            <color auto="1"/>
          </right>
          <top style="thin">
            <color auto="1"/>
          </top>
          <bottom style="thin">
            <color auto="1"/>
          </bottom>
        </border>
      </dxf>
    </rfmt>
    <rcc rId="0" sId="1" dxf="1">
      <nc r="P234">
        <f>+Q234-R234</f>
      </nc>
      <ndxf>
        <font>
          <b val="0"/>
          <sz val="11"/>
          <color theme="1"/>
          <name val="Calibri"/>
          <scheme val="minor"/>
        </font>
        <numFmt numFmtId="34" formatCode="_(&quot;$&quot;\ * #,##0.00_);_(&quot;$&quot;\ * \(#,##0.00\);_(&quot;$&quot;\ * &quot;-&quot;??_);_(@_)"/>
        <fill>
          <patternFill>
            <bgColor rgb="FF7030A0"/>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234">
        <v>2702213700</v>
      </nc>
      <ndxf>
        <font>
          <b val="0"/>
          <sz val="11"/>
          <color theme="0"/>
          <name val="Calibri"/>
          <scheme val="minor"/>
        </font>
        <numFmt numFmtId="165" formatCode="_(&quot;$&quot;\ * #,##0_);_(&quot;$&quot;\ * \(#,##0\);_(&quot;$&quot;\ * &quot;-&quot;??_);_(@_)"/>
        <fill>
          <patternFill>
            <bgColor rgb="FF7030A0"/>
          </patternFill>
        </fill>
        <alignment horizontal="center" vertical="center" readingOrder="0"/>
        <border outline="0">
          <left style="thin">
            <color auto="1"/>
          </left>
          <right style="thin">
            <color auto="1"/>
          </right>
          <top style="thin">
            <color auto="1"/>
          </top>
          <bottom style="thin">
            <color auto="1"/>
          </bottom>
        </border>
      </ndxf>
    </rcc>
    <rcc rId="0" sId="1" s="1" dxf="1">
      <nc r="R234">
        <f>SUM(R27:R109)</f>
      </nc>
      <ndxf>
        <font>
          <b val="0"/>
          <sz val="11"/>
          <color theme="1"/>
          <name val="Calibri"/>
          <scheme val="minor"/>
        </font>
        <numFmt numFmtId="34" formatCode="_(&quot;$&quot;\ * #,##0.00_);_(&quot;$&quot;\ * \(#,##0.00\);_(&quot;$&quot;\ * &quot;-&quot;??_);_(@_)"/>
        <fill>
          <patternFill>
            <bgColor rgb="FF7030A0"/>
          </patternFill>
        </fill>
        <alignment horizontal="center" vertical="center" wrapText="1" readingOrder="0"/>
        <border outline="0">
          <left style="thin">
            <color auto="1"/>
          </left>
          <right style="thin">
            <color auto="1"/>
          </right>
          <top style="thin">
            <color auto="1"/>
          </top>
          <bottom style="thin">
            <color auto="1"/>
          </bottom>
        </border>
      </ndxf>
    </rcc>
    <rfmt sheetId="1" sqref="S234" start="0" length="0">
      <dxf>
        <font>
          <b val="0"/>
          <sz val="11"/>
          <color theme="1"/>
          <name val="Calibri"/>
          <scheme val="minor"/>
        </font>
        <numFmt numFmtId="34" formatCode="_(&quot;$&quot;\ * #,##0.00_);_(&quot;$&quot;\ * \(#,##0.00\);_(&quot;$&quot;\ * &quot;-&quot;??_);_(@_)"/>
        <fill>
          <patternFill>
            <bgColor rgb="FF7030A0"/>
          </patternFill>
        </fill>
        <alignment horizontal="center" vertical="center" readingOrder="0"/>
        <border outline="0">
          <left style="thin">
            <color auto="1"/>
          </left>
          <right style="thin">
            <color auto="1"/>
          </right>
          <top style="thin">
            <color auto="1"/>
          </top>
          <bottom style="thin">
            <color auto="1"/>
          </bottom>
        </border>
      </dxf>
    </rfmt>
    <rfmt sheetId="1" sqref="T234" start="0" length="0">
      <dxf>
        <font>
          <b val="0"/>
          <sz val="11"/>
          <color theme="1"/>
          <name val="Calibri"/>
          <scheme val="minor"/>
        </font>
        <fill>
          <patternFill>
            <bgColor rgb="FF7030A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U234" start="0" length="0">
      <dxf>
        <font>
          <b val="0"/>
          <sz val="11"/>
          <color theme="1"/>
          <name val="Calibri"/>
          <scheme val="minor"/>
        </font>
        <fill>
          <patternFill>
            <bgColor rgb="FF7030A0"/>
          </patternFill>
        </fill>
        <alignment horizontal="justify" vertical="center" readingOrder="0"/>
        <border outline="0">
          <left style="thin">
            <color auto="1"/>
          </left>
          <right style="thin">
            <color auto="1"/>
          </right>
          <top style="thin">
            <color auto="1"/>
          </top>
          <bottom style="thin">
            <color auto="1"/>
          </bottom>
        </border>
      </dxf>
    </rfmt>
    <rfmt sheetId="1" sqref="V234" start="0" length="0">
      <dxf>
        <font>
          <b val="0"/>
          <sz val="11"/>
          <color theme="1"/>
          <name val="Calibri"/>
          <scheme val="minor"/>
        </font>
        <numFmt numFmtId="34" formatCode="_(&quot;$&quot;\ * #,##0.00_);_(&quot;$&quot;\ * \(#,##0.00\);_(&quot;$&quot;\ * &quot;-&quot;??_);_(@_)"/>
        <fill>
          <patternFill>
            <bgColor rgb="FF7030A0"/>
          </patternFill>
        </fill>
        <alignment horizontal="center" vertical="center" readingOrder="0"/>
        <border outline="0">
          <left style="thin">
            <color auto="1"/>
          </left>
          <right style="thin">
            <color auto="1"/>
          </right>
          <top style="thin">
            <color auto="1"/>
          </top>
          <bottom style="thin">
            <color auto="1"/>
          </bottom>
        </border>
      </dxf>
    </rfmt>
    <rfmt sheetId="1" sqref="W234" start="0" length="0">
      <dxf>
        <font>
          <b val="0"/>
          <sz val="11"/>
          <color theme="1"/>
          <name val="Calibri"/>
          <scheme val="minor"/>
        </font>
        <fill>
          <patternFill>
            <bgColor rgb="FF7030A0"/>
          </patternFill>
        </fill>
        <alignment horizontal="center" vertical="center" readingOrder="0"/>
        <border outline="0">
          <left style="thin">
            <color auto="1"/>
          </left>
          <right style="thin">
            <color auto="1"/>
          </right>
          <top style="thin">
            <color auto="1"/>
          </top>
          <bottom style="thin">
            <color auto="1"/>
          </bottom>
        </border>
      </dxf>
    </rfmt>
    <rfmt sheetId="1" s="1" sqref="X234" start="0" length="0">
      <dxf>
        <font>
          <b val="0"/>
          <sz val="11"/>
          <color theme="1"/>
          <name val="Calibri"/>
          <scheme val="minor"/>
        </font>
        <numFmt numFmtId="34" formatCode="_(&quot;$&quot;\ * #,##0.00_);_(&quot;$&quot;\ * \(#,##0.00\);_(&quot;$&quot;\ * &quot;-&quot;??_);_(@_)"/>
        <fill>
          <patternFill>
            <bgColor rgb="FF7030A0"/>
          </patternFill>
        </fill>
        <alignment horizontal="center" vertical="center" readingOrder="0"/>
        <border outline="0">
          <left style="thin">
            <color auto="1"/>
          </left>
          <right style="thin">
            <color auto="1"/>
          </right>
          <top style="thin">
            <color auto="1"/>
          </top>
          <bottom style="thin">
            <color auto="1"/>
          </bottom>
        </border>
      </dxf>
    </rfmt>
    <rfmt sheetId="1" sqref="Y234" start="0" length="0">
      <dxf>
        <font>
          <b val="0"/>
          <sz val="11"/>
          <color theme="1"/>
          <name val="Calibri"/>
          <scheme val="minor"/>
        </font>
        <numFmt numFmtId="3" formatCode="#,##0"/>
        <fill>
          <patternFill>
            <bgColor rgb="FF7030A0"/>
          </patternFill>
        </fill>
        <alignment horizontal="center" vertical="center" wrapText="1" readingOrder="0"/>
        <border outline="0">
          <left style="thin">
            <color auto="1"/>
          </left>
          <right style="thin">
            <color auto="1"/>
          </right>
          <top style="thin">
            <color auto="1"/>
          </top>
          <bottom style="thin">
            <color auto="1"/>
          </bottom>
        </border>
      </dxf>
    </rfmt>
    <rfmt sheetId="1" sqref="Z234" start="0" length="0">
      <dxf>
        <font>
          <b val="0"/>
          <sz val="11"/>
          <color theme="1"/>
          <name val="Calibri"/>
          <scheme val="minor"/>
        </font>
        <numFmt numFmtId="3" formatCode="#,##0"/>
        <fill>
          <patternFill>
            <bgColor rgb="FF7030A0"/>
          </patternFill>
        </fill>
        <alignment horizontal="center" vertical="center" wrapText="1" readingOrder="0"/>
        <border outline="0">
          <left style="thin">
            <color auto="1"/>
          </left>
          <right style="thin">
            <color auto="1"/>
          </right>
          <top style="thin">
            <color auto="1"/>
          </top>
          <bottom style="thin">
            <color auto="1"/>
          </bottom>
        </border>
      </dxf>
    </rfmt>
    <rfmt sheetId="1" sqref="AA234" start="0" length="0">
      <dxf>
        <font>
          <b val="0"/>
          <sz val="11"/>
          <color theme="1"/>
          <name val="Calibri"/>
          <scheme val="minor"/>
        </font>
        <numFmt numFmtId="3" formatCode="#,##0"/>
        <fill>
          <patternFill>
            <bgColor rgb="FF7030A0"/>
          </patternFill>
        </fill>
        <alignment horizontal="center" vertical="center" wrapText="1" readingOrder="0"/>
        <border outline="0">
          <left style="thin">
            <color auto="1"/>
          </left>
          <right style="thin">
            <color auto="1"/>
          </right>
          <top style="thin">
            <color auto="1"/>
          </top>
          <bottom style="thin">
            <color auto="1"/>
          </bottom>
        </border>
      </dxf>
    </rfmt>
    <rfmt sheetId="1" sqref="AB234" start="0" length="0">
      <dxf>
        <font>
          <color auto="1"/>
        </font>
        <numFmt numFmtId="3" formatCode="#,##0"/>
        <fill>
          <patternFill>
            <bgColor rgb="FF7030A0"/>
          </patternFill>
        </fill>
        <alignment horizontal="center" vertical="center" wrapText="1" readingOrder="0"/>
        <border outline="0">
          <left style="thin">
            <color auto="1"/>
          </left>
          <right style="thin">
            <color auto="1"/>
          </right>
          <top style="thin">
            <color auto="1"/>
          </top>
          <bottom style="thin">
            <color auto="1"/>
          </bottom>
        </border>
      </dxf>
    </rfmt>
    <rfmt sheetId="1" s="1" sqref="AC234" start="0" length="0">
      <dxf>
        <font>
          <b val="0"/>
          <sz val="11"/>
          <color theme="1"/>
          <name val="Calibri"/>
          <scheme val="minor"/>
        </font>
        <numFmt numFmtId="165" formatCode="_(&quot;$&quot;\ * #,##0_);_(&quot;$&quot;\ * \(#,##0\);_(&quot;$&quot;\ * &quot;-&quot;??_);_(@_)"/>
        <fill>
          <patternFill>
            <bgColor rgb="FF7030A0"/>
          </patternFill>
        </fill>
        <border outline="0">
          <left style="thin">
            <color auto="1"/>
          </left>
          <right style="thin">
            <color auto="1"/>
          </right>
          <top style="thin">
            <color auto="1"/>
          </top>
          <bottom style="thin">
            <color auto="1"/>
          </bottom>
        </border>
      </dxf>
    </rfmt>
    <rfmt sheetId="1" s="1" sqref="AD234" start="0" length="0">
      <dxf>
        <font>
          <b val="0"/>
          <sz val="11"/>
          <color theme="1"/>
          <name val="Calibri"/>
          <scheme val="minor"/>
        </font>
        <numFmt numFmtId="165" formatCode="_(&quot;$&quot;\ * #,##0_);_(&quot;$&quot;\ * \(#,##0\);_(&quot;$&quot;\ * &quot;-&quot;??_);_(@_)"/>
        <fill>
          <patternFill>
            <bgColor rgb="FF7030A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E234" start="0" length="0">
      <dxf>
        <font>
          <b val="0"/>
          <sz val="11"/>
          <color theme="1"/>
          <name val="Calibri"/>
          <scheme val="minor"/>
        </font>
        <numFmt numFmtId="165" formatCode="_(&quot;$&quot;\ * #,##0_);_(&quot;$&quot;\ * \(#,##0\);_(&quot;$&quot;\ * &quot;-&quot;??_);_(@_)"/>
        <fill>
          <patternFill>
            <bgColor rgb="FF7030A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F234" start="0" length="0">
      <dxf>
        <font>
          <b val="0"/>
          <sz val="11"/>
          <color theme="1"/>
          <name val="Calibri"/>
          <scheme val="minor"/>
        </font>
        <numFmt numFmtId="165" formatCode="_(&quot;$&quot;\ * #,##0_);_(&quot;$&quot;\ * \(#,##0\);_(&quot;$&quot;\ * &quot;-&quot;??_);_(@_)"/>
        <fill>
          <patternFill>
            <bgColor rgb="FF7030A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G234" start="0" length="0">
      <dxf>
        <font>
          <b val="0"/>
          <sz val="11"/>
          <color theme="1"/>
          <name val="Calibri"/>
          <scheme val="minor"/>
        </font>
        <numFmt numFmtId="165" formatCode="_(&quot;$&quot;\ * #,##0_);_(&quot;$&quot;\ * \(#,##0\);_(&quot;$&quot;\ * &quot;-&quot;??_);_(@_)"/>
        <fill>
          <patternFill>
            <bgColor rgb="FF7030A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H234" start="0" length="0">
      <dxf>
        <font>
          <b val="0"/>
          <sz val="11"/>
          <color theme="1"/>
          <name val="Calibri"/>
          <scheme val="minor"/>
        </font>
        <numFmt numFmtId="165" formatCode="_(&quot;$&quot;\ * #,##0_);_(&quot;$&quot;\ * \(#,##0\);_(&quot;$&quot;\ * &quot;-&quot;??_);_(@_)"/>
        <fill>
          <patternFill>
            <bgColor rgb="FF7030A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I234" start="0" length="0">
      <dxf>
        <font>
          <b val="0"/>
          <sz val="11"/>
          <color theme="1"/>
          <name val="Calibri"/>
          <scheme val="minor"/>
        </font>
        <numFmt numFmtId="165" formatCode="_(&quot;$&quot;\ * #,##0_);_(&quot;$&quot;\ * \(#,##0\);_(&quot;$&quot;\ * &quot;-&quot;??_);_(@_)"/>
        <fill>
          <patternFill>
            <bgColor rgb="FF7030A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J234" start="0" length="0">
      <dxf>
        <font>
          <b val="0"/>
          <sz val="11"/>
          <color theme="1"/>
          <name val="Calibri"/>
          <scheme val="minor"/>
        </font>
        <numFmt numFmtId="165" formatCode="_(&quot;$&quot;\ * #,##0_);_(&quot;$&quot;\ * \(#,##0\);_(&quot;$&quot;\ * &quot;-&quot;??_);_(@_)"/>
        <fill>
          <patternFill>
            <bgColor rgb="FF7030A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K234" start="0" length="0">
      <dxf>
        <font>
          <b val="0"/>
          <sz val="11"/>
          <color theme="1"/>
          <name val="Calibri"/>
          <scheme val="minor"/>
        </font>
        <numFmt numFmtId="165" formatCode="_(&quot;$&quot;\ * #,##0_);_(&quot;$&quot;\ * \(#,##0\);_(&quot;$&quot;\ * &quot;-&quot;??_);_(@_)"/>
        <fill>
          <patternFill>
            <bgColor rgb="FF7030A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L234" start="0" length="0">
      <dxf>
        <font>
          <b val="0"/>
          <sz val="11"/>
          <color theme="1"/>
          <name val="Calibri"/>
          <scheme val="minor"/>
        </font>
        <numFmt numFmtId="165" formatCode="_(&quot;$&quot;\ * #,##0_);_(&quot;$&quot;\ * \(#,##0\);_(&quot;$&quot;\ * &quot;-&quot;??_);_(@_)"/>
        <fill>
          <patternFill>
            <bgColor rgb="FF7030A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M234" start="0" length="0">
      <dxf>
        <font>
          <b val="0"/>
          <sz val="11"/>
          <color theme="1"/>
          <name val="Calibri"/>
          <scheme val="minor"/>
        </font>
        <numFmt numFmtId="165" formatCode="_(&quot;$&quot;\ * #,##0_);_(&quot;$&quot;\ * \(#,##0\);_(&quot;$&quot;\ * &quot;-&quot;??_);_(@_)"/>
        <fill>
          <patternFill>
            <bgColor rgb="FF7030A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N234" start="0" length="0">
      <dxf>
        <font>
          <b val="0"/>
          <sz val="11"/>
          <color theme="1"/>
          <name val="Calibri"/>
          <scheme val="minor"/>
        </font>
        <numFmt numFmtId="165" formatCode="_(&quot;$&quot;\ * #,##0_);_(&quot;$&quot;\ * \(#,##0\);_(&quot;$&quot;\ * &quot;-&quot;??_);_(@_)"/>
        <fill>
          <patternFill>
            <bgColor rgb="FF7030A0"/>
          </patternFill>
        </fill>
        <alignment horizontal="center" vertical="center" wrapText="1" readingOrder="0"/>
        <border outline="0">
          <left style="thin">
            <color auto="1"/>
          </left>
          <right style="thin">
            <color auto="1"/>
          </right>
          <top style="thin">
            <color auto="1"/>
          </top>
          <bottom style="thin">
            <color auto="1"/>
          </bottom>
        </border>
        <protection locked="0"/>
      </dxf>
    </rfmt>
    <rcc rId="0" sId="1" dxf="1">
      <nc r="AO234">
        <f>SUM(AO27:AO90)</f>
      </nc>
      <ndxf>
        <font>
          <sz val="10"/>
          <color theme="0"/>
        </font>
        <numFmt numFmtId="165" formatCode="_(&quot;$&quot;\ * #,##0_);_(&quot;$&quot;\ * \(#,##0\);_(&quot;$&quot;\ * &quot;-&quot;??_);_(@_)"/>
        <fill>
          <patternFill>
            <bgColor rgb="FF7030A0"/>
          </patternFill>
        </fill>
        <alignment horizontal="center" vertical="center" readingOrder="0"/>
        <border outline="0">
          <left style="thin">
            <color auto="1"/>
          </left>
          <right style="thin">
            <color auto="1"/>
          </right>
          <top style="thin">
            <color auto="1"/>
          </top>
          <bottom style="thin">
            <color auto="1"/>
          </bottom>
        </border>
      </ndxf>
    </rcc>
    <rcc rId="0" sId="1" dxf="1">
      <nc r="AP234">
        <f>+AO234-Q234</f>
      </nc>
      <ndxf>
        <font>
          <b val="0"/>
          <sz val="11"/>
          <color theme="1"/>
          <name val="Calibri"/>
          <scheme val="minor"/>
        </font>
        <numFmt numFmtId="165" formatCode="_(&quot;$&quot;\ * #,##0_);_(&quot;$&quot;\ * \(#,##0\);_(&quot;$&quot;\ * &quot;-&quot;??_);_(@_)"/>
        <fill>
          <patternFill patternType="none">
            <bgColor indexed="65"/>
          </patternFill>
        </fill>
      </ndxf>
    </rcc>
    <rfmt sheetId="1" sqref="AQ234" start="0" length="0">
      <dxf>
        <font>
          <b val="0"/>
          <sz val="11"/>
          <color theme="1"/>
          <name val="Calibri"/>
          <scheme val="minor"/>
        </font>
        <fill>
          <patternFill>
            <bgColor rgb="FF7030A0"/>
          </patternFill>
        </fill>
      </dxf>
    </rfmt>
    <rfmt sheetId="1" sqref="AR234" start="0" length="0">
      <dxf>
        <font>
          <b val="0"/>
          <sz val="11"/>
          <color theme="1"/>
          <name val="Calibri"/>
          <scheme val="minor"/>
        </font>
        <fill>
          <patternFill>
            <bgColor rgb="FF7030A0"/>
          </patternFill>
        </fill>
      </dxf>
    </rfmt>
  </rrc>
  <rrc rId="14667" sId="1" ref="A234:XFD234" action="deleteRow">
    <undo index="0" exp="ref" v="1" dr="AO234" r="AO235" sId="1"/>
    <undo index="0" exp="ref" v="1" dr="AN234" r="AN235" sId="1"/>
    <undo index="0" exp="ref" v="1" dr="AM234" r="AM235" sId="1"/>
    <undo index="0" exp="ref" v="1" dr="AL234" r="AL235" sId="1"/>
    <undo index="0" exp="ref" v="1" dr="AK234" r="AK235" sId="1"/>
    <undo index="0" exp="ref" v="1" dr="AJ234" r="AJ235" sId="1"/>
    <undo index="0" exp="ref" v="1" dr="AI234" r="AI235" sId="1"/>
    <undo index="0" exp="ref" v="1" dr="AH234" r="AH235" sId="1"/>
    <undo index="0" exp="ref" v="1" dr="AG234" r="AG235" sId="1"/>
    <undo index="0" exp="ref" v="1" dr="AF234" r="AF235" sId="1"/>
    <undo index="0" exp="ref" v="1" dr="AE234" r="AE235" sId="1"/>
    <undo index="0" exp="ref" v="1" dr="AD234" r="AD235" sId="1"/>
    <undo index="0" exp="ref" v="1" dr="AC234" r="AC235" sId="1"/>
    <undo index="0" exp="ref" v="1" dr="AB234" r="AB235" sId="1"/>
    <undo index="0" exp="ref" v="1" dr="AA234" r="AA235" sId="1"/>
    <undo index="0" exp="ref" v="1" dr="Z234" r="Z235" sId="1"/>
    <undo index="0" exp="ref" v="1" dr="Y234" r="Y235" sId="1"/>
    <undo index="0" exp="ref" v="1" dr="X234" r="X235" sId="1"/>
    <undo index="0" exp="ref" v="1" dr="W234" r="W235" sId="1"/>
    <undo index="0" exp="ref" v="1" dr="V234" r="V235" sId="1"/>
    <undo index="0" exp="ref" v="1" dr="U234" r="U235" sId="1"/>
    <undo index="0" exp="ref" v="1" dr="T234" r="T235" sId="1"/>
    <undo index="0" exp="ref" v="1" dr="S234" r="S235" sId="1"/>
    <rfmt sheetId="1" xfDxf="1" sqref="A234:XFD234" start="0" length="0">
      <dxf>
        <font>
          <b/>
          <color auto="1"/>
        </font>
        <fill>
          <patternFill patternType="solid">
            <bgColor rgb="FFFFC000"/>
          </patternFill>
        </fill>
      </dxf>
    </rfmt>
    <rfmt sheetId="1" sqref="A234" start="0" length="0">
      <dxf>
        <fill>
          <patternFill>
            <bgColor rgb="FF92D050"/>
          </patternFill>
        </fill>
        <alignment vertical="center" wrapText="1" readingOrder="0"/>
        <border outline="0">
          <left style="thin">
            <color auto="1"/>
          </left>
          <right style="thin">
            <color auto="1"/>
          </right>
          <top style="thin">
            <color auto="1"/>
          </top>
          <bottom style="thin">
            <color auto="1"/>
          </bottom>
        </border>
      </dxf>
    </rfmt>
    <rfmt sheetId="1" sqref="B234" start="0" length="0">
      <dxf>
        <fill>
          <patternFill>
            <bgColor rgb="FF92D050"/>
          </patternFill>
        </fill>
        <alignment vertical="center" wrapText="1" readingOrder="0"/>
        <border outline="0">
          <left style="thin">
            <color auto="1"/>
          </left>
          <right style="thin">
            <color auto="1"/>
          </right>
          <top style="thin">
            <color auto="1"/>
          </top>
          <bottom style="thin">
            <color auto="1"/>
          </bottom>
        </border>
      </dxf>
    </rfmt>
    <rfmt sheetId="1" sqref="C234" start="0" length="0">
      <dxf>
        <fill>
          <patternFill>
            <bgColor rgb="FF92D050"/>
          </patternFill>
        </fill>
        <alignment horizontal="right" vertical="center" wrapText="1" readingOrder="0"/>
        <border outline="0">
          <left style="thin">
            <color auto="1"/>
          </left>
          <right style="thin">
            <color auto="1"/>
          </right>
          <top style="thin">
            <color auto="1"/>
          </top>
          <bottom style="thin">
            <color auto="1"/>
          </bottom>
        </border>
      </dxf>
    </rfmt>
    <rfmt sheetId="1" sqref="D234" start="0" length="0">
      <dxf>
        <fill>
          <patternFill>
            <bgColor rgb="FF92D050"/>
          </patternFill>
        </fill>
        <alignment horizontal="right" vertical="center" wrapText="1" readingOrder="0"/>
        <border outline="0">
          <left style="thin">
            <color auto="1"/>
          </left>
          <right style="thin">
            <color auto="1"/>
          </right>
          <top style="thin">
            <color auto="1"/>
          </top>
          <bottom style="thin">
            <color auto="1"/>
          </bottom>
        </border>
      </dxf>
    </rfmt>
    <rfmt sheetId="1" sqref="E234" start="0" length="0">
      <dxf>
        <fill>
          <patternFill>
            <bgColor rgb="FF92D050"/>
          </patternFill>
        </fill>
        <alignment horizontal="right" vertical="center" wrapText="1" readingOrder="0"/>
        <border outline="0">
          <left style="thin">
            <color auto="1"/>
          </left>
          <right style="thin">
            <color auto="1"/>
          </right>
          <top style="thin">
            <color auto="1"/>
          </top>
          <bottom style="thin">
            <color auto="1"/>
          </bottom>
        </border>
      </dxf>
    </rfmt>
    <rfmt sheetId="1" sqref="F234" start="0" length="0">
      <dxf>
        <fill>
          <patternFill>
            <bgColor rgb="FF92D050"/>
          </patternFill>
        </fill>
        <alignment vertical="top" wrapText="1" readingOrder="0"/>
        <border outline="0">
          <left style="thin">
            <color auto="1"/>
          </left>
          <right style="thin">
            <color auto="1"/>
          </right>
          <top style="thin">
            <color auto="1"/>
          </top>
          <bottom style="thin">
            <color auto="1"/>
          </bottom>
        </border>
      </dxf>
    </rfmt>
    <rfmt sheetId="1" sqref="G234" start="0" length="0">
      <dxf>
        <fill>
          <patternFill>
            <bgColor rgb="FF92D050"/>
          </patternFill>
        </fill>
        <alignment vertical="top" wrapText="1" readingOrder="0"/>
        <border outline="0">
          <left style="thin">
            <color auto="1"/>
          </left>
          <right style="thin">
            <color auto="1"/>
          </right>
          <top style="thin">
            <color auto="1"/>
          </top>
          <bottom style="thin">
            <color auto="1"/>
          </bottom>
        </border>
      </dxf>
    </rfmt>
    <rfmt sheetId="1" sqref="H234" start="0" length="0">
      <dxf>
        <fill>
          <patternFill>
            <bgColor rgb="FF92D050"/>
          </patternFill>
        </fill>
        <alignment vertical="top" wrapText="1" readingOrder="0"/>
        <border outline="0">
          <left style="thin">
            <color auto="1"/>
          </left>
          <right style="thin">
            <color auto="1"/>
          </right>
          <top style="thin">
            <color auto="1"/>
          </top>
          <bottom style="thin">
            <color auto="1"/>
          </bottom>
        </border>
      </dxf>
    </rfmt>
    <rfmt sheetId="1" sqref="I234" start="0" length="0">
      <dxf>
        <fill>
          <patternFill>
            <bgColor rgb="FF92D050"/>
          </patternFill>
        </fill>
        <alignment vertical="top" wrapText="1" readingOrder="0"/>
        <border outline="0">
          <left style="thin">
            <color auto="1"/>
          </left>
          <right style="thin">
            <color auto="1"/>
          </right>
          <top style="thin">
            <color auto="1"/>
          </top>
          <bottom style="thin">
            <color auto="1"/>
          </bottom>
        </border>
      </dxf>
    </rfmt>
    <rfmt sheetId="1" sqref="J234" start="0" length="0">
      <dxf>
        <fill>
          <patternFill>
            <bgColor rgb="FF92D050"/>
          </patternFill>
        </fill>
        <alignment horizontal="left" vertical="top" wrapText="1" readingOrder="0"/>
        <border outline="0">
          <left style="thin">
            <color auto="1"/>
          </left>
          <right style="thin">
            <color auto="1"/>
          </right>
          <top style="thin">
            <color auto="1"/>
          </top>
          <bottom style="thin">
            <color auto="1"/>
          </bottom>
        </border>
      </dxf>
    </rfmt>
    <rfmt sheetId="1" sqref="K234" start="0" length="0">
      <dxf>
        <fill>
          <patternFill>
            <bgColor rgb="FF92D050"/>
          </patternFill>
        </fill>
        <border outline="0">
          <left style="thin">
            <color indexed="64"/>
          </left>
          <right style="thin">
            <color indexed="64"/>
          </right>
          <top style="thin">
            <color indexed="64"/>
          </top>
          <bottom style="thin">
            <color indexed="64"/>
          </bottom>
        </border>
      </dxf>
    </rfmt>
    <rfmt sheetId="1" s="1" sqref="L234" start="0" length="0">
      <dxf>
        <numFmt numFmtId="34" formatCode="_(&quot;$&quot;\ * #,##0.00_);_(&quot;$&quot;\ * \(#,##0.00\);_(&quot;$&quot;\ * &quot;-&quot;??_);_(@_)"/>
        <fill>
          <patternFill>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M234" start="0" length="0">
      <dxf>
        <fill>
          <patternFill>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N234" start="0" length="0">
      <dxf>
        <fill>
          <patternFill>
            <bgColor rgb="FF92D050"/>
          </patternFill>
        </fill>
        <alignment vertical="top" wrapText="1" readingOrder="0"/>
        <border outline="0">
          <left style="thin">
            <color auto="1"/>
          </left>
          <right style="thin">
            <color auto="1"/>
          </right>
          <top style="thin">
            <color auto="1"/>
          </top>
          <bottom style="thin">
            <color auto="1"/>
          </bottom>
        </border>
      </dxf>
    </rfmt>
    <rfmt sheetId="1" sqref="O234" start="0" length="0">
      <dxf>
        <numFmt numFmtId="34" formatCode="_(&quot;$&quot;\ * #,##0.00_);_(&quot;$&quot;\ * \(#,##0.00\);_(&quot;$&quot;\ * &quot;-&quot;??_);_(@_)"/>
        <fill>
          <patternFill>
            <bgColor rgb="FF92D050"/>
          </patternFill>
        </fill>
        <alignment vertical="top" wrapText="1" readingOrder="0"/>
        <border outline="0">
          <left style="thin">
            <color auto="1"/>
          </left>
          <right style="thin">
            <color auto="1"/>
          </right>
          <top style="thin">
            <color auto="1"/>
          </top>
          <bottom style="thin">
            <color auto="1"/>
          </bottom>
        </border>
      </dxf>
    </rfmt>
    <rfmt sheetId="1" s="1" sqref="P234" start="0" length="0">
      <dxf>
        <numFmt numFmtId="165" formatCode="_(&quot;$&quot;\ * #,##0_);_(&quot;$&quot;\ * \(#,##0\);_(&quot;$&quot;\ * &quot;-&quot;??_);_(@_)"/>
        <fill>
          <patternFill>
            <bgColor rgb="FF92D050"/>
          </patternFill>
        </fill>
        <alignment wrapText="1" readingOrder="0"/>
        <border outline="0">
          <left style="thin">
            <color auto="1"/>
          </left>
          <right style="thin">
            <color auto="1"/>
          </right>
          <top style="thin">
            <color auto="1"/>
          </top>
          <bottom style="thin">
            <color auto="1"/>
          </bottom>
        </border>
      </dxf>
    </rfmt>
    <rcc rId="0" sId="1" s="1" dxf="1">
      <nc r="Q234">
        <f>+#REF!+#REF!</f>
      </nc>
      <ndxf>
        <numFmt numFmtId="34" formatCode="_(&quot;$&quot;\ * #,##0.00_);_(&quot;$&quot;\ * \(#,##0.00\);_(&quot;$&quot;\ * &quot;-&quot;??_);_(@_)"/>
        <fill>
          <patternFill>
            <bgColor rgb="FF92D050"/>
          </patternFill>
        </fill>
        <alignment wrapText="1" readingOrder="0"/>
        <border outline="0">
          <left style="thin">
            <color auto="1"/>
          </left>
          <right style="thin">
            <color auto="1"/>
          </right>
          <top style="thin">
            <color auto="1"/>
          </top>
          <bottom style="thin">
            <color auto="1"/>
          </bottom>
        </border>
      </ndxf>
    </rcc>
    <rfmt sheetId="1" s="1" sqref="R234" start="0" length="0">
      <dxf>
        <numFmt numFmtId="165" formatCode="_(&quot;$&quot;\ * #,##0_);_(&quot;$&quot;\ * \(#,##0\);_(&quot;$&quot;\ * &quot;-&quot;??_);_(@_)"/>
        <fill>
          <patternFill>
            <bgColor rgb="FF92D050"/>
          </patternFill>
        </fill>
        <alignment wrapText="1" readingOrder="0"/>
        <border outline="0">
          <left style="thin">
            <color auto="1"/>
          </left>
          <right style="thin">
            <color auto="1"/>
          </right>
          <top style="thin">
            <color auto="1"/>
          </top>
          <bottom style="thin">
            <color auto="1"/>
          </bottom>
        </border>
      </dxf>
    </rfmt>
    <rfmt sheetId="1" sqref="S234" start="0" length="0">
      <dxf>
        <numFmt numFmtId="34" formatCode="_(&quot;$&quot;\ * #,##0.00_);_(&quot;$&quot;\ * \(#,##0.00\);_(&quot;$&quot;\ * &quot;-&quot;??_);_(@_)"/>
        <fill>
          <patternFill>
            <bgColor rgb="FF92D050"/>
          </patternFill>
        </fill>
        <alignment vertical="top" wrapText="1" readingOrder="0"/>
        <border outline="0">
          <left style="thin">
            <color auto="1"/>
          </left>
          <right style="thin">
            <color auto="1"/>
          </right>
          <top style="thin">
            <color auto="1"/>
          </top>
          <bottom style="thin">
            <color auto="1"/>
          </bottom>
        </border>
      </dxf>
    </rfmt>
    <rfmt sheetId="1" sqref="T234" start="0" length="0">
      <dxf>
        <numFmt numFmtId="34" formatCode="_(&quot;$&quot;\ * #,##0.00_);_(&quot;$&quot;\ * \(#,##0.00\);_(&quot;$&quot;\ * &quot;-&quot;??_);_(@_)"/>
        <fill>
          <patternFill>
            <bgColor rgb="FF92D050"/>
          </patternFill>
        </fill>
        <alignment vertical="top" wrapText="1" readingOrder="0"/>
        <border outline="0">
          <left style="thin">
            <color auto="1"/>
          </left>
          <right style="thin">
            <color auto="1"/>
          </right>
          <top style="thin">
            <color auto="1"/>
          </top>
          <bottom style="thin">
            <color auto="1"/>
          </bottom>
        </border>
      </dxf>
    </rfmt>
    <rfmt sheetId="1" sqref="U234" start="0" length="0">
      <dxf>
        <numFmt numFmtId="34" formatCode="_(&quot;$&quot;\ * #,##0.00_);_(&quot;$&quot;\ * \(#,##0.00\);_(&quot;$&quot;\ * &quot;-&quot;??_);_(@_)"/>
        <fill>
          <patternFill>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1" sqref="V234" start="0" length="0">
      <dxf>
        <numFmt numFmtId="34" formatCode="_(&quot;$&quot;\ * #,##0.00_);_(&quot;$&quot;\ * \(#,##0.00\);_(&quot;$&quot;\ * &quot;-&quot;??_);_(@_)"/>
        <fill>
          <patternFill>
            <bgColor rgb="FF92D050"/>
          </patternFill>
        </fill>
        <alignment wrapText="1" readingOrder="0"/>
        <border outline="0">
          <left style="thin">
            <color auto="1"/>
          </left>
          <right style="thin">
            <color auto="1"/>
          </right>
          <top style="thin">
            <color auto="1"/>
          </top>
          <bottom style="thin">
            <color auto="1"/>
          </bottom>
        </border>
      </dxf>
    </rfmt>
    <rfmt sheetId="1" sqref="W234" start="0" length="0">
      <dxf>
        <fill>
          <patternFill>
            <bgColor rgb="FF92D050"/>
          </patternFill>
        </fill>
        <alignment vertical="top" wrapText="1" readingOrder="0"/>
        <border outline="0">
          <left style="thin">
            <color auto="1"/>
          </left>
          <right style="thin">
            <color auto="1"/>
          </right>
          <top style="thin">
            <color auto="1"/>
          </top>
          <bottom style="thin">
            <color auto="1"/>
          </bottom>
        </border>
      </dxf>
    </rfmt>
    <rfmt sheetId="1" sqref="X234" start="0" length="0">
      <dxf>
        <fill>
          <patternFill>
            <bgColor rgb="FF92D050"/>
          </patternFill>
        </fill>
        <alignment vertical="top" wrapText="1" readingOrder="0"/>
        <border outline="0">
          <left style="thin">
            <color auto="1"/>
          </left>
          <right style="thin">
            <color auto="1"/>
          </right>
          <top style="thin">
            <color auto="1"/>
          </top>
          <bottom style="thin">
            <color auto="1"/>
          </bottom>
        </border>
      </dxf>
    </rfmt>
    <rfmt sheetId="1" sqref="Y234" start="0" length="0">
      <dxf>
        <fill>
          <patternFill>
            <bgColor rgb="FF92D050"/>
          </patternFill>
        </fill>
        <alignment vertical="top" wrapText="1" readingOrder="0"/>
        <border outline="0">
          <left style="thin">
            <color auto="1"/>
          </left>
          <right style="thin">
            <color auto="1"/>
          </right>
          <top style="thin">
            <color auto="1"/>
          </top>
          <bottom style="thin">
            <color auto="1"/>
          </bottom>
        </border>
      </dxf>
    </rfmt>
    <rfmt sheetId="1" sqref="Z234" start="0" length="0">
      <dxf>
        <fill>
          <patternFill>
            <bgColor rgb="FF92D050"/>
          </patternFill>
        </fill>
        <alignment vertical="top" wrapText="1" readingOrder="0"/>
        <border outline="0">
          <left style="thin">
            <color auto="1"/>
          </left>
          <right style="thin">
            <color auto="1"/>
          </right>
          <top style="thin">
            <color auto="1"/>
          </top>
          <bottom style="thin">
            <color auto="1"/>
          </bottom>
        </border>
      </dxf>
    </rfmt>
    <rfmt sheetId="1" sqref="AA234" start="0" length="0">
      <dxf>
        <fill>
          <patternFill>
            <bgColor rgb="FF92D050"/>
          </patternFill>
        </fill>
        <alignment vertical="top" wrapText="1" readingOrder="0"/>
        <border outline="0">
          <left style="thin">
            <color auto="1"/>
          </left>
          <right style="thin">
            <color auto="1"/>
          </right>
          <top style="thin">
            <color auto="1"/>
          </top>
          <bottom style="thin">
            <color auto="1"/>
          </bottom>
        </border>
      </dxf>
    </rfmt>
    <rfmt sheetId="1" sqref="AB234" start="0" length="0">
      <dxf>
        <fill>
          <patternFill>
            <bgColor rgb="FF92D050"/>
          </patternFill>
        </fill>
        <alignment vertical="top" wrapText="1" readingOrder="0"/>
        <border outline="0">
          <left style="thin">
            <color auto="1"/>
          </left>
          <right style="thin">
            <color auto="1"/>
          </right>
          <top style="thin">
            <color auto="1"/>
          </top>
          <bottom style="thin">
            <color auto="1"/>
          </bottom>
        </border>
      </dxf>
    </rfmt>
    <rfmt sheetId="1" s="1" sqref="AC234" start="0" length="0">
      <dxf>
        <numFmt numFmtId="165" formatCode="_(&quot;$&quot;\ * #,##0_);_(&quot;$&quot;\ * \(#,##0\);_(&quot;$&quot;\ * &quot;-&quot;??_);_(@_)"/>
        <fill>
          <patternFill>
            <bgColor rgb="FF92D050"/>
          </patternFill>
        </fill>
        <alignment wrapText="1" readingOrder="0"/>
        <border outline="0">
          <left style="thin">
            <color auto="1"/>
          </left>
          <right style="thin">
            <color auto="1"/>
          </right>
          <top style="thin">
            <color auto="1"/>
          </top>
          <bottom style="thin">
            <color auto="1"/>
          </bottom>
        </border>
      </dxf>
    </rfmt>
    <rcc rId="0" sId="1" s="1" dxf="1">
      <nc r="AD234">
        <f>SUM(AD27:AD233)</f>
      </nc>
      <ndxf>
        <numFmt numFmtId="165" formatCode="_(&quot;$&quot;\ * #,##0_);_(&quot;$&quot;\ * \(#,##0\);_(&quot;$&quot;\ * &quot;-&quot;??_);_(@_)"/>
        <fill>
          <patternFill>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E234">
        <f>SUM(AE27:AE233)</f>
      </nc>
      <ndxf>
        <numFmt numFmtId="165" formatCode="_(&quot;$&quot;\ * #,##0_);_(&quot;$&quot;\ * \(#,##0\);_(&quot;$&quot;\ * &quot;-&quot;??_);_(@_)"/>
        <fill>
          <patternFill>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F234">
        <f>SUM(AF27:AF233)</f>
      </nc>
      <ndxf>
        <numFmt numFmtId="165" formatCode="_(&quot;$&quot;\ * #,##0_);_(&quot;$&quot;\ * \(#,##0\);_(&quot;$&quot;\ * &quot;-&quot;??_);_(@_)"/>
        <fill>
          <patternFill>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G234">
        <f>SUM(AG27:AG233)</f>
      </nc>
      <ndxf>
        <numFmt numFmtId="165" formatCode="_(&quot;$&quot;\ * #,##0_);_(&quot;$&quot;\ * \(#,##0\);_(&quot;$&quot;\ * &quot;-&quot;??_);_(@_)"/>
        <fill>
          <patternFill>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H234">
        <f>SUM(AH27:AH233)</f>
      </nc>
      <ndxf>
        <numFmt numFmtId="165" formatCode="_(&quot;$&quot;\ * #,##0_);_(&quot;$&quot;\ * \(#,##0\);_(&quot;$&quot;\ * &quot;-&quot;??_);_(@_)"/>
        <fill>
          <patternFill>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I234">
        <f>SUM(AI27:AI233)</f>
      </nc>
      <ndxf>
        <numFmt numFmtId="165" formatCode="_(&quot;$&quot;\ * #,##0_);_(&quot;$&quot;\ * \(#,##0\);_(&quot;$&quot;\ * &quot;-&quot;??_);_(@_)"/>
        <fill>
          <patternFill>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J234">
        <f>SUM(AJ27:AJ233)</f>
      </nc>
      <ndxf>
        <numFmt numFmtId="165" formatCode="_(&quot;$&quot;\ * #,##0_);_(&quot;$&quot;\ * \(#,##0\);_(&quot;$&quot;\ * &quot;-&quot;??_);_(@_)"/>
        <fill>
          <patternFill>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K234">
        <f>SUM(AK27:AK233)</f>
      </nc>
      <ndxf>
        <numFmt numFmtId="165" formatCode="_(&quot;$&quot;\ * #,##0_);_(&quot;$&quot;\ * \(#,##0\);_(&quot;$&quot;\ * &quot;-&quot;??_);_(@_)"/>
        <fill>
          <patternFill>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L234">
        <f>SUM(AL27:AL233)</f>
      </nc>
      <ndxf>
        <numFmt numFmtId="165" formatCode="_(&quot;$&quot;\ * #,##0_);_(&quot;$&quot;\ * \(#,##0\);_(&quot;$&quot;\ * &quot;-&quot;??_);_(@_)"/>
        <fill>
          <patternFill>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M234">
        <f>SUM(AM27:AM233)</f>
      </nc>
      <ndxf>
        <numFmt numFmtId="165" formatCode="_(&quot;$&quot;\ * #,##0_);_(&quot;$&quot;\ * \(#,##0\);_(&quot;$&quot;\ * &quot;-&quot;??_);_(@_)"/>
        <fill>
          <patternFill>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N234">
        <f>SUM(AN27:AN233)</f>
      </nc>
      <ndxf>
        <numFmt numFmtId="165" formatCode="_(&quot;$&quot;\ * #,##0_);_(&quot;$&quot;\ * \(#,##0\);_(&quot;$&quot;\ * &quot;-&quot;??_);_(@_)"/>
        <fill>
          <patternFill>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dxf="1">
      <nc r="AO234">
        <f>SUM(AD234:AN234)</f>
      </nc>
      <ndxf>
        <numFmt numFmtId="165" formatCode="_(&quot;$&quot;\ * #,##0_);_(&quot;$&quot;\ * \(#,##0\);_(&quot;$&quot;\ * &quot;-&quot;??_);_(@_)"/>
        <fill>
          <patternFill>
            <bgColor rgb="FF92D050"/>
          </patternFill>
        </fill>
        <alignment vertical="center" readingOrder="0"/>
        <border outline="0">
          <left style="thin">
            <color auto="1"/>
          </left>
          <right style="thin">
            <color auto="1"/>
          </right>
          <top style="thin">
            <color auto="1"/>
          </top>
          <bottom style="thin">
            <color auto="1"/>
          </bottom>
        </border>
      </ndxf>
    </rcc>
    <rcc rId="0" sId="1" dxf="1">
      <nc r="AP234">
        <f>+AO234-Q234</f>
      </nc>
      <ndxf>
        <font>
          <b val="0"/>
          <color auto="1"/>
        </font>
        <numFmt numFmtId="165" formatCode="_(&quot;$&quot;\ * #,##0_);_(&quot;$&quot;\ * \(#,##0\);_(&quot;$&quot;\ * &quot;-&quot;??_);_(@_)"/>
        <fill>
          <patternFill patternType="none">
            <bgColor indexed="65"/>
          </patternFill>
        </fill>
      </ndxf>
    </rcc>
    <rfmt sheetId="1" sqref="AQ234" start="0" length="0">
      <dxf>
        <fill>
          <patternFill>
            <bgColor rgb="FF92D050"/>
          </patternFill>
        </fill>
      </dxf>
    </rfmt>
    <rfmt sheetId="1" sqref="AR234" start="0" length="0">
      <dxf>
        <fill>
          <patternFill>
            <bgColor rgb="FF92D050"/>
          </patternFill>
        </fill>
      </dxf>
    </rfmt>
  </rrc>
  <rrc rId="14668" sId="1" ref="A234:XFD234" action="deleteRow">
    <undo index="6" exp="ref" v="1" dr="AN234" r="AN519" sId="1"/>
    <undo index="6" exp="ref" v="1" dr="AM234" r="AM519" sId="1"/>
    <undo index="6" exp="ref" v="1" dr="AL234" r="AL519" sId="1"/>
    <undo index="6" exp="ref" v="1" dr="AK234" r="AK519" sId="1"/>
    <undo index="6" exp="ref" v="1" dr="AJ234" r="AJ519" sId="1"/>
    <undo index="6" exp="ref" v="1" dr="AI234" r="AI519" sId="1"/>
    <undo index="6" exp="ref" v="1" dr="AH234" r="AH519" sId="1"/>
    <undo index="6" exp="ref" v="1" dr="AG234" r="AG519" sId="1"/>
    <undo index="6" exp="ref" v="1" dr="AF234" r="AF519" sId="1"/>
    <undo index="6" exp="ref" v="1" dr="AE234" r="AE519" sId="1"/>
    <undo index="6" exp="ref" v="1" dr="AD234" r="AD519" sId="1"/>
    <undo index="6" exp="ref" v="1" dr="AC234" r="AC519" sId="1"/>
    <undo index="6" exp="ref" v="1" dr="AB234" r="AB519" sId="1"/>
    <undo index="6" exp="ref" v="1" dr="AA234" r="AA519" sId="1"/>
    <undo index="6" exp="ref" v="1" dr="U234" r="U519" sId="1"/>
    <undo index="6" exp="ref" v="1" dr="T234" r="T519" sId="1"/>
    <undo index="6" exp="ref" v="1" dr="S234" r="S519" sId="1"/>
    <undo index="6" exp="ref" v="1" dr="R234" r="R519" sId="1"/>
    <undo index="6" exp="ref" v="1" dr="Q234" r="Q519" sId="1"/>
    <undo index="6" exp="ref" v="1" dr="AO234" r="AO517" sId="1"/>
    <rfmt sheetId="1" xfDxf="1" sqref="A234:XFD234" start="0" length="0"/>
    <rfmt sheetId="1" sqref="A234" start="0" length="0">
      <dxf>
        <font>
          <b/>
          <sz val="11"/>
          <color auto="1"/>
          <name val="Calibri"/>
          <scheme val="minor"/>
        </font>
        <fill>
          <patternFill patternType="solid">
            <bgColor rgb="FFFFC000"/>
          </patternFill>
        </fill>
        <alignment vertical="center" wrapText="1" readingOrder="0"/>
        <border outline="0">
          <left style="thin">
            <color auto="1"/>
          </left>
          <right style="thin">
            <color auto="1"/>
          </right>
          <top style="thin">
            <color auto="1"/>
          </top>
          <bottom style="thin">
            <color auto="1"/>
          </bottom>
        </border>
      </dxf>
    </rfmt>
    <rfmt sheetId="1" sqref="B234" start="0" length="0">
      <dxf>
        <font>
          <b/>
          <sz val="11"/>
          <color auto="1"/>
          <name val="Calibri"/>
          <scheme val="minor"/>
        </font>
        <fill>
          <patternFill patternType="solid">
            <bgColor rgb="FFFFC000"/>
          </patternFill>
        </fill>
        <alignment vertical="center" wrapText="1" readingOrder="0"/>
      </dxf>
    </rfmt>
    <rfmt sheetId="1" sqref="C234" start="0" length="0">
      <dxf>
        <font>
          <b/>
          <sz val="11"/>
          <color auto="1"/>
          <name val="Calibri"/>
          <scheme val="minor"/>
        </font>
        <fill>
          <patternFill patternType="solid">
            <bgColor rgb="FFFFC000"/>
          </patternFill>
        </fill>
        <alignment horizontal="right" vertical="center" wrapText="1" readingOrder="0"/>
      </dxf>
    </rfmt>
    <rfmt sheetId="1" sqref="D234" start="0" length="0">
      <dxf>
        <font>
          <b/>
          <sz val="11"/>
          <color auto="1"/>
          <name val="Calibri"/>
          <scheme val="minor"/>
        </font>
        <fill>
          <patternFill patternType="solid">
            <bgColor rgb="FFFFC000"/>
          </patternFill>
        </fill>
        <alignment horizontal="right" vertical="center" wrapText="1" readingOrder="0"/>
      </dxf>
    </rfmt>
    <rfmt sheetId="1" sqref="E234" start="0" length="0">
      <dxf>
        <font>
          <b/>
          <sz val="11"/>
          <color auto="1"/>
          <name val="Calibri"/>
          <scheme val="minor"/>
        </font>
        <fill>
          <patternFill patternType="solid">
            <bgColor rgb="FFFFC000"/>
          </patternFill>
        </fill>
        <alignment horizontal="right" vertical="center" wrapText="1" readingOrder="0"/>
      </dxf>
    </rfmt>
    <rfmt sheetId="1" sqref="F234" start="0" length="0">
      <dxf>
        <font>
          <b/>
          <sz val="11"/>
          <color auto="1"/>
          <name val="Calibri"/>
          <scheme val="minor"/>
        </font>
        <fill>
          <patternFill patternType="solid">
            <bgColor rgb="FFFFC000"/>
          </patternFill>
        </fill>
        <alignment vertical="top" wrapText="1" readingOrder="0"/>
        <border outline="0">
          <left style="thin">
            <color auto="1"/>
          </left>
          <right style="thin">
            <color auto="1"/>
          </right>
          <top style="thin">
            <color auto="1"/>
          </top>
          <bottom style="thin">
            <color auto="1"/>
          </bottom>
        </border>
      </dxf>
    </rfmt>
    <rfmt sheetId="1" sqref="G234" start="0" length="0">
      <dxf>
        <font>
          <b/>
          <sz val="11"/>
          <color auto="1"/>
          <name val="Calibri"/>
          <scheme val="minor"/>
        </font>
        <fill>
          <patternFill patternType="solid">
            <bgColor rgb="FFFFC000"/>
          </patternFill>
        </fill>
        <alignment vertical="top" wrapText="1" readingOrder="0"/>
        <border outline="0">
          <left style="thin">
            <color auto="1"/>
          </left>
          <right style="thin">
            <color auto="1"/>
          </right>
          <top style="thin">
            <color auto="1"/>
          </top>
          <bottom style="thin">
            <color auto="1"/>
          </bottom>
        </border>
      </dxf>
    </rfmt>
    <rfmt sheetId="1" sqref="H234" start="0" length="0">
      <dxf>
        <font>
          <b/>
          <sz val="11"/>
          <color auto="1"/>
          <name val="Calibri"/>
          <scheme val="minor"/>
        </font>
        <fill>
          <patternFill patternType="solid">
            <bgColor rgb="FFFFC000"/>
          </patternFill>
        </fill>
        <alignment vertical="top" wrapText="1" readingOrder="0"/>
        <border outline="0">
          <left style="thin">
            <color auto="1"/>
          </left>
          <right style="thin">
            <color auto="1"/>
          </right>
          <top style="thin">
            <color auto="1"/>
          </top>
          <bottom style="thin">
            <color auto="1"/>
          </bottom>
        </border>
      </dxf>
    </rfmt>
    <rfmt sheetId="1" sqref="I234" start="0" length="0">
      <dxf>
        <font>
          <b/>
          <sz val="11"/>
          <color auto="1"/>
          <name val="Calibri"/>
          <scheme val="minor"/>
        </font>
        <fill>
          <patternFill patternType="solid">
            <bgColor rgb="FFFFC000"/>
          </patternFill>
        </fill>
        <alignment vertical="top" wrapText="1" readingOrder="0"/>
        <border outline="0">
          <left style="thin">
            <color auto="1"/>
          </left>
          <right style="thin">
            <color auto="1"/>
          </right>
          <top style="thin">
            <color auto="1"/>
          </top>
          <bottom style="thin">
            <color auto="1"/>
          </bottom>
        </border>
      </dxf>
    </rfmt>
    <rfmt sheetId="1" sqref="J234" start="0" length="0">
      <dxf>
        <font>
          <b/>
          <sz val="11"/>
          <color auto="1"/>
          <name val="Calibri"/>
          <scheme val="minor"/>
        </font>
        <fill>
          <patternFill patternType="solid">
            <bgColor rgb="FFFFC000"/>
          </patternFill>
        </fill>
        <alignment horizontal="left" vertical="top" wrapText="1" readingOrder="0"/>
        <border outline="0">
          <left style="thin">
            <color auto="1"/>
          </left>
          <right style="thin">
            <color auto="1"/>
          </right>
          <top style="thin">
            <color auto="1"/>
          </top>
          <bottom style="thin">
            <color auto="1"/>
          </bottom>
        </border>
      </dxf>
    </rfmt>
    <rfmt sheetId="1" sqref="K234" start="0" length="0">
      <dxf>
        <font>
          <b/>
          <sz val="11"/>
          <color auto="1"/>
          <name val="Calibri"/>
          <scheme val="minor"/>
        </font>
        <fill>
          <patternFill patternType="solid">
            <bgColor rgb="FFFFC000"/>
          </patternFill>
        </fill>
      </dxf>
    </rfmt>
    <rfmt sheetId="1" s="1" sqref="L234" start="0" length="0">
      <dxf>
        <font>
          <b/>
          <sz val="11"/>
          <color auto="1"/>
          <name val="Calibri"/>
          <scheme val="minor"/>
        </font>
        <numFmt numFmtId="34" formatCode="_(&quot;$&quot;\ * #,##0.00_);_(&quot;$&quot;\ * \(#,##0.00\);_(&quot;$&quot;\ * &quot;-&quot;??_);_(@_)"/>
        <fill>
          <patternFill patternType="solid">
            <bgColor rgb="FFFFC000"/>
          </patternFill>
        </fill>
        <alignment horizontal="center" vertical="center" wrapText="1" readingOrder="0"/>
        <border outline="0">
          <left style="thin">
            <color auto="1"/>
          </left>
          <right style="thin">
            <color auto="1"/>
          </right>
          <top style="thin">
            <color auto="1"/>
          </top>
          <bottom style="thin">
            <color auto="1"/>
          </bottom>
        </border>
      </dxf>
    </rfmt>
    <rfmt sheetId="1" sqref="M234" start="0" length="0">
      <dxf>
        <font>
          <b/>
          <sz val="11"/>
          <color auto="1"/>
          <name val="Calibri"/>
          <scheme val="minor"/>
        </font>
        <fill>
          <patternFill patternType="solid">
            <bgColor rgb="FFFFC000"/>
          </patternFill>
        </fill>
        <alignment horizontal="center" vertical="center" wrapText="1" readingOrder="0"/>
        <border outline="0">
          <left style="thin">
            <color auto="1"/>
          </left>
          <right style="thin">
            <color auto="1"/>
          </right>
          <top style="thin">
            <color auto="1"/>
          </top>
          <bottom style="thin">
            <color auto="1"/>
          </bottom>
        </border>
      </dxf>
    </rfmt>
    <rfmt sheetId="1" sqref="N234" start="0" length="0">
      <dxf>
        <font>
          <b/>
          <sz val="11"/>
          <color auto="1"/>
          <name val="Calibri"/>
          <scheme val="minor"/>
        </font>
        <fill>
          <patternFill patternType="solid">
            <bgColor rgb="FFFFC000"/>
          </patternFill>
        </fill>
        <alignment vertical="top" wrapText="1" readingOrder="0"/>
        <border outline="0">
          <left style="thin">
            <color auto="1"/>
          </left>
          <right style="thin">
            <color auto="1"/>
          </right>
          <top style="thin">
            <color auto="1"/>
          </top>
          <bottom style="thin">
            <color auto="1"/>
          </bottom>
        </border>
      </dxf>
    </rfmt>
    <rfmt sheetId="1" sqref="O234" start="0" length="0">
      <dxf>
        <font>
          <b/>
          <sz val="11"/>
          <color auto="1"/>
          <name val="Calibri"/>
          <scheme val="minor"/>
        </font>
        <numFmt numFmtId="34" formatCode="_(&quot;$&quot;\ * #,##0.00_);_(&quot;$&quot;\ * \(#,##0.00\);_(&quot;$&quot;\ * &quot;-&quot;??_);_(@_)"/>
        <fill>
          <patternFill patternType="solid">
            <bgColor rgb="FFFFC000"/>
          </patternFill>
        </fill>
        <alignment vertical="top" wrapText="1" readingOrder="0"/>
        <border outline="0">
          <left style="thin">
            <color auto="1"/>
          </left>
          <right style="thin">
            <color auto="1"/>
          </right>
          <top style="thin">
            <color auto="1"/>
          </top>
          <bottom style="thin">
            <color auto="1"/>
          </bottom>
        </border>
      </dxf>
    </rfmt>
    <rfmt sheetId="1" sqref="P234" start="0" length="0">
      <dxf>
        <font>
          <b/>
          <sz val="10"/>
          <color theme="1"/>
          <name val="Calibri"/>
          <scheme val="minor"/>
        </font>
        <numFmt numFmtId="164" formatCode="_-* #,##0.00\ _€_-;\-* #,##0.00\ _€_-;_-* &quot;-&quot;??\ _€_-;_-@_-"/>
        <fill>
          <patternFill patternType="solid">
            <bgColor rgb="FFFFC000"/>
          </patternFill>
        </fill>
        <alignment vertical="top" wrapText="1" readingOrder="0"/>
        <border outline="0">
          <left style="thin">
            <color auto="1"/>
          </left>
          <right style="thin">
            <color auto="1"/>
          </right>
          <top style="thin">
            <color auto="1"/>
          </top>
          <bottom style="thin">
            <color auto="1"/>
          </bottom>
        </border>
      </dxf>
    </rfmt>
    <rfmt sheetId="1" s="1" sqref="Q234" start="0" length="0">
      <dxf>
        <font>
          <b/>
          <sz val="11"/>
          <color auto="1"/>
          <name val="Calibri"/>
          <scheme val="minor"/>
        </font>
        <numFmt numFmtId="34" formatCode="_(&quot;$&quot;\ * #,##0.00_);_(&quot;$&quot;\ * \(#,##0.00\);_(&quot;$&quot;\ * &quot;-&quot;??_);_(@_)"/>
        <fill>
          <patternFill patternType="solid">
            <bgColor rgb="FFFFC000"/>
          </patternFill>
        </fill>
        <alignment wrapText="1" readingOrder="0"/>
        <border outline="0">
          <left style="thin">
            <color auto="1"/>
          </left>
          <right style="thin">
            <color auto="1"/>
          </right>
          <top style="thin">
            <color auto="1"/>
          </top>
          <bottom style="thin">
            <color auto="1"/>
          </bottom>
        </border>
      </dxf>
    </rfmt>
    <rfmt sheetId="1" s="1" sqref="R234" start="0" length="0">
      <dxf>
        <font>
          <b/>
          <sz val="11"/>
          <color auto="1"/>
          <name val="Calibri"/>
          <scheme val="minor"/>
        </font>
        <numFmt numFmtId="34" formatCode="_(&quot;$&quot;\ * #,##0.00_);_(&quot;$&quot;\ * \(#,##0.00\);_(&quot;$&quot;\ * &quot;-&quot;??_);_(@_)"/>
        <fill>
          <patternFill patternType="solid">
            <bgColor rgb="FFFFC000"/>
          </patternFill>
        </fill>
        <alignment wrapText="1" readingOrder="0"/>
        <border outline="0">
          <left style="thin">
            <color auto="1"/>
          </left>
          <right style="thin">
            <color auto="1"/>
          </right>
          <top style="thin">
            <color auto="1"/>
          </top>
          <bottom style="thin">
            <color auto="1"/>
          </bottom>
        </border>
      </dxf>
    </rfmt>
    <rcc rId="0" sId="1" s="1" dxf="1">
      <nc r="S234">
        <f>+#REF!</f>
      </nc>
      <ndxf>
        <font>
          <b/>
          <sz val="11"/>
          <color auto="1"/>
          <name val="Calibri"/>
          <scheme val="minor"/>
        </font>
        <numFmt numFmtId="34" formatCode="_(&quot;$&quot;\ * #,##0.00_);_(&quot;$&quot;\ * \(#,##0.00\);_(&quot;$&quot;\ * &quot;-&quot;??_);_(@_)"/>
        <fill>
          <patternFill patternType="solid">
            <bgColor rgb="FFFFC000"/>
          </patternFill>
        </fill>
        <alignment wrapText="1" readingOrder="0"/>
        <border outline="0">
          <left style="thin">
            <color auto="1"/>
          </left>
          <right style="thin">
            <color auto="1"/>
          </right>
          <top style="thin">
            <color auto="1"/>
          </top>
          <bottom style="thin">
            <color auto="1"/>
          </bottom>
        </border>
      </ndxf>
    </rcc>
    <rcc rId="0" sId="1" s="1" dxf="1">
      <nc r="T234">
        <f>+#REF!</f>
      </nc>
      <ndxf>
        <font>
          <b/>
          <sz val="11"/>
          <color auto="1"/>
          <name val="Calibri"/>
          <scheme val="minor"/>
        </font>
        <numFmt numFmtId="34" formatCode="_(&quot;$&quot;\ * #,##0.00_);_(&quot;$&quot;\ * \(#,##0.00\);_(&quot;$&quot;\ * &quot;-&quot;??_);_(@_)"/>
        <fill>
          <patternFill patternType="solid">
            <bgColor rgb="FFFFC000"/>
          </patternFill>
        </fill>
        <alignment wrapText="1" readingOrder="0"/>
        <border outline="0">
          <left style="thin">
            <color auto="1"/>
          </left>
          <right style="thin">
            <color auto="1"/>
          </right>
          <top style="thin">
            <color auto="1"/>
          </top>
          <bottom style="thin">
            <color auto="1"/>
          </bottom>
        </border>
      </ndxf>
    </rcc>
    <rcc rId="0" sId="1" s="1" dxf="1">
      <nc r="U234">
        <f>+#REF!</f>
      </nc>
      <ndxf>
        <font>
          <b/>
          <sz val="11"/>
          <color auto="1"/>
          <name val="Calibri"/>
          <scheme val="minor"/>
        </font>
        <numFmt numFmtId="34" formatCode="_(&quot;$&quot;\ * #,##0.00_);_(&quot;$&quot;\ * \(#,##0.00\);_(&quot;$&quot;\ * &quot;-&quot;??_);_(@_)"/>
        <fill>
          <patternFill patternType="solid">
            <bgColor rgb="FFFFC000"/>
          </patternFill>
        </fill>
        <alignment wrapText="1" readingOrder="0"/>
        <border outline="0">
          <left style="thin">
            <color auto="1"/>
          </left>
          <right style="thin">
            <color auto="1"/>
          </right>
          <top style="thin">
            <color auto="1"/>
          </top>
          <bottom style="thin">
            <color auto="1"/>
          </bottom>
        </border>
      </ndxf>
    </rcc>
    <rcc rId="0" sId="1" s="1" dxf="1">
      <nc r="V234">
        <f>+#REF!</f>
      </nc>
      <ndxf>
        <font>
          <b/>
          <sz val="11"/>
          <color auto="1"/>
          <name val="Calibri"/>
          <scheme val="minor"/>
        </font>
        <numFmt numFmtId="34" formatCode="_(&quot;$&quot;\ * #,##0.00_);_(&quot;$&quot;\ * \(#,##0.00\);_(&quot;$&quot;\ * &quot;-&quot;??_);_(@_)"/>
        <fill>
          <patternFill patternType="solid">
            <bgColor rgb="FFFFC000"/>
          </patternFill>
        </fill>
        <alignment wrapText="1" readingOrder="0"/>
        <border outline="0">
          <left style="thin">
            <color auto="1"/>
          </left>
          <right style="thin">
            <color auto="1"/>
          </right>
          <top style="thin">
            <color auto="1"/>
          </top>
          <bottom style="thin">
            <color auto="1"/>
          </bottom>
        </border>
      </ndxf>
    </rcc>
    <rcc rId="0" sId="1" s="1" dxf="1">
      <nc r="W234">
        <f>+#REF!</f>
      </nc>
      <ndxf>
        <font>
          <b/>
          <sz val="11"/>
          <color auto="1"/>
          <name val="Calibri"/>
          <scheme val="minor"/>
        </font>
        <numFmt numFmtId="34" formatCode="_(&quot;$&quot;\ * #,##0.00_);_(&quot;$&quot;\ * \(#,##0.00\);_(&quot;$&quot;\ * &quot;-&quot;??_);_(@_)"/>
        <fill>
          <patternFill patternType="solid">
            <bgColor rgb="FFFFC000"/>
          </patternFill>
        </fill>
        <alignment wrapText="1" readingOrder="0"/>
        <border outline="0">
          <left style="thin">
            <color auto="1"/>
          </left>
          <right style="thin">
            <color auto="1"/>
          </right>
          <top style="thin">
            <color auto="1"/>
          </top>
          <bottom style="thin">
            <color auto="1"/>
          </bottom>
        </border>
      </ndxf>
    </rcc>
    <rcc rId="0" sId="1" s="1" dxf="1">
      <nc r="X234">
        <f>+#REF!</f>
      </nc>
      <ndxf>
        <font>
          <b/>
          <sz val="11"/>
          <color auto="1"/>
          <name val="Calibri"/>
          <scheme val="minor"/>
        </font>
        <numFmt numFmtId="34" formatCode="_(&quot;$&quot;\ * #,##0.00_);_(&quot;$&quot;\ * \(#,##0.00\);_(&quot;$&quot;\ * &quot;-&quot;??_);_(@_)"/>
        <fill>
          <patternFill patternType="solid">
            <bgColor rgb="FFFFC000"/>
          </patternFill>
        </fill>
        <alignment wrapText="1" readingOrder="0"/>
        <border outline="0">
          <left style="thin">
            <color auto="1"/>
          </left>
          <right style="thin">
            <color auto="1"/>
          </right>
          <top style="thin">
            <color auto="1"/>
          </top>
          <bottom style="thin">
            <color auto="1"/>
          </bottom>
        </border>
      </ndxf>
    </rcc>
    <rcc rId="0" sId="1" s="1" dxf="1">
      <nc r="Y234">
        <f>+#REF!</f>
      </nc>
      <ndxf>
        <font>
          <b/>
          <sz val="11"/>
          <color auto="1"/>
          <name val="Calibri"/>
          <scheme val="minor"/>
        </font>
        <numFmt numFmtId="34" formatCode="_(&quot;$&quot;\ * #,##0.00_);_(&quot;$&quot;\ * \(#,##0.00\);_(&quot;$&quot;\ * &quot;-&quot;??_);_(@_)"/>
        <fill>
          <patternFill patternType="solid">
            <bgColor rgb="FFFFC000"/>
          </patternFill>
        </fill>
        <alignment wrapText="1" readingOrder="0"/>
        <border outline="0">
          <left style="thin">
            <color auto="1"/>
          </left>
          <right style="thin">
            <color auto="1"/>
          </right>
          <top style="thin">
            <color auto="1"/>
          </top>
          <bottom style="thin">
            <color auto="1"/>
          </bottom>
        </border>
      </ndxf>
    </rcc>
    <rcc rId="0" sId="1" s="1" dxf="1">
      <nc r="Z234">
        <f>+#REF!</f>
      </nc>
      <ndxf>
        <font>
          <b/>
          <sz val="11"/>
          <color auto="1"/>
          <name val="Calibri"/>
          <scheme val="minor"/>
        </font>
        <numFmt numFmtId="34" formatCode="_(&quot;$&quot;\ * #,##0.00_);_(&quot;$&quot;\ * \(#,##0.00\);_(&quot;$&quot;\ * &quot;-&quot;??_);_(@_)"/>
        <fill>
          <patternFill patternType="solid">
            <bgColor rgb="FFFFC000"/>
          </patternFill>
        </fill>
        <alignment wrapText="1" readingOrder="0"/>
        <border outline="0">
          <left style="thin">
            <color auto="1"/>
          </left>
          <right style="thin">
            <color auto="1"/>
          </right>
          <top style="thin">
            <color auto="1"/>
          </top>
          <bottom style="thin">
            <color auto="1"/>
          </bottom>
        </border>
      </ndxf>
    </rcc>
    <rcc rId="0" sId="1" s="1" dxf="1">
      <nc r="AA234">
        <f>+#REF!</f>
      </nc>
      <ndxf>
        <font>
          <b/>
          <sz val="11"/>
          <color auto="1"/>
          <name val="Calibri"/>
          <scheme val="minor"/>
        </font>
        <numFmt numFmtId="34" formatCode="_(&quot;$&quot;\ * #,##0.00_);_(&quot;$&quot;\ * \(#,##0.00\);_(&quot;$&quot;\ * &quot;-&quot;??_);_(@_)"/>
        <fill>
          <patternFill patternType="solid">
            <bgColor rgb="FFFFC000"/>
          </patternFill>
        </fill>
        <alignment wrapText="1" readingOrder="0"/>
        <border outline="0">
          <left style="thin">
            <color auto="1"/>
          </left>
          <right style="thin">
            <color auto="1"/>
          </right>
          <top style="thin">
            <color auto="1"/>
          </top>
          <bottom style="thin">
            <color auto="1"/>
          </bottom>
        </border>
      </ndxf>
    </rcc>
    <rcc rId="0" sId="1" s="1" dxf="1">
      <nc r="AB234">
        <f>+#REF!</f>
      </nc>
      <ndxf>
        <font>
          <b/>
          <sz val="11"/>
          <color auto="1"/>
          <name val="Calibri"/>
          <scheme val="minor"/>
        </font>
        <numFmt numFmtId="34" formatCode="_(&quot;$&quot;\ * #,##0.00_);_(&quot;$&quot;\ * \(#,##0.00\);_(&quot;$&quot;\ * &quot;-&quot;??_);_(@_)"/>
        <fill>
          <patternFill patternType="solid">
            <bgColor rgb="FFFFC000"/>
          </patternFill>
        </fill>
        <alignment wrapText="1" readingOrder="0"/>
        <border outline="0">
          <left style="thin">
            <color auto="1"/>
          </left>
          <right style="thin">
            <color auto="1"/>
          </right>
          <top style="thin">
            <color auto="1"/>
          </top>
          <bottom style="thin">
            <color auto="1"/>
          </bottom>
        </border>
      </ndxf>
    </rcc>
    <rcc rId="0" sId="1" s="1" dxf="1">
      <nc r="AC234">
        <f>+#REF!</f>
      </nc>
      <ndxf>
        <font>
          <b/>
          <sz val="11"/>
          <color auto="1"/>
          <name val="Calibri"/>
          <scheme val="minor"/>
        </font>
        <numFmt numFmtId="34" formatCode="_(&quot;$&quot;\ * #,##0.00_);_(&quot;$&quot;\ * \(#,##0.00\);_(&quot;$&quot;\ * &quot;-&quot;??_);_(@_)"/>
        <fill>
          <patternFill patternType="solid">
            <bgColor rgb="FFFFC000"/>
          </patternFill>
        </fill>
        <alignment wrapText="1" readingOrder="0"/>
        <border outline="0">
          <left style="thin">
            <color auto="1"/>
          </left>
          <right style="thin">
            <color auto="1"/>
          </right>
          <top style="thin">
            <color auto="1"/>
          </top>
          <bottom style="thin">
            <color auto="1"/>
          </bottom>
        </border>
      </ndxf>
    </rcc>
    <rcc rId="0" sId="1" s="1" dxf="1">
      <nc r="AD234">
        <f>+#REF!</f>
      </nc>
      <ndxf>
        <font>
          <b/>
          <sz val="11"/>
          <color auto="1"/>
          <name val="Calibri"/>
          <scheme val="minor"/>
        </font>
        <numFmt numFmtId="34" formatCode="_(&quot;$&quot;\ * #,##0.00_);_(&quot;$&quot;\ * \(#,##0.00\);_(&quot;$&quot;\ * &quot;-&quot;??_);_(@_)"/>
        <fill>
          <patternFill patternType="solid">
            <bgColor rgb="FFFFC000"/>
          </patternFill>
        </fill>
        <alignment wrapText="1" readingOrder="0"/>
        <border outline="0">
          <left style="thin">
            <color auto="1"/>
          </left>
          <right style="thin">
            <color auto="1"/>
          </right>
          <top style="thin">
            <color auto="1"/>
          </top>
          <bottom style="thin">
            <color auto="1"/>
          </bottom>
        </border>
      </ndxf>
    </rcc>
    <rcc rId="0" sId="1" s="1" dxf="1">
      <nc r="AE234">
        <f>+#REF!</f>
      </nc>
      <ndxf>
        <font>
          <b/>
          <sz val="11"/>
          <color auto="1"/>
          <name val="Calibri"/>
          <scheme val="minor"/>
        </font>
        <numFmt numFmtId="34" formatCode="_(&quot;$&quot;\ * #,##0.00_);_(&quot;$&quot;\ * \(#,##0.00\);_(&quot;$&quot;\ * &quot;-&quot;??_);_(@_)"/>
        <fill>
          <patternFill patternType="solid">
            <bgColor rgb="FFFFC000"/>
          </patternFill>
        </fill>
        <alignment wrapText="1" readingOrder="0"/>
        <border outline="0">
          <left style="thin">
            <color auto="1"/>
          </left>
          <right style="thin">
            <color auto="1"/>
          </right>
          <top style="thin">
            <color auto="1"/>
          </top>
          <bottom style="thin">
            <color auto="1"/>
          </bottom>
        </border>
      </ndxf>
    </rcc>
    <rcc rId="0" sId="1" s="1" dxf="1">
      <nc r="AF234">
        <f>+#REF!</f>
      </nc>
      <ndxf>
        <font>
          <b/>
          <sz val="11"/>
          <color auto="1"/>
          <name val="Calibri"/>
          <scheme val="minor"/>
        </font>
        <numFmt numFmtId="34" formatCode="_(&quot;$&quot;\ * #,##0.00_);_(&quot;$&quot;\ * \(#,##0.00\);_(&quot;$&quot;\ * &quot;-&quot;??_);_(@_)"/>
        <fill>
          <patternFill patternType="solid">
            <bgColor rgb="FFFFC000"/>
          </patternFill>
        </fill>
        <alignment wrapText="1" readingOrder="0"/>
        <border outline="0">
          <left style="thin">
            <color auto="1"/>
          </left>
          <right style="thin">
            <color auto="1"/>
          </right>
          <top style="thin">
            <color auto="1"/>
          </top>
          <bottom style="thin">
            <color auto="1"/>
          </bottom>
        </border>
      </ndxf>
    </rcc>
    <rcc rId="0" sId="1" s="1" dxf="1">
      <nc r="AG234">
        <f>+#REF!</f>
      </nc>
      <ndxf>
        <font>
          <b/>
          <sz val="11"/>
          <color auto="1"/>
          <name val="Calibri"/>
          <scheme val="minor"/>
        </font>
        <numFmt numFmtId="34" formatCode="_(&quot;$&quot;\ * #,##0.00_);_(&quot;$&quot;\ * \(#,##0.00\);_(&quot;$&quot;\ * &quot;-&quot;??_);_(@_)"/>
        <fill>
          <patternFill patternType="solid">
            <bgColor rgb="FFFFC000"/>
          </patternFill>
        </fill>
        <alignment wrapText="1" readingOrder="0"/>
        <border outline="0">
          <left style="thin">
            <color auto="1"/>
          </left>
          <right style="thin">
            <color auto="1"/>
          </right>
          <top style="thin">
            <color auto="1"/>
          </top>
          <bottom style="thin">
            <color auto="1"/>
          </bottom>
        </border>
      </ndxf>
    </rcc>
    <rcc rId="0" sId="1" s="1" dxf="1">
      <nc r="AH234">
        <f>+#REF!</f>
      </nc>
      <ndxf>
        <font>
          <b/>
          <sz val="11"/>
          <color auto="1"/>
          <name val="Calibri"/>
          <scheme val="minor"/>
        </font>
        <numFmt numFmtId="34" formatCode="_(&quot;$&quot;\ * #,##0.00_);_(&quot;$&quot;\ * \(#,##0.00\);_(&quot;$&quot;\ * &quot;-&quot;??_);_(@_)"/>
        <fill>
          <patternFill patternType="solid">
            <bgColor rgb="FFFFC000"/>
          </patternFill>
        </fill>
        <alignment wrapText="1" readingOrder="0"/>
        <border outline="0">
          <left style="thin">
            <color auto="1"/>
          </left>
          <right style="thin">
            <color auto="1"/>
          </right>
          <top style="thin">
            <color auto="1"/>
          </top>
          <bottom style="thin">
            <color auto="1"/>
          </bottom>
        </border>
      </ndxf>
    </rcc>
    <rcc rId="0" sId="1" s="1" dxf="1">
      <nc r="AI234">
        <f>+#REF!</f>
      </nc>
      <ndxf>
        <font>
          <b/>
          <sz val="11"/>
          <color auto="1"/>
          <name val="Calibri"/>
          <scheme val="minor"/>
        </font>
        <numFmt numFmtId="34" formatCode="_(&quot;$&quot;\ * #,##0.00_);_(&quot;$&quot;\ * \(#,##0.00\);_(&quot;$&quot;\ * &quot;-&quot;??_);_(@_)"/>
        <fill>
          <patternFill patternType="solid">
            <bgColor rgb="FFFFC000"/>
          </patternFill>
        </fill>
        <alignment wrapText="1" readingOrder="0"/>
        <border outline="0">
          <left style="thin">
            <color auto="1"/>
          </left>
          <right style="thin">
            <color auto="1"/>
          </right>
          <top style="thin">
            <color auto="1"/>
          </top>
          <bottom style="thin">
            <color auto="1"/>
          </bottom>
        </border>
      </ndxf>
    </rcc>
    <rcc rId="0" sId="1" s="1" dxf="1">
      <nc r="AJ234">
        <f>+#REF!</f>
      </nc>
      <ndxf>
        <font>
          <b/>
          <sz val="11"/>
          <color auto="1"/>
          <name val="Calibri"/>
          <scheme val="minor"/>
        </font>
        <numFmt numFmtId="34" formatCode="_(&quot;$&quot;\ * #,##0.00_);_(&quot;$&quot;\ * \(#,##0.00\);_(&quot;$&quot;\ * &quot;-&quot;??_);_(@_)"/>
        <fill>
          <patternFill patternType="solid">
            <bgColor rgb="FFFFC000"/>
          </patternFill>
        </fill>
        <alignment wrapText="1" readingOrder="0"/>
        <border outline="0">
          <left style="thin">
            <color auto="1"/>
          </left>
          <right style="thin">
            <color auto="1"/>
          </right>
          <top style="thin">
            <color auto="1"/>
          </top>
          <bottom style="thin">
            <color auto="1"/>
          </bottom>
        </border>
      </ndxf>
    </rcc>
    <rcc rId="0" sId="1" s="1" dxf="1">
      <nc r="AK234">
        <f>+#REF!</f>
      </nc>
      <ndxf>
        <font>
          <b/>
          <sz val="11"/>
          <color auto="1"/>
          <name val="Calibri"/>
          <scheme val="minor"/>
        </font>
        <numFmt numFmtId="34" formatCode="_(&quot;$&quot;\ * #,##0.00_);_(&quot;$&quot;\ * \(#,##0.00\);_(&quot;$&quot;\ * &quot;-&quot;??_);_(@_)"/>
        <fill>
          <patternFill patternType="solid">
            <bgColor rgb="FFFFC000"/>
          </patternFill>
        </fill>
        <alignment wrapText="1" readingOrder="0"/>
        <border outline="0">
          <left style="thin">
            <color auto="1"/>
          </left>
          <right style="thin">
            <color auto="1"/>
          </right>
          <top style="thin">
            <color auto="1"/>
          </top>
          <bottom style="thin">
            <color auto="1"/>
          </bottom>
        </border>
      </ndxf>
    </rcc>
    <rcc rId="0" sId="1" s="1" dxf="1">
      <nc r="AL234">
        <f>+#REF!</f>
      </nc>
      <ndxf>
        <font>
          <b/>
          <sz val="11"/>
          <color auto="1"/>
          <name val="Calibri"/>
          <scheme val="minor"/>
        </font>
        <numFmt numFmtId="34" formatCode="_(&quot;$&quot;\ * #,##0.00_);_(&quot;$&quot;\ * \(#,##0.00\);_(&quot;$&quot;\ * &quot;-&quot;??_);_(@_)"/>
        <fill>
          <patternFill patternType="solid">
            <bgColor rgb="FFFFC000"/>
          </patternFill>
        </fill>
        <alignment wrapText="1" readingOrder="0"/>
        <border outline="0">
          <left style="thin">
            <color auto="1"/>
          </left>
          <right style="thin">
            <color auto="1"/>
          </right>
          <top style="thin">
            <color auto="1"/>
          </top>
          <bottom style="thin">
            <color auto="1"/>
          </bottom>
        </border>
      </ndxf>
    </rcc>
    <rcc rId="0" sId="1" s="1" dxf="1">
      <nc r="AM234">
        <f>+#REF!</f>
      </nc>
      <ndxf>
        <font>
          <b/>
          <sz val="11"/>
          <color auto="1"/>
          <name val="Calibri"/>
          <scheme val="minor"/>
        </font>
        <numFmt numFmtId="34" formatCode="_(&quot;$&quot;\ * #,##0.00_);_(&quot;$&quot;\ * \(#,##0.00\);_(&quot;$&quot;\ * &quot;-&quot;??_);_(@_)"/>
        <fill>
          <patternFill patternType="solid">
            <bgColor rgb="FFFFC000"/>
          </patternFill>
        </fill>
        <alignment wrapText="1" readingOrder="0"/>
        <border outline="0">
          <left style="thin">
            <color auto="1"/>
          </left>
          <right style="thin">
            <color auto="1"/>
          </right>
          <top style="thin">
            <color auto="1"/>
          </top>
          <bottom style="thin">
            <color auto="1"/>
          </bottom>
        </border>
      </ndxf>
    </rcc>
    <rcc rId="0" sId="1" s="1" dxf="1">
      <nc r="AN234">
        <f>+#REF!</f>
      </nc>
      <ndxf>
        <font>
          <b/>
          <sz val="11"/>
          <color auto="1"/>
          <name val="Calibri"/>
          <scheme val="minor"/>
        </font>
        <numFmt numFmtId="34" formatCode="_(&quot;$&quot;\ * #,##0.00_);_(&quot;$&quot;\ * \(#,##0.00\);_(&quot;$&quot;\ * &quot;-&quot;??_);_(@_)"/>
        <fill>
          <patternFill patternType="solid">
            <bgColor rgb="FFFFC000"/>
          </patternFill>
        </fill>
        <alignment wrapText="1" readingOrder="0"/>
        <border outline="0">
          <left style="thin">
            <color auto="1"/>
          </left>
          <right style="thin">
            <color auto="1"/>
          </right>
          <top style="thin">
            <color auto="1"/>
          </top>
          <bottom style="thin">
            <color auto="1"/>
          </bottom>
        </border>
      </ndxf>
    </rcc>
    <rcc rId="0" sId="1" s="1" dxf="1">
      <nc r="AO234">
        <f>+#REF!</f>
      </nc>
      <ndxf>
        <font>
          <b/>
          <sz val="11"/>
          <color auto="1"/>
          <name val="Calibri"/>
          <scheme val="minor"/>
        </font>
        <numFmt numFmtId="34" formatCode="_(&quot;$&quot;\ * #,##0.00_);_(&quot;$&quot;\ * \(#,##0.00\);_(&quot;$&quot;\ * &quot;-&quot;??_);_(@_)"/>
        <fill>
          <patternFill patternType="solid">
            <bgColor rgb="FFFFC000"/>
          </patternFill>
        </fill>
        <alignment wrapText="1" readingOrder="0"/>
        <border outline="0">
          <left style="thin">
            <color auto="1"/>
          </left>
          <right style="thin">
            <color auto="1"/>
          </right>
          <top style="thin">
            <color auto="1"/>
          </top>
          <bottom style="thin">
            <color auto="1"/>
          </bottom>
        </border>
      </ndxf>
    </rcc>
    <rcc rId="0" sId="1" dxf="1">
      <nc r="AP234">
        <f>+AO234-Q234</f>
      </nc>
      <ndxf>
        <numFmt numFmtId="165" formatCode="_(&quot;$&quot;\ * #,##0_);_(&quot;$&quot;\ * \(#,##0\);_(&quot;$&quot;\ * &quot;-&quot;??_);_(@_)"/>
      </ndxf>
    </rcc>
    <rfmt sheetId="1" sqref="AQ234" start="0" length="0">
      <dxf>
        <font>
          <b/>
          <sz val="11"/>
          <color auto="1"/>
          <name val="Calibri"/>
          <scheme val="minor"/>
        </font>
        <fill>
          <patternFill patternType="solid">
            <bgColor rgb="FFFFC000"/>
          </patternFill>
        </fill>
      </dxf>
    </rfmt>
    <rfmt sheetId="1" sqref="AR234" start="0" length="0">
      <dxf>
        <font>
          <b/>
          <sz val="11"/>
          <color auto="1"/>
          <name val="Calibri"/>
          <scheme val="minor"/>
        </font>
        <fill>
          <patternFill patternType="solid">
            <bgColor rgb="FFFFC000"/>
          </patternFill>
        </fill>
      </dxf>
    </rfmt>
  </rrc>
  <rrc rId="14669" sId="1" ref="A234:XFD234" action="deleteRow">
    <undo index="0" exp="area" dr="AO234:AO238" r="AO246" sId="1"/>
    <undo index="0" exp="area" dr="AN234:AN238" r="AN246" sId="1"/>
    <undo index="0" exp="area" dr="AM234:AM238" r="AM246" sId="1"/>
    <undo index="0" exp="area" dr="AL234:AL238" r="AL246" sId="1"/>
    <undo index="0" exp="area" dr="AK234:AK238" r="AK246" sId="1"/>
    <undo index="0" exp="area" dr="AJ234:AJ238" r="AJ246" sId="1"/>
    <undo index="0" exp="area" dr="AI234:AI238" r="AI246" sId="1"/>
    <undo index="0" exp="area" dr="AH234:AH238" r="AH246" sId="1"/>
    <undo index="0" exp="area" dr="AG234:AG238" r="AG246" sId="1"/>
    <undo index="0" exp="area" dr="AF234:AF238" r="AF246" sId="1"/>
    <undo index="0" exp="area" dr="AE234:AE238" r="AE246" sId="1"/>
    <undo index="0" exp="area" dr="AD234:AD238" r="AD246" sId="1"/>
    <undo index="0" exp="area" dr="AC234:AC238" r="AC246" sId="1"/>
    <undo index="0" exp="area" dr="Q234:Q244" r="Q246" sId="1"/>
    <rfmt sheetId="1" xfDxf="1" sqref="A234:XFD234" start="0" length="0"/>
    <rcc rId="0" sId="1" dxf="1">
      <nc r="A234" t="inlineStr">
        <is>
          <t>GENERAL</t>
        </is>
      </nc>
      <ndxf>
        <font>
          <sz val="10"/>
          <color theme="1"/>
          <name val="Calibri"/>
          <scheme val="minor"/>
        </font>
        <fill>
          <patternFill patternType="solid">
            <bgColor theme="7" tint="0.59999389629810485"/>
          </patternFill>
        </fill>
        <alignment horizontal="center" vertical="center" wrapText="1" readingOrder="0"/>
        <border outline="0">
          <left style="thin">
            <color auto="1"/>
          </left>
          <right style="thin">
            <color auto="1"/>
          </right>
          <top style="thin">
            <color auto="1"/>
          </top>
          <bottom style="thin">
            <color auto="1"/>
          </bottom>
        </border>
        <protection locked="0"/>
      </ndxf>
    </rcc>
    <rcc rId="0" sId="1" dxf="1">
      <nc r="B234" t="inlineStr">
        <is>
          <t>GR:1:2-01-01</t>
        </is>
      </nc>
      <ndxf>
        <font>
          <i/>
          <sz val="11"/>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34" t="inlineStr">
        <is>
          <t>1.2.1.1</t>
        </is>
      </nc>
      <ndxf>
        <font>
          <i/>
          <sz val="11"/>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34" t="inlineStr">
        <is>
          <t>999999</t>
        </is>
      </nc>
      <ndxf>
        <font>
          <i/>
          <sz val="11"/>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34" t="inlineStr">
        <is>
          <t>1-0100</t>
        </is>
      </nc>
      <ndxf>
        <font>
          <i/>
          <sz val="11"/>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3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34" start="0" length="0">
      <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K234" start="0" length="0">
      <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cc rId="0" sId="1" dxf="1">
      <nc r="L234" t="inlineStr">
        <is>
          <t xml:space="preserve">CAJA MENOR - </t>
        </is>
      </nc>
      <ndxf>
        <font>
          <b/>
          <sz val="11"/>
          <color auto="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M234" t="inlineStr">
        <is>
          <t>enero</t>
        </is>
      </nc>
      <ndxf>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fmt sheetId="1" sqref="N234" start="0" length="0">
      <dxf>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fmt sheetId="1" sqref="O234" start="0" length="0">
      <dxf>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cc rId="0" sId="1" dxf="1">
      <nc r="P234" t="inlineStr">
        <is>
          <t>RECURSOS CORRIENTES</t>
        </is>
      </nc>
      <ndxf>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234">
        <v>1379088</v>
      </nc>
      <ndxf>
        <numFmt numFmtId="34" formatCode="_(&quot;$&quot;\ * #,##0.00_);_(&quot;$&quot;\ * \(#,##0.00\);_(&quot;$&quot;\ * &quot;-&quot;??_);_(@_)"/>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R234">
        <v>1379088</v>
      </nc>
      <ndxf>
        <numFmt numFmtId="34" formatCode="_(&quot;$&quot;\ * #,##0.00_);_(&quot;$&quot;\ * \(#,##0.00\);_(&quot;$&quot;\ * &quot;-&quot;??_);_(@_)"/>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S234" t="inlineStr">
        <is>
          <t>NO</t>
        </is>
      </nc>
      <ndxf>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34" t="inlineStr">
        <is>
          <t>N/A</t>
        </is>
      </nc>
      <ndxf>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34" t="inlineStr">
        <is>
          <t>Secretaria General - Dirección Administrativa</t>
        </is>
      </nc>
      <ndxf>
        <fill>
          <patternFill patternType="solid">
            <bgColor theme="3" tint="0.79998168889431442"/>
          </patternFill>
        </fill>
        <alignment horizontal="center" vertical="center" wrapText="1" readingOrder="0"/>
        <border outline="0">
          <left style="thin">
            <color auto="1"/>
          </left>
          <top style="thin">
            <color auto="1"/>
          </top>
          <bottom style="thin">
            <color auto="1"/>
          </bottom>
        </border>
      </ndxf>
    </rcc>
    <rcc rId="0" sId="1" dxf="1">
      <nc r="V234">
        <v>7000080727</v>
      </nc>
      <ndxf>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W234">
        <v>8000085628</v>
      </nc>
      <ndxf>
        <fill>
          <patternFill patternType="solid">
            <bgColor theme="3" tint="0.79998168889431442"/>
          </patternFill>
        </fill>
        <alignment horizontal="center" vertical="center" wrapText="1" readingOrder="0"/>
        <border outline="0">
          <left style="thin">
            <color auto="1"/>
          </left>
          <top style="thin">
            <color auto="1"/>
          </top>
          <bottom style="thin">
            <color auto="1"/>
          </bottom>
        </border>
      </ndxf>
    </rcc>
    <rfmt sheetId="1" s="1" sqref="X234" start="0" length="0">
      <dxf>
        <numFmt numFmtId="34" formatCode="_(&quot;$&quot;\ * #,##0.00_);_(&quot;$&quot;\ * \(#,##0.00\);_(&quot;$&quot;\ * &quot;-&quot;??_);_(@_)"/>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fmt sheetId="1" sqref="Y234" start="0" length="0">
      <dxf>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fmt sheetId="1" sqref="Z234" start="0" length="0">
      <dxf>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fmt sheetId="1" sqref="AA234" start="0" length="0">
      <dxf>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fmt sheetId="1" sqref="AB234" start="0" length="0">
      <dxf>
        <font>
          <b/>
          <sz val="11"/>
          <color theme="1"/>
          <name val="Calibri"/>
          <scheme val="minor"/>
        </font>
        <fill>
          <patternFill patternType="solid">
            <bgColor theme="3" tint="0.79998168889431442"/>
          </patternFill>
        </fill>
        <alignment horizontal="center" vertical="center" wrapText="1" readingOrder="0"/>
        <border outline="0">
          <left style="thin">
            <color auto="1"/>
          </left>
          <top style="thin">
            <color auto="1"/>
          </top>
          <bottom style="thin">
            <color auto="1"/>
          </bottom>
        </border>
      </dxf>
    </rfmt>
    <rfmt sheetId="1" s="1" sqref="AC234"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D234"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E234"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F234"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G234"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H234"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I234"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J234"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K234"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L234"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M234"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N234"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cc rId="0" sId="1" dxf="1">
      <nc r="AO234">
        <f>SUM(AC234:AN234)</f>
      </nc>
      <ndxf>
        <font>
          <sz val="10"/>
          <color theme="1"/>
          <name val="Calibri"/>
          <scheme val="minor"/>
        </font>
        <numFmt numFmtId="34" formatCode="_(&quot;$&quot;\ * #,##0.00_);_(&quot;$&quot;\ * \(#,##0.00\);_(&quot;$&quot;\ * &quot;-&quot;??_);_(@_)"/>
        <alignment vertical="center" wrapText="1" readingOrder="0"/>
        <protection locked="0"/>
      </ndxf>
    </rcc>
    <rcc rId="0" sId="1" dxf="1">
      <nc r="AP234">
        <f>+AO234-Q234</f>
      </nc>
      <ndxf>
        <numFmt numFmtId="165" formatCode="_(&quot;$&quot;\ * #,##0_);_(&quot;$&quot;\ * \(#,##0\);_(&quot;$&quot;\ * &quot;-&quot;??_);_(@_)"/>
      </ndxf>
    </rcc>
  </rrc>
  <rrc rId="14670" sId="1" ref="A243:XFD243" action="deleteRow">
    <undo index="0" exp="area" dr="Q234:Q243" r="Q245" sId="1"/>
    <rfmt sheetId="1" xfDxf="1" sqref="A243:XFD243" start="0" length="0">
      <dxf>
        <font>
          <b/>
        </font>
        <fill>
          <patternFill patternType="solid">
            <bgColor rgb="FF92D050"/>
          </patternFill>
        </fill>
      </dxf>
    </rfmt>
    <rcc rId="0" sId="1" dxf="1">
      <nc r="A243" t="inlineStr">
        <is>
          <t>GENERAL</t>
        </is>
      </nc>
      <ndxf>
        <font>
          <b val="0"/>
          <sz val="11"/>
          <color theme="1"/>
          <name val="Calibri"/>
          <scheme val="minor"/>
        </font>
        <fill>
          <patternFill>
            <bgColor theme="7" tint="0.59999389629810485"/>
          </patternFill>
        </fill>
        <alignment horizontal="center" vertical="center" wrapText="1" readingOrder="0"/>
        <border outline="0">
          <left style="thin">
            <color auto="1"/>
          </left>
          <right style="thin">
            <color auto="1"/>
          </right>
          <top style="thin">
            <color auto="1"/>
          </top>
          <bottom style="thin">
            <color auto="1"/>
          </bottom>
        </border>
        <protection locked="0"/>
      </ndxf>
    </rcc>
    <rcc rId="0" sId="1" dxf="1">
      <nc r="B243" t="inlineStr">
        <is>
          <t>GR:1:2-01-01</t>
        </is>
      </nc>
      <ndxf>
        <font>
          <b val="0"/>
          <i/>
          <color auto="1"/>
        </font>
        <numFmt numFmtId="30" formatCode="@"/>
        <fill>
          <patternFill patternType="none">
            <bgColor indexed="65"/>
          </patternFill>
        </fill>
        <alignment horizontal="center" vertical="center" readingOrder="0"/>
        <border outline="0">
          <left style="hair">
            <color auto="1"/>
          </left>
          <right style="hair">
            <color auto="1"/>
          </right>
          <top style="hair">
            <color auto="1"/>
          </top>
          <bottom style="hair">
            <color auto="1"/>
          </bottom>
        </border>
      </ndxf>
    </rcc>
    <rcc rId="0" sId="1" dxf="1">
      <nc r="C243" t="inlineStr">
        <is>
          <t>1.2.1.1</t>
        </is>
      </nc>
      <ndxf>
        <font>
          <b val="0"/>
          <i/>
          <color auto="1"/>
        </font>
        <numFmt numFmtId="30" formatCode="@"/>
        <fill>
          <patternFill patternType="none">
            <bgColor indexed="65"/>
          </patternFill>
        </fill>
        <alignment horizontal="center" vertical="center" readingOrder="0"/>
        <border outline="0">
          <left style="hair">
            <color auto="1"/>
          </left>
          <right style="hair">
            <color auto="1"/>
          </right>
          <top style="hair">
            <color auto="1"/>
          </top>
          <bottom style="hair">
            <color auto="1"/>
          </bottom>
        </border>
      </ndxf>
    </rcc>
    <rcc rId="0" sId="1" dxf="1">
      <nc r="D243" t="inlineStr">
        <is>
          <t>999999</t>
        </is>
      </nc>
      <ndxf>
        <font>
          <b val="0"/>
          <i/>
          <color auto="1"/>
        </font>
        <numFmt numFmtId="30" formatCode="@"/>
        <fill>
          <patternFill patternType="none">
            <bgColor indexed="65"/>
          </patternFill>
        </fill>
        <alignment horizontal="center" vertical="center" readingOrder="0"/>
        <border outline="0">
          <left style="hair">
            <color auto="1"/>
          </left>
          <right style="hair">
            <color auto="1"/>
          </right>
          <top style="hair">
            <color auto="1"/>
          </top>
          <bottom style="hair">
            <color auto="1"/>
          </bottom>
        </border>
      </ndxf>
    </rcc>
    <rcc rId="0" sId="1" dxf="1">
      <nc r="E243" t="inlineStr">
        <is>
          <t>1-0100</t>
        </is>
      </nc>
      <ndxf>
        <font>
          <b val="0"/>
          <i/>
          <color auto="1"/>
        </font>
        <numFmt numFmtId="30" formatCode="@"/>
        <fill>
          <patternFill patternType="none">
            <bgColor indexed="65"/>
          </patternFill>
        </fill>
        <alignment horizontal="center" vertical="center" readingOrder="0"/>
        <border outline="0">
          <left style="hair">
            <color auto="1"/>
          </left>
          <right style="hair">
            <color auto="1"/>
          </right>
          <top style="hair">
            <color auto="1"/>
          </top>
          <bottom style="hair">
            <color auto="1"/>
          </bottom>
        </border>
      </ndxf>
    </rcc>
    <rfmt sheetId="1" sqref="F243" start="0" length="0">
      <dxf>
        <font>
          <b val="0"/>
          <sz val="10"/>
        </font>
        <fill>
          <patternFill patternType="none">
            <bgColor indexed="6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243" start="0" length="0">
      <dxf>
        <font>
          <b val="0"/>
          <sz val="10"/>
        </font>
        <fill>
          <patternFill patternType="none">
            <bgColor indexed="6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H243" start="0" length="0">
      <dxf>
        <font>
          <b val="0"/>
          <sz val="10"/>
        </font>
        <fill>
          <patternFill patternType="none">
            <bgColor indexed="6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I243" start="0" length="0">
      <dxf>
        <font>
          <b val="0"/>
          <sz val="10"/>
        </font>
        <fill>
          <patternFill patternType="none">
            <bgColor indexed="6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J243" start="0" length="0">
      <dxf>
        <font>
          <b val="0"/>
          <color auto="1"/>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243" start="0" length="0">
      <dxf>
        <font>
          <b val="0"/>
          <color auto="1"/>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L243" t="inlineStr">
        <is>
          <t xml:space="preserve">CREDITO POR MEDIO DE DECRETO 0249 DE 16 DE AGOSTO DE 2017 </t>
        </is>
      </nc>
      <ndxf>
        <font>
          <color auto="1"/>
        </font>
        <fill>
          <patternFill>
            <bgColor theme="4" tint="0.59999389629810485"/>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M243" t="inlineStr">
        <is>
          <t>AGOSTO</t>
        </is>
      </nc>
      <ndxf>
        <font>
          <b val="0"/>
          <sz val="11"/>
          <color theme="1"/>
          <name val="Calibri"/>
          <scheme val="minor"/>
        </font>
        <numFmt numFmtId="19" formatCode="dd/mm/yyyy"/>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243" t="inlineStr">
        <is>
          <t>1 MES</t>
        </is>
      </nc>
      <ndxf>
        <font>
          <b val="0"/>
          <sz val="11"/>
          <color theme="1"/>
          <name val="Calibri"/>
          <scheme val="minor"/>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O243" start="0" length="0">
      <dxf>
        <font>
          <b val="0"/>
          <sz val="11"/>
          <color theme="1"/>
          <name val="Calibri"/>
          <scheme val="minor"/>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P243" t="inlineStr">
        <is>
          <t>RECURSOS CORRIENTES</t>
        </is>
      </nc>
      <ndxf>
        <font>
          <b val="0"/>
          <sz val="11"/>
          <color theme="1"/>
          <name val="Calibri"/>
          <scheme val="minor"/>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Q243">
        <v>240000000</v>
      </nc>
      <ndxf>
        <font>
          <b val="0"/>
          <sz val="11"/>
          <color auto="1"/>
          <name val="Calibri"/>
          <scheme val="minor"/>
        </font>
        <numFmt numFmtId="34" formatCode="_(&quot;$&quot;\ * #,##0.00_);_(&quot;$&quot;\ * \(#,##0.00\);_(&quot;$&quot;\ * &quot;-&quot;??_);_(@_)"/>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R243">
        <v>240000000</v>
      </nc>
      <ndxf>
        <font>
          <b val="0"/>
          <sz val="11"/>
          <color auto="1"/>
          <name val="Calibri"/>
          <scheme val="minor"/>
        </font>
        <numFmt numFmtId="34" formatCode="_(&quot;$&quot;\ * #,##0.00_);_(&quot;$&quot;\ * \(#,##0.00\);_(&quot;$&quot;\ * &quot;-&quot;??_);_(@_)"/>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S243" t="inlineStr">
        <is>
          <t>NO</t>
        </is>
      </nc>
      <ndxf>
        <font>
          <b val="0"/>
          <sz val="11"/>
          <color theme="1"/>
          <name val="Calibri"/>
          <scheme val="minor"/>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T243" t="inlineStr">
        <is>
          <t>N/A</t>
        </is>
      </nc>
      <ndxf>
        <font>
          <b val="0"/>
          <sz val="11"/>
          <color theme="1"/>
          <name val="Calibri"/>
          <scheme val="minor"/>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U243" t="inlineStr">
        <is>
          <t>Secretaria General / Sandra Eliana Rodriguez García</t>
        </is>
      </nc>
      <ndxf>
        <font>
          <b val="0"/>
          <sz val="11"/>
          <color theme="1"/>
          <name val="Calibri"/>
          <scheme val="minor"/>
        </font>
        <fill>
          <patternFill>
            <bgColor theme="4" tint="0.59999389629810485"/>
          </patternFill>
        </fill>
        <alignment horizontal="center" vertical="center" wrapText="1" readingOrder="0"/>
        <border outline="0">
          <left style="thin">
            <color indexed="64"/>
          </left>
          <top style="thin">
            <color indexed="64"/>
          </top>
          <bottom style="thin">
            <color indexed="64"/>
          </bottom>
        </border>
      </ndxf>
    </rcc>
    <rfmt sheetId="1" sqref="V243" start="0" length="0">
      <dxf>
        <font>
          <b val="0"/>
          <sz val="11"/>
          <color theme="1"/>
          <name val="Calibri"/>
          <scheme val="minor"/>
        </font>
        <fill>
          <patternFill>
            <bgColor theme="0"/>
          </patternFill>
        </fill>
        <alignment horizontal="center" vertical="center" readingOrder="0"/>
      </dxf>
    </rfmt>
    <rfmt sheetId="1" sqref="W243" start="0" length="0">
      <dxf>
        <font>
          <b val="0"/>
          <sz val="11"/>
          <color theme="1"/>
          <name val="Calibri"/>
          <scheme val="minor"/>
        </font>
        <fill>
          <patternFill patternType="none">
            <bgColor indexed="65"/>
          </patternFill>
        </fill>
        <alignment horizontal="center" vertical="center" wrapText="1" readingOrder="0"/>
        <border outline="0">
          <left style="thin">
            <color indexed="64"/>
          </left>
          <top style="thin">
            <color indexed="64"/>
          </top>
          <bottom style="thin">
            <color indexed="64"/>
          </bottom>
        </border>
      </dxf>
    </rfmt>
    <rfmt sheetId="1" s="1" sqref="X243" start="0" length="0">
      <dxf>
        <font>
          <b val="0"/>
          <sz val="11"/>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Y243" start="0" length="0">
      <dxf>
        <font>
          <b val="0"/>
          <sz val="11"/>
          <color theme="1"/>
          <name val="Calibri"/>
          <scheme val="minor"/>
        </font>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Z243" start="0" length="0">
      <dxf>
        <font>
          <b val="0"/>
          <sz val="11"/>
          <color theme="1"/>
          <name val="Calibri"/>
          <scheme val="minor"/>
        </font>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A243" start="0" length="0">
      <dxf>
        <font>
          <b val="0"/>
          <sz val="11"/>
          <color theme="1"/>
          <name val="Calibri"/>
          <scheme val="minor"/>
        </font>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243" start="0" length="0">
      <dxf>
        <font>
          <b val="0"/>
          <sz val="11"/>
          <color theme="1"/>
          <name val="Calibri"/>
          <scheme val="minor"/>
        </font>
        <fill>
          <patternFill patternType="none">
            <bgColor indexed="65"/>
          </patternFill>
        </fill>
        <alignment horizontal="center" vertical="center" wrapText="1" readingOrder="0"/>
        <border outline="0">
          <left style="thin">
            <color indexed="64"/>
          </left>
          <top style="thin">
            <color indexed="64"/>
          </top>
          <bottom style="thin">
            <color indexed="64"/>
          </bottom>
        </border>
      </dxf>
    </rfmt>
    <rfmt sheetId="1" s="1" sqref="AC243" start="0" length="0">
      <dxf>
        <font>
          <b val="0"/>
          <sz val="11"/>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indexed="64"/>
          </left>
          <top style="thin">
            <color indexed="64"/>
          </top>
          <bottom style="thin">
            <color indexed="64"/>
          </bottom>
        </border>
        <protection locked="0"/>
      </dxf>
    </rfmt>
    <rfmt sheetId="1" s="1" sqref="AD243" start="0" length="0">
      <dxf>
        <font>
          <b val="0"/>
          <sz val="11"/>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243" start="0" length="0">
      <dxf>
        <font>
          <b val="0"/>
          <sz val="11"/>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F243" start="0" length="0">
      <dxf>
        <font>
          <b val="0"/>
          <sz val="11"/>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G243" start="0" length="0">
      <dxf>
        <font>
          <b val="0"/>
          <sz val="11"/>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H243" start="0" length="0">
      <dxf>
        <font>
          <b val="0"/>
          <sz val="11"/>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I243" start="0" length="0">
      <dxf>
        <font>
          <b val="0"/>
          <sz val="11"/>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0" sId="1" s="1" dxf="1" numFmtId="34">
      <nc r="AJ243">
        <v>240000000</v>
      </nc>
      <ndxf>
        <font>
          <b val="0"/>
          <sz val="11"/>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protection locked="0"/>
      </ndxf>
    </rcc>
    <rfmt sheetId="1" s="1" sqref="AK243" start="0" length="0">
      <dxf>
        <font>
          <b val="0"/>
          <sz val="11"/>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43" start="0" length="0">
      <dxf>
        <font>
          <b val="0"/>
          <sz val="11"/>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43" start="0" length="0">
      <dxf>
        <font>
          <b val="0"/>
          <sz val="11"/>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indexed="64"/>
          </left>
          <top style="thin">
            <color indexed="64"/>
          </top>
          <bottom style="thin">
            <color indexed="64"/>
          </bottom>
        </border>
        <protection locked="0"/>
      </dxf>
    </rfmt>
    <rfmt sheetId="1" s="1" sqref="AN243" start="0" length="0">
      <dxf>
        <font>
          <b val="0"/>
          <sz val="11"/>
          <color theme="1"/>
          <name val="Calibri"/>
          <scheme val="minor"/>
        </font>
        <numFmt numFmtId="34" formatCode="_(&quot;$&quot;\ * #,##0.00_);_(&quot;$&quot;\ * \(#,##0.00\);_(&quot;$&quot;\ * &quot;-&quot;??_);_(@_)"/>
        <fill>
          <patternFill patternType="none">
            <bgColor indexed="65"/>
          </patternFill>
        </fill>
        <alignment horizontal="center" vertical="top" wrapText="1" readingOrder="0"/>
        <border outline="0">
          <left style="thin">
            <color auto="1"/>
          </left>
          <right style="thin">
            <color auto="1"/>
          </right>
          <top style="thin">
            <color auto="1"/>
          </top>
        </border>
        <protection locked="0"/>
      </dxf>
    </rfmt>
    <rfmt sheetId="1" sqref="AO243" start="0" length="0">
      <dxf>
        <font>
          <b val="0"/>
          <sz val="10"/>
        </font>
        <numFmt numFmtId="34" formatCode="_(&quot;$&quot;\ * #,##0.00_);_(&quot;$&quot;\ * \(#,##0.00\);_(&quot;$&quot;\ * &quot;-&quot;??_);_(@_)"/>
        <fill>
          <patternFill patternType="none">
            <bgColor indexed="65"/>
          </patternFill>
        </fill>
        <alignment vertical="center" wrapText="1" readingOrder="0"/>
        <protection locked="0"/>
      </dxf>
    </rfmt>
    <rfmt sheetId="1" sqref="AP243" start="0" length="0">
      <dxf>
        <font>
          <b val="0"/>
          <sz val="11"/>
          <color theme="1"/>
          <name val="Calibri"/>
          <scheme val="minor"/>
        </font>
        <numFmt numFmtId="165" formatCode="_(&quot;$&quot;\ * #,##0_);_(&quot;$&quot;\ * \(#,##0\);_(&quot;$&quot;\ * &quot;-&quot;??_);_(@_)"/>
        <fill>
          <patternFill patternType="none">
            <bgColor indexed="65"/>
          </patternFill>
        </fill>
      </dxf>
    </rfmt>
    <rfmt sheetId="1" sqref="AQ243" start="0" length="0">
      <dxf>
        <font>
          <b val="0"/>
          <sz val="11"/>
          <color theme="1"/>
          <name val="Calibri"/>
          <scheme val="minor"/>
        </font>
        <fill>
          <patternFill patternType="none">
            <bgColor indexed="65"/>
          </patternFill>
        </fill>
      </dxf>
    </rfmt>
    <rfmt sheetId="1" sqref="AR243" start="0" length="0">
      <dxf>
        <font>
          <b val="0"/>
          <sz val="11"/>
          <color theme="1"/>
          <name val="Calibri"/>
          <scheme val="minor"/>
        </font>
        <fill>
          <patternFill patternType="none">
            <bgColor indexed="65"/>
          </patternFill>
        </fill>
      </dxf>
    </rfmt>
  </rrc>
  <rrc rId="14671" sId="1" ref="A244:XFD244" action="deleteRow">
    <undo index="4" exp="ref" v="1" dr="AN244" r="AN268" sId="1"/>
    <undo index="4" exp="ref" v="1" dr="AM244" r="AM268" sId="1"/>
    <undo index="4" exp="ref" v="1" dr="AL244" r="AL268" sId="1"/>
    <undo index="4" exp="ref" v="1" dr="AK244" r="AK268" sId="1"/>
    <undo index="4" exp="ref" v="1" dr="AJ244" r="AJ268" sId="1"/>
    <undo index="4" exp="ref" v="1" dr="AI244" r="AI268" sId="1"/>
    <undo index="4" exp="ref" v="1" dr="AH244" r="AH268" sId="1"/>
    <undo index="4" exp="ref" v="1" dr="AG244" r="AG268" sId="1"/>
    <undo index="4" exp="ref" v="1" dr="AF244" r="AF268" sId="1"/>
    <undo index="4" exp="ref" v="1" dr="AE244" r="AE268" sId="1"/>
    <undo index="4" exp="ref" v="1" dr="AD244" r="AD268" sId="1"/>
    <undo index="4" exp="ref" v="1" dr="AC244" r="AC268" sId="1"/>
    <undo index="4" exp="ref" v="1" dr="AB244" r="AB268" sId="1"/>
    <undo index="4" exp="ref" v="1" dr="AA244" r="AA268" sId="1"/>
    <undo index="4" exp="ref" v="1" dr="Z244" r="Z268" sId="1"/>
    <undo index="4" exp="ref" v="1" dr="Y244" r="Y268" sId="1"/>
    <undo index="4" exp="ref" v="1" dr="X244" r="X268" sId="1"/>
    <undo index="4" exp="ref" v="1" dr="W244" r="W268" sId="1"/>
    <undo index="4" exp="ref" v="1" dr="V244" r="V268" sId="1"/>
    <undo index="4" exp="ref" v="1" dr="U244" r="U268" sId="1"/>
    <undo index="2" exp="ref" v="1" dr="P244" r="Q268" sId="1"/>
    <rfmt sheetId="1" xfDxf="1" sqref="A244:XFD244" start="0" length="0"/>
    <rfmt sheetId="1" sqref="A244" start="0" length="0">
      <dxf>
        <font>
          <b/>
          <sz val="11"/>
          <color theme="1"/>
          <name val="Calibri"/>
          <scheme val="minor"/>
        </font>
        <fill>
          <patternFill patternType="solid">
            <bgColor rgb="FF92D050"/>
          </patternFill>
        </fill>
        <alignment vertical="center" wrapText="1" readingOrder="0"/>
        <border outline="0">
          <left style="thin">
            <color auto="1"/>
          </left>
          <right style="thin">
            <color auto="1"/>
          </right>
          <top style="thin">
            <color auto="1"/>
          </top>
          <bottom style="thin">
            <color auto="1"/>
          </bottom>
        </border>
      </dxf>
    </rfmt>
    <rfmt sheetId="1" sqref="B244" start="0" length="0">
      <dxf>
        <font>
          <b/>
          <sz val="11"/>
          <color theme="1"/>
          <name val="Calibri"/>
          <scheme val="minor"/>
        </font>
        <fill>
          <patternFill patternType="solid">
            <bgColor rgb="FF92D050"/>
          </patternFill>
        </fill>
        <alignment vertical="center" wrapText="1" readingOrder="0"/>
        <border outline="0">
          <left style="thin">
            <color auto="1"/>
          </left>
          <right style="thin">
            <color auto="1"/>
          </right>
          <top style="thin">
            <color auto="1"/>
          </top>
          <bottom style="thin">
            <color auto="1"/>
          </bottom>
        </border>
      </dxf>
    </rfmt>
    <rfmt sheetId="1" sqref="C244" start="0" length="0">
      <dxf>
        <font>
          <b/>
          <sz val="11"/>
          <color theme="1"/>
          <name val="Calibri"/>
          <scheme val="minor"/>
        </font>
        <fill>
          <patternFill patternType="solid">
            <bgColor rgb="FF92D050"/>
          </patternFill>
        </fill>
        <alignment horizontal="right" vertical="center" wrapText="1" readingOrder="0"/>
        <border outline="0">
          <left style="thin">
            <color auto="1"/>
          </left>
          <right style="thin">
            <color auto="1"/>
          </right>
          <top style="thin">
            <color auto="1"/>
          </top>
          <bottom style="thin">
            <color auto="1"/>
          </bottom>
        </border>
      </dxf>
    </rfmt>
    <rfmt sheetId="1" sqref="D244" start="0" length="0">
      <dxf>
        <font>
          <b/>
          <sz val="11"/>
          <color theme="1"/>
          <name val="Calibri"/>
          <scheme val="minor"/>
        </font>
        <fill>
          <patternFill patternType="solid">
            <bgColor rgb="FF92D050"/>
          </patternFill>
        </fill>
        <alignment horizontal="right" vertical="center" wrapText="1" readingOrder="0"/>
        <border outline="0">
          <left style="thin">
            <color auto="1"/>
          </left>
          <right style="thin">
            <color auto="1"/>
          </right>
          <top style="thin">
            <color auto="1"/>
          </top>
          <bottom style="thin">
            <color auto="1"/>
          </bottom>
        </border>
      </dxf>
    </rfmt>
    <rfmt sheetId="1" sqref="E244" start="0" length="0">
      <dxf>
        <font>
          <b/>
          <sz val="11"/>
          <color theme="1"/>
          <name val="Calibri"/>
          <scheme val="minor"/>
        </font>
        <fill>
          <patternFill patternType="solid">
            <bgColor rgb="FF92D050"/>
          </patternFill>
        </fill>
        <alignment horizontal="right" vertical="center" wrapText="1" readingOrder="0"/>
        <border outline="0">
          <left style="thin">
            <color auto="1"/>
          </left>
          <right style="thin">
            <color auto="1"/>
          </right>
          <top style="thin">
            <color auto="1"/>
          </top>
          <bottom style="thin">
            <color auto="1"/>
          </bottom>
        </border>
      </dxf>
    </rfmt>
    <rfmt sheetId="1" sqref="F244" start="0" length="0">
      <dxf>
        <font>
          <b/>
          <sz val="11"/>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G244" start="0" length="0">
      <dxf>
        <font>
          <b/>
          <sz val="11"/>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H244" start="0" length="0">
      <dxf>
        <font>
          <b/>
          <sz val="11"/>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I244" start="0" length="0">
      <dxf>
        <font>
          <b/>
          <sz val="11"/>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J244" start="0" length="0">
      <dxf>
        <font>
          <b/>
          <sz val="11"/>
          <color theme="1"/>
          <name val="Calibri"/>
          <scheme val="minor"/>
        </font>
        <fill>
          <patternFill patternType="solid">
            <bgColor rgb="FF92D050"/>
          </patternFill>
        </fill>
        <alignment horizontal="left" vertical="top" wrapText="1" readingOrder="0"/>
        <border outline="0">
          <left style="thin">
            <color auto="1"/>
          </left>
          <right style="thin">
            <color auto="1"/>
          </right>
          <top style="thin">
            <color auto="1"/>
          </top>
          <bottom style="thin">
            <color auto="1"/>
          </bottom>
        </border>
      </dxf>
    </rfmt>
    <rfmt sheetId="1" s="1" sqref="K244" start="0" length="0">
      <dxf>
        <font>
          <b/>
          <sz val="11"/>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dxf>
    </rfmt>
    <rfmt sheetId="1" sqref="L244" start="0" length="0">
      <dxf>
        <font>
          <b/>
          <sz val="11"/>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M244" start="0" length="0">
      <dxf>
        <font>
          <b/>
          <sz val="11"/>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N244" start="0" length="0">
      <dxf>
        <font>
          <b/>
          <sz val="11"/>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cc rId="0" sId="1" dxf="1">
      <nc r="O244">
        <f>+P244-Q244</f>
      </nc>
      <ndxf>
        <font>
          <b/>
          <sz val="11"/>
          <color theme="1"/>
          <name val="Calibri"/>
          <scheme val="minor"/>
        </font>
        <numFmt numFmtId="34" formatCode="_(&quot;$&quot;\ * #,##0.00_);_(&quot;$&quot;\ * \(#,##0.00\);_(&quot;$&quot;\ * &quot;-&quot;??_);_(@_)"/>
        <fill>
          <patternFill patternType="solid">
            <bgColor rgb="FF92D050"/>
          </patternFill>
        </fill>
        <alignment vertical="top" wrapText="1" readingOrder="0"/>
        <border outline="0">
          <left style="thin">
            <color auto="1"/>
          </left>
          <right style="thin">
            <color auto="1"/>
          </right>
          <top style="thin">
            <color auto="1"/>
          </top>
          <bottom style="thin">
            <color auto="1"/>
          </bottom>
        </border>
      </ndxf>
    </rcc>
    <rcc rId="0" sId="1" s="1" dxf="1" numFmtId="34">
      <nc r="P244">
        <v>4388500000</v>
      </nc>
      <ndxf>
        <font>
          <b/>
          <sz val="11"/>
          <color theme="0"/>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ndxf>
    </rcc>
    <rcc rId="0" sId="1" s="1" dxf="1">
      <nc r="Q244">
        <f>SUM(Q234:Q242)</f>
      </nc>
      <ndxf>
        <font>
          <b/>
          <sz val="11"/>
          <color theme="0"/>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ndxf>
    </rcc>
    <rfmt sheetId="1" s="1" sqref="R244" start="0" length="0">
      <dxf>
        <font>
          <b/>
          <sz val="11"/>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dxf>
    </rfmt>
    <rfmt sheetId="1" sqref="S244" start="0" length="0">
      <dxf>
        <font>
          <b/>
          <sz val="11"/>
          <color theme="1"/>
          <name val="Calibri"/>
          <scheme val="minor"/>
        </font>
        <numFmt numFmtId="34" formatCode="_(&quot;$&quot;\ * #,##0.00_);_(&quot;$&quot;\ * \(#,##0.00\);_(&quot;$&quot;\ * &quot;-&quot;??_);_(@_)"/>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T244" start="0" length="0">
      <dxf>
        <font>
          <b/>
          <sz val="11"/>
          <color theme="1"/>
          <name val="Calibri"/>
          <scheme val="minor"/>
        </font>
        <numFmt numFmtId="34" formatCode="_(&quot;$&quot;\ * #,##0.00_);_(&quot;$&quot;\ * \(#,##0.00\);_(&quot;$&quot;\ * &quot;-&quot;??_);_(@_)"/>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U244" start="0" length="0">
      <dxf>
        <font>
          <b/>
          <sz val="11"/>
          <color theme="1"/>
          <name val="Calibri"/>
          <scheme val="minor"/>
        </font>
        <numFmt numFmtId="34" formatCode="_(&quot;$&quot;\ * #,##0.00_);_(&quot;$&quot;\ * \(#,##0.00\);_(&quot;$&quot;\ * &quot;-&quot;??_);_(@_)"/>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V244" start="0" length="0">
      <dxf>
        <font>
          <b/>
          <sz val="11"/>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W244" start="0" length="0">
      <dxf>
        <font>
          <b/>
          <sz val="11"/>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X244" start="0" length="0">
      <dxf>
        <font>
          <b/>
          <sz val="11"/>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Y244" start="0" length="0">
      <dxf>
        <font>
          <b/>
          <sz val="11"/>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Z244" start="0" length="0">
      <dxf>
        <font>
          <b/>
          <sz val="11"/>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AA244" start="0" length="0">
      <dxf>
        <font>
          <b/>
          <sz val="11"/>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AB244" start="0" length="0">
      <dxf>
        <font>
          <b/>
          <sz val="11"/>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cc rId="0" sId="1" s="1" dxf="1">
      <nc r="AC244">
        <f>+SUM(AC234:AC237)</f>
      </nc>
      <ndxf>
        <font>
          <b/>
          <sz val="11"/>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top style="thin">
            <color auto="1"/>
          </top>
          <bottom style="thin">
            <color auto="1"/>
          </bottom>
        </border>
      </ndxf>
    </rcc>
    <rcc rId="0" sId="1" s="1" dxf="1">
      <nc r="AD244">
        <f>+SUM(AD234:AD237)</f>
      </nc>
      <ndxf>
        <font>
          <b/>
          <sz val="11"/>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E244">
        <f>+SUM(AE234:AE237)</f>
      </nc>
      <ndxf>
        <font>
          <b/>
          <sz val="11"/>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F244">
        <f>SUM(AF234:AF237)</f>
      </nc>
      <ndxf>
        <font>
          <b/>
          <sz val="11"/>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G244">
        <f>+SUM(AG234:AG237)</f>
      </nc>
      <ndxf>
        <font>
          <b/>
          <sz val="11"/>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H244">
        <f>+SUM(AH234:AH237)</f>
      </nc>
      <ndxf>
        <font>
          <b/>
          <sz val="11"/>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I244">
        <f>+SUM(AI234:AI237)</f>
      </nc>
      <ndxf>
        <font>
          <b/>
          <sz val="11"/>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J244">
        <f>+SUM(AJ234:AJ237)</f>
      </nc>
      <ndxf>
        <font>
          <b/>
          <sz val="11"/>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K244">
        <f>+SUM(AK234:AK237)</f>
      </nc>
      <ndxf>
        <font>
          <b/>
          <sz val="11"/>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L244">
        <f>+SUM(AL234:AL237)</f>
      </nc>
      <ndxf>
        <font>
          <b/>
          <sz val="11"/>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M244">
        <f>+SUM(AM234:AM237)</f>
      </nc>
      <ndxf>
        <font>
          <b/>
          <sz val="11"/>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top style="thin">
            <color auto="1"/>
          </top>
          <bottom style="thin">
            <color auto="1"/>
          </bottom>
        </border>
      </ndxf>
    </rcc>
    <rcc rId="0" sId="1" s="1" dxf="1">
      <nc r="AN244">
        <f>+SUM(AN234:AN237)</f>
      </nc>
      <ndxf>
        <font>
          <b/>
          <sz val="11"/>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O244">
        <f>SUM(AO234:AO237)</f>
      </nc>
      <ndxf>
        <font>
          <b/>
          <sz val="11"/>
          <color theme="1"/>
          <name val="Calibri"/>
          <scheme val="minor"/>
        </font>
        <numFmt numFmtId="34" formatCode="_(&quot;$&quot;\ * #,##0.00_);_(&quot;$&quot;\ * \(#,##0.00\);_(&quot;$&quot;\ * &quot;-&quot;??_);_(@_)"/>
        <fill>
          <patternFill patternType="solid">
            <bgColor rgb="FF92D050"/>
          </patternFill>
        </fill>
        <alignment horizontal="center" vertical="center" wrapText="1" readingOrder="0"/>
      </ndxf>
    </rcc>
    <rcc rId="0" sId="1" dxf="1">
      <nc r="AP244">
        <f>+AO244-Q244</f>
      </nc>
      <ndxf>
        <numFmt numFmtId="165" formatCode="_(&quot;$&quot;\ * #,##0_);_(&quot;$&quot;\ * \(#,##0\);_(&quot;$&quot;\ * &quot;-&quot;??_);_(@_)"/>
      </ndxf>
    </rcc>
    <rfmt sheetId="1" sqref="AQ244" start="0" length="0">
      <dxf>
        <font>
          <b/>
          <sz val="11"/>
          <color theme="1"/>
          <name val="Calibri"/>
          <scheme val="minor"/>
        </font>
        <fill>
          <patternFill patternType="solid">
            <bgColor rgb="FF92D050"/>
          </patternFill>
        </fill>
      </dxf>
    </rfmt>
    <rfmt sheetId="1" sqref="AR244" start="0" length="0">
      <dxf>
        <font>
          <b/>
          <sz val="11"/>
          <color theme="1"/>
          <name val="Calibri"/>
          <scheme val="minor"/>
        </font>
        <fill>
          <patternFill patternType="solid">
            <bgColor rgb="FF92D050"/>
          </patternFill>
        </fill>
      </dxf>
    </rfmt>
  </rrc>
  <rrc rId="14672" sId="1" ref="A248:XFD248" action="deleteRow">
    <rfmt sheetId="1" xfDxf="1" sqref="A248:XFD248" start="0" length="0"/>
    <rcc rId="0" sId="1" dxf="1">
      <nc r="A248" t="inlineStr">
        <is>
          <t>GENERAL</t>
        </is>
      </nc>
      <ndxf>
        <font>
          <sz val="10"/>
          <color theme="1"/>
          <name val="Calibri"/>
          <scheme val="minor"/>
        </font>
        <fill>
          <patternFill patternType="solid">
            <bgColor theme="7" tint="0.59999389629810485"/>
          </patternFill>
        </fill>
        <alignment horizontal="center" vertical="center" wrapText="1" readingOrder="0"/>
        <border outline="0">
          <left style="thin">
            <color auto="1"/>
          </left>
          <right style="thin">
            <color auto="1"/>
          </right>
          <top style="thin">
            <color auto="1"/>
          </top>
          <bottom style="thin">
            <color auto="1"/>
          </bottom>
        </border>
        <protection locked="0"/>
      </ndxf>
    </rcc>
    <rcc rId="0" sId="1" dxf="1">
      <nc r="B248" t="inlineStr">
        <is>
          <t>GR:1:2-01-02</t>
        </is>
      </nc>
      <ndxf>
        <font>
          <i/>
          <sz val="11"/>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48" t="inlineStr">
        <is>
          <t>1.2.1.2</t>
        </is>
      </nc>
      <ndxf>
        <font>
          <i/>
          <sz val="11"/>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48" t="inlineStr">
        <is>
          <t>999999</t>
        </is>
      </nc>
      <ndxf>
        <font>
          <i/>
          <sz val="11"/>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48" t="inlineStr">
        <is>
          <t>1-0100</t>
        </is>
      </nc>
      <ndxf>
        <font>
          <i/>
          <sz val="11"/>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48"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48"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48"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48"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48" start="0" length="0">
      <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K248" start="0" length="0">
      <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cc rId="0" sId="1" dxf="1">
      <nc r="L248" t="inlineStr">
        <is>
          <t>CAJA MENOR -</t>
        </is>
      </nc>
      <ndxf>
        <font>
          <b/>
          <sz val="11"/>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M248" t="inlineStr">
        <is>
          <t>Enero</t>
        </is>
      </nc>
      <ndxf>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fmt sheetId="1" sqref="N248" start="0" length="0">
      <dxf>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fmt sheetId="1" sqref="O248" start="0" length="0">
      <dxf>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cc rId="0" sId="1" dxf="1">
      <nc r="P248" t="inlineStr">
        <is>
          <t>RECURSOS CORRIENTES</t>
        </is>
      </nc>
      <ndxf>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248">
        <v>1379088</v>
      </nc>
      <ndxf>
        <font>
          <sz val="11"/>
          <color auto="1"/>
          <name val="Calibri"/>
          <scheme val="minor"/>
        </font>
        <numFmt numFmtId="34" formatCode="_(&quot;$&quot;\ * #,##0.00_);_(&quot;$&quot;\ * \(#,##0.00\);_(&quot;$&quot;\ * &quot;-&quot;??_);_(@_)"/>
        <fill>
          <patternFill patternType="solid">
            <bgColor theme="3" tint="0.79998168889431442"/>
          </patternFill>
        </fill>
        <alignment horizontal="right" vertical="center" wrapText="1" readingOrder="0"/>
        <border outline="0">
          <right style="medium">
            <color auto="1"/>
          </right>
          <top style="thin">
            <color auto="1"/>
          </top>
          <bottom style="thin">
            <color auto="1"/>
          </bottom>
        </border>
      </ndxf>
    </rcc>
    <rcc rId="0" sId="1" s="1" dxf="1" numFmtId="34">
      <nc r="R248">
        <v>1379088</v>
      </nc>
      <ndxf>
        <font>
          <sz val="11"/>
          <color auto="1"/>
          <name val="Calibri"/>
          <scheme val="minor"/>
        </font>
        <numFmt numFmtId="34" formatCode="_(&quot;$&quot;\ * #,##0.00_);_(&quot;$&quot;\ * \(#,##0.00\);_(&quot;$&quot;\ * &quot;-&quot;??_);_(@_)"/>
        <fill>
          <patternFill patternType="solid">
            <bgColor theme="3" tint="0.79998168889431442"/>
          </patternFill>
        </fill>
        <alignment horizontal="right" vertical="center" wrapText="1" readingOrder="0"/>
        <border outline="0">
          <right style="medium">
            <color auto="1"/>
          </right>
          <top style="thin">
            <color auto="1"/>
          </top>
          <bottom style="thin">
            <color auto="1"/>
          </bottom>
        </border>
      </ndxf>
    </rcc>
    <rcc rId="0" sId="1" dxf="1">
      <nc r="S248" t="inlineStr">
        <is>
          <t>No</t>
        </is>
      </nc>
      <ndxf>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48" t="inlineStr">
        <is>
          <t>N/A</t>
        </is>
      </nc>
      <ndxf>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48" t="inlineStr">
        <is>
          <t>Secretaria General - Dirección Administrativa</t>
        </is>
      </nc>
      <ndxf>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48">
        <v>7000080727</v>
      </nc>
      <ndxf>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W248">
        <v>8000085628</v>
      </nc>
      <ndxf>
        <fill>
          <patternFill patternType="solid">
            <bgColor theme="3" tint="0.79998168889431442"/>
          </patternFill>
        </fill>
        <alignment horizontal="center" vertical="center" wrapText="1" readingOrder="0"/>
        <border outline="0">
          <left style="thin">
            <color auto="1"/>
          </left>
          <top style="thin">
            <color auto="1"/>
          </top>
          <bottom style="thin">
            <color auto="1"/>
          </bottom>
        </border>
      </ndxf>
    </rcc>
    <rfmt sheetId="1" s="1" sqref="X248" start="0" length="0">
      <dxf>
        <numFmt numFmtId="34" formatCode="_(&quot;$&quot;\ * #,##0.00_);_(&quot;$&quot;\ * \(#,##0.00\);_(&quot;$&quot;\ * &quot;-&quot;??_);_(@_)"/>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fmt sheetId="1" sqref="Y248" start="0" length="0">
      <dxf>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fmt sheetId="1" sqref="Z248" start="0" length="0">
      <dxf>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fmt sheetId="1" sqref="AA248" start="0" length="0">
      <dxf>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fmt sheetId="1" sqref="AB248" start="0" length="0">
      <dxf>
        <font>
          <b/>
          <sz val="11"/>
          <color theme="1"/>
          <name val="Calibri"/>
          <scheme val="minor"/>
        </font>
        <fill>
          <patternFill patternType="solid">
            <bgColor theme="3" tint="0.79998168889431442"/>
          </patternFill>
        </fill>
        <alignment horizontal="center" vertical="center" wrapText="1" readingOrder="0"/>
        <border outline="0">
          <left style="thin">
            <color auto="1"/>
          </left>
          <top style="thin">
            <color auto="1"/>
          </top>
          <bottom style="thin">
            <color auto="1"/>
          </bottom>
        </border>
      </dxf>
    </rfmt>
    <rcc rId="0" sId="1" s="1" dxf="1" numFmtId="34">
      <nc r="AC248">
        <v>1379088</v>
      </nc>
      <n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D248">
        <v>1379088</v>
      </nc>
      <n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E248">
        <v>1379088</v>
      </nc>
      <n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F248">
        <v>862736</v>
      </nc>
      <n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fmt sheetId="1" s="1" sqref="AG248"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H248"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I248"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J248"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K248"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L248"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M248"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N248"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cc rId="0" sId="1" dxf="1">
      <nc r="AO248">
        <f>SUM(AC248:AN248)</f>
      </nc>
      <ndxf>
        <font>
          <sz val="10"/>
          <color theme="1"/>
          <name val="Calibri"/>
          <scheme val="minor"/>
        </font>
        <numFmt numFmtId="34" formatCode="_(&quot;$&quot;\ * #,##0.00_);_(&quot;$&quot;\ * \(#,##0.00\);_(&quot;$&quot;\ * &quot;-&quot;??_);_(@_)"/>
        <alignment vertical="center" wrapText="1" readingOrder="0"/>
        <border outline="0">
          <left style="thin">
            <color auto="1"/>
          </left>
          <right style="thin">
            <color auto="1"/>
          </right>
          <top style="thin">
            <color auto="1"/>
          </top>
          <bottom style="thin">
            <color auto="1"/>
          </bottom>
        </border>
        <protection locked="0"/>
      </ndxf>
    </rcc>
    <rcc rId="0" sId="1" dxf="1">
      <nc r="AP248">
        <f>+AO248-Q248</f>
      </nc>
      <ndxf>
        <numFmt numFmtId="165" formatCode="_(&quot;$&quot;\ * #,##0_);_(&quot;$&quot;\ * \(#,##0\);_(&quot;$&quot;\ * &quot;-&quot;??_);_(@_)"/>
      </ndxf>
    </rcc>
  </rrc>
  <rrc rId="14673" sId="1" ref="A248:XFD248" action="deleteRow">
    <rfmt sheetId="1" xfDxf="1" sqref="A248:XFD248" start="0" length="0"/>
    <rcc rId="0" sId="1" dxf="1">
      <nc r="A248" t="inlineStr">
        <is>
          <t>GENERAL</t>
        </is>
      </nc>
      <ndxf>
        <font>
          <sz val="10"/>
          <color theme="1"/>
          <name val="Calibri"/>
          <scheme val="minor"/>
        </font>
        <fill>
          <patternFill patternType="solid">
            <bgColor theme="7" tint="0.59999389629810485"/>
          </patternFill>
        </fill>
        <alignment horizontal="center" vertical="center" wrapText="1" readingOrder="0"/>
        <border outline="0">
          <left style="thin">
            <color auto="1"/>
          </left>
          <right style="thin">
            <color auto="1"/>
          </right>
          <top style="thin">
            <color auto="1"/>
          </top>
          <bottom style="thin">
            <color auto="1"/>
          </bottom>
        </border>
        <protection locked="0"/>
      </ndxf>
    </rcc>
    <rcc rId="0" sId="1" dxf="1">
      <nc r="B248" t="inlineStr">
        <is>
          <t>GR:1:2-01-02</t>
        </is>
      </nc>
      <ndxf>
        <font>
          <i/>
          <sz val="11"/>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48" t="inlineStr">
        <is>
          <t>1.2.1.2</t>
        </is>
      </nc>
      <ndxf>
        <font>
          <i/>
          <sz val="11"/>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48" t="inlineStr">
        <is>
          <t>999999</t>
        </is>
      </nc>
      <ndxf>
        <font>
          <i/>
          <sz val="11"/>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48" t="inlineStr">
        <is>
          <t>1-0100</t>
        </is>
      </nc>
      <ndxf>
        <font>
          <i/>
          <sz val="11"/>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48"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G248"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H248"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I248"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J248" start="0" length="0">
      <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K248" start="0" length="0">
      <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cc rId="0" sId="1" dxf="1">
      <nc r="L248" t="inlineStr">
        <is>
          <t>REEMBOLSO CAJA MENOR</t>
        </is>
      </nc>
      <ndxf>
        <font>
          <b/>
          <sz val="11"/>
          <color theme="1"/>
          <name val="Calibri"/>
          <scheme val="minor"/>
        </font>
        <fill>
          <patternFill patternType="solid">
            <bgColor theme="3" tint="0.79998168889431442"/>
          </patternFill>
        </fill>
        <alignment horizontal="center" vertical="center" wrapText="1" readingOrder="0"/>
      </ndxf>
    </rcc>
    <rcc rId="0" sId="1" dxf="1">
      <nc r="M248" t="inlineStr">
        <is>
          <t>AGOSTO</t>
        </is>
      </nc>
      <ndxf>
        <fill>
          <patternFill patternType="solid">
            <bgColor theme="3" tint="0.79998168889431442"/>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N248" start="0" length="0">
      <dxf>
        <fill>
          <patternFill patternType="solid">
            <bgColor theme="3" tint="0.7999816888943144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248" start="0" length="0">
      <dxf>
        <fill>
          <patternFill patternType="solid">
            <bgColor theme="3" tint="0.79998168889431442"/>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P248" t="inlineStr">
        <is>
          <t>RECURSOS CORRIENTES</t>
        </is>
      </nc>
      <ndxf>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248">
        <v>2312608</v>
      </nc>
      <ndxf>
        <font>
          <sz val="11"/>
          <color auto="1"/>
          <name val="Calibri"/>
          <scheme val="minor"/>
        </font>
        <numFmt numFmtId="34" formatCode="_(&quot;$&quot;\ * #,##0.00_);_(&quot;$&quot;\ * \(#,##0.00\);_(&quot;$&quot;\ * &quot;-&quot;??_);_(@_)"/>
        <fill>
          <patternFill patternType="solid">
            <bgColor theme="3" tint="0.79998168889431442"/>
          </patternFill>
        </fill>
        <alignment horizontal="right" vertical="center" wrapText="1" readingOrder="0"/>
        <border outline="0">
          <top style="thin">
            <color auto="1"/>
          </top>
          <bottom style="thin">
            <color auto="1"/>
          </bottom>
        </border>
      </ndxf>
    </rcc>
    <rcc rId="0" sId="1" s="1" dxf="1" numFmtId="34">
      <nc r="R248">
        <v>2312608</v>
      </nc>
      <ndxf>
        <font>
          <sz val="11"/>
          <color auto="1"/>
          <name val="Calibri"/>
          <scheme val="minor"/>
        </font>
        <numFmt numFmtId="34" formatCode="_(&quot;$&quot;\ * #,##0.00_);_(&quot;$&quot;\ * \(#,##0.00\);_(&quot;$&quot;\ * &quot;-&quot;??_);_(@_)"/>
        <fill>
          <patternFill patternType="solid">
            <bgColor theme="3" tint="0.79998168889431442"/>
          </patternFill>
        </fill>
        <alignment horizontal="right" vertical="center" wrapText="1" readingOrder="0"/>
        <border outline="0">
          <top style="thin">
            <color auto="1"/>
          </top>
          <bottom style="thin">
            <color auto="1"/>
          </bottom>
        </border>
      </ndxf>
    </rcc>
    <rcc rId="0" sId="1" dxf="1">
      <nc r="S248" t="inlineStr">
        <is>
          <t>No</t>
        </is>
      </nc>
      <ndxf>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48" t="inlineStr">
        <is>
          <t>N/A</t>
        </is>
      </nc>
      <ndxf>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48" t="inlineStr">
        <is>
          <t>Secretaria General - Dirección Administrativa</t>
        </is>
      </nc>
      <ndxf>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48">
        <v>7000086954</v>
      </nc>
      <ndxf>
        <fill>
          <patternFill patternType="solid">
            <bgColor theme="3" tint="0.79998168889431442"/>
          </patternFill>
        </fill>
        <alignment horizontal="center" vertical="center" wrapText="1" readingOrder="0"/>
      </ndxf>
    </rcc>
    <rcc rId="0" sId="1" dxf="1">
      <nc r="W248">
        <v>8000090056</v>
      </nc>
      <ndxf>
        <fill>
          <patternFill patternType="solid">
            <bgColor theme="3" tint="0.79998168889431442"/>
          </patternFill>
        </fill>
        <alignment horizontal="center" vertical="center" wrapText="1" readingOrder="0"/>
      </ndxf>
    </rcc>
    <rfmt sheetId="1" s="1" sqref="X248" start="0" length="0">
      <dxf>
        <numFmt numFmtId="34" formatCode="_(&quot;$&quot;\ * #,##0.00_);_(&quot;$&quot;\ * \(#,##0.00\);_(&quot;$&quot;\ * &quot;-&quot;??_);_(@_)"/>
        <fill>
          <patternFill patternType="solid">
            <bgColor theme="3" tint="0.79998168889431442"/>
          </patternFill>
        </fill>
        <alignment horizontal="center" vertical="center" wrapText="1" readingOrder="0"/>
      </dxf>
    </rfmt>
    <rfmt sheetId="1" sqref="Y248" start="0" length="0">
      <dxf>
        <fill>
          <patternFill patternType="solid">
            <bgColor theme="3" tint="0.79998168889431442"/>
          </patternFill>
        </fill>
        <alignment horizontal="center" vertical="center" wrapText="1" readingOrder="0"/>
      </dxf>
    </rfmt>
    <rfmt sheetId="1" sqref="Z248" start="0" length="0">
      <dxf>
        <fill>
          <patternFill patternType="solid">
            <bgColor theme="3" tint="0.79998168889431442"/>
          </patternFill>
        </fill>
        <alignment horizontal="center" vertical="center" wrapText="1" readingOrder="0"/>
      </dxf>
    </rfmt>
    <rfmt sheetId="1" sqref="AA248" start="0" length="0">
      <dxf>
        <fill>
          <patternFill patternType="solid">
            <bgColor theme="3" tint="0.79998168889431442"/>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248" start="0" length="0">
      <dxf>
        <font>
          <b/>
          <sz val="11"/>
          <color theme="1"/>
          <name val="Calibri"/>
          <scheme val="minor"/>
        </font>
        <fill>
          <patternFill patternType="solid">
            <bgColor theme="3" tint="0.79998168889431442"/>
          </patternFill>
        </fill>
        <alignment horizontal="center" vertical="center" wrapText="1" readingOrder="0"/>
        <border outline="0">
          <left style="thin">
            <color auto="1"/>
          </left>
          <top style="thin">
            <color auto="1"/>
          </top>
          <bottom style="thin">
            <color auto="1"/>
          </bottom>
        </border>
      </dxf>
    </rfmt>
    <rfmt sheetId="1" s="1" sqref="AC248" start="0" length="0">
      <dxf>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D248" start="0" length="0">
      <dxf>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E248" start="0" length="0">
      <dxf>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F248" start="0" length="0">
      <dxf>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G248" start="0" length="0">
      <dxf>
        <numFmt numFmtId="34" formatCode="_(&quot;$&quot;\ * #,##0.00_);_(&quot;$&quot;\ * \(#,##0.00\);_(&quot;$&quot;\ * &quot;-&quot;??_);_(@_)"/>
        <alignment horizontal="center" vertical="center" wrapText="1" readingOrder="0"/>
        <protection locked="0"/>
      </dxf>
    </rfmt>
    <rfmt sheetId="1" s="1" sqref="AH248" start="0" length="0">
      <dxf>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I248" start="0" length="0">
      <dxf>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cc rId="0" sId="1" s="1" dxf="1" numFmtId="34">
      <nc r="AJ248">
        <v>2312608</v>
      </nc>
      <ndxf>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ndxf>
    </rcc>
    <rfmt sheetId="1" s="1" sqref="AK248" start="0" length="0">
      <dxf>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L248" start="0" length="0">
      <dxf>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M248" start="0" length="0">
      <dxf>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N248" start="0" length="0">
      <dxf>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O248" start="0" length="0">
      <dxf>
        <font>
          <sz val="10"/>
          <color theme="1"/>
          <name val="Calibri"/>
          <scheme val="minor"/>
        </font>
        <numFmt numFmtId="34" formatCode="_(&quot;$&quot;\ * #,##0.00_);_(&quot;$&quot;\ * \(#,##0.00\);_(&quot;$&quot;\ * &quot;-&quot;??_);_(@_)"/>
        <alignment vertical="center" wrapText="1" readingOrder="0"/>
        <border outline="0">
          <left style="thin">
            <color indexed="64"/>
          </left>
          <right style="thin">
            <color indexed="64"/>
          </right>
          <top style="thin">
            <color indexed="64"/>
          </top>
          <bottom style="thin">
            <color indexed="64"/>
          </bottom>
        </border>
        <protection locked="0"/>
      </dxf>
    </rfmt>
    <rfmt sheetId="1" sqref="AP248" start="0" length="0">
      <dxf>
        <numFmt numFmtId="165" formatCode="_(&quot;$&quot;\ * #,##0_);_(&quot;$&quot;\ * \(#,##0\);_(&quot;$&quot;\ * &quot;-&quot;??_);_(@_)"/>
      </dxf>
    </rfmt>
  </rrc>
  <rrc rId="14674" sId="1" ref="A248:XFD248" action="deleteRow">
    <rfmt sheetId="1" xfDxf="1" sqref="A248:XFD248" start="0" length="0"/>
    <rcc rId="0" sId="1" dxf="1">
      <nc r="A248" t="inlineStr">
        <is>
          <t>GENERAL</t>
        </is>
      </nc>
      <ndxf>
        <font>
          <sz val="10"/>
          <color theme="1"/>
          <name val="Calibri"/>
          <scheme val="minor"/>
        </font>
        <fill>
          <patternFill patternType="solid">
            <bgColor theme="7" tint="0.59999389629810485"/>
          </patternFill>
        </fill>
        <alignment horizontal="center" vertical="center" wrapText="1" readingOrder="0"/>
        <border outline="0">
          <left style="thin">
            <color auto="1"/>
          </left>
          <right style="thin">
            <color auto="1"/>
          </right>
          <top style="thin">
            <color auto="1"/>
          </top>
          <bottom style="thin">
            <color auto="1"/>
          </bottom>
        </border>
        <protection locked="0"/>
      </ndxf>
    </rcc>
    <rcc rId="0" sId="1" dxf="1">
      <nc r="B248" t="inlineStr">
        <is>
          <t>GR:1:2-01-02</t>
        </is>
      </nc>
      <ndxf>
        <font>
          <i/>
          <sz val="11"/>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48" t="inlineStr">
        <is>
          <t>1.2.1.2</t>
        </is>
      </nc>
      <ndxf>
        <font>
          <i/>
          <sz val="11"/>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48" t="inlineStr">
        <is>
          <t>999999</t>
        </is>
      </nc>
      <ndxf>
        <font>
          <i/>
          <sz val="11"/>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48" t="inlineStr">
        <is>
          <t>1-0100</t>
        </is>
      </nc>
      <ndxf>
        <font>
          <i/>
          <sz val="11"/>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48"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48"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48"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48"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48" start="0" length="0">
      <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K248" start="0" length="0">
      <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cc rId="0" sId="1" dxf="1">
      <nc r="L248" t="inlineStr">
        <is>
          <t>REEMBOLSO CAJA MENOR</t>
        </is>
      </nc>
      <ndxf>
        <font>
          <b/>
          <sz val="11"/>
          <color theme="1"/>
          <name val="Calibri"/>
          <scheme val="minor"/>
        </font>
        <fill>
          <patternFill patternType="solid">
            <bgColor theme="3" tint="0.79998168889431442"/>
          </patternFill>
        </fill>
        <alignment horizontal="center" vertical="center" wrapText="1" readingOrder="0"/>
      </ndxf>
    </rcc>
    <rcc rId="0" sId="1" dxf="1">
      <nc r="M248" t="inlineStr">
        <is>
          <t>Marzo</t>
        </is>
      </nc>
      <ndxf>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fmt sheetId="1" sqref="N248" start="0" length="0">
      <dxf>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fmt sheetId="1" sqref="O248" start="0" length="0">
      <dxf>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cc rId="0" sId="1" dxf="1">
      <nc r="P248" t="inlineStr">
        <is>
          <t>RECURSOS CORRIENTES</t>
        </is>
      </nc>
      <ndxf>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fmt sheetId="1" s="1" sqref="Q248" start="0" length="0">
      <dxf>
        <font>
          <sz val="11"/>
          <color auto="1"/>
          <name val="Calibri"/>
          <scheme val="minor"/>
        </font>
        <numFmt numFmtId="34" formatCode="_(&quot;$&quot;\ * #,##0.00_);_(&quot;$&quot;\ * \(#,##0.00\);_(&quot;$&quot;\ * &quot;-&quot;??_);_(@_)"/>
        <fill>
          <patternFill patternType="solid">
            <bgColor theme="3" tint="0.79998168889431442"/>
          </patternFill>
        </fill>
        <alignment horizontal="right" vertical="center" wrapText="1" readingOrder="0"/>
        <border outline="0">
          <top style="thin">
            <color auto="1"/>
          </top>
          <bottom style="thin">
            <color auto="1"/>
          </bottom>
        </border>
      </dxf>
    </rfmt>
    <rcc rId="0" sId="1" s="1" dxf="1" numFmtId="34">
      <nc r="R248">
        <v>1832375</v>
      </nc>
      <ndxf>
        <font>
          <sz val="11"/>
          <color auto="1"/>
          <name val="Calibri"/>
          <scheme val="minor"/>
        </font>
        <numFmt numFmtId="34" formatCode="_(&quot;$&quot;\ * #,##0.00_);_(&quot;$&quot;\ * \(#,##0.00\);_(&quot;$&quot;\ * &quot;-&quot;??_);_(@_)"/>
        <fill>
          <patternFill patternType="solid">
            <bgColor theme="3" tint="0.79998168889431442"/>
          </patternFill>
        </fill>
        <alignment horizontal="right" vertical="center" wrapText="1" readingOrder="0"/>
        <border outline="0">
          <top style="thin">
            <color auto="1"/>
          </top>
          <bottom style="thin">
            <color auto="1"/>
          </bottom>
        </border>
      </ndxf>
    </rcc>
    <rcc rId="0" sId="1" dxf="1">
      <nc r="S248" t="inlineStr">
        <is>
          <t>No</t>
        </is>
      </nc>
      <ndxf>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48" t="inlineStr">
        <is>
          <t>N/A</t>
        </is>
      </nc>
      <ndxf>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48" t="inlineStr">
        <is>
          <t>Secretaria General - Dirección Administrativa</t>
        </is>
      </nc>
      <ndxf>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48">
        <v>7000083742</v>
      </nc>
      <ndxf>
        <fill>
          <patternFill patternType="solid">
            <bgColor theme="3" tint="0.79998168889431442"/>
          </patternFill>
        </fill>
        <alignment horizontal="center" vertical="center" wrapText="1" readingOrder="0"/>
      </ndxf>
    </rcc>
    <rfmt sheetId="1" sqref="W248" start="0" length="0">
      <dxf>
        <fill>
          <patternFill patternType="solid">
            <bgColor theme="3" tint="0.79998168889431442"/>
          </patternFill>
        </fill>
        <alignment horizontal="center" vertical="center" wrapText="1" readingOrder="0"/>
      </dxf>
    </rfmt>
    <rfmt sheetId="1" s="1" sqref="X248" start="0" length="0">
      <dxf>
        <numFmt numFmtId="34" formatCode="_(&quot;$&quot;\ * #,##0.00_);_(&quot;$&quot;\ * \(#,##0.00\);_(&quot;$&quot;\ * &quot;-&quot;??_);_(@_)"/>
        <fill>
          <patternFill patternType="solid">
            <bgColor theme="3" tint="0.79998168889431442"/>
          </patternFill>
        </fill>
        <alignment horizontal="center" vertical="center" wrapText="1" readingOrder="0"/>
      </dxf>
    </rfmt>
    <rfmt sheetId="1" sqref="Y248" start="0" length="0">
      <dxf>
        <fill>
          <patternFill patternType="solid">
            <bgColor theme="3" tint="0.79998168889431442"/>
          </patternFill>
        </fill>
        <alignment horizontal="center" vertical="center" wrapText="1" readingOrder="0"/>
      </dxf>
    </rfmt>
    <rfmt sheetId="1" sqref="Z248" start="0" length="0">
      <dxf>
        <fill>
          <patternFill patternType="solid">
            <bgColor theme="3" tint="0.79998168889431442"/>
          </patternFill>
        </fill>
        <alignment horizontal="center" vertical="center" wrapText="1" readingOrder="0"/>
      </dxf>
    </rfmt>
    <rfmt sheetId="1" sqref="AA248" start="0" length="0">
      <dxf>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fmt sheetId="1" sqref="AB248" start="0" length="0">
      <dxf>
        <font>
          <b/>
          <sz val="11"/>
          <color theme="1"/>
          <name val="Calibri"/>
          <scheme val="minor"/>
        </font>
        <fill>
          <patternFill patternType="solid">
            <bgColor theme="3" tint="0.79998168889431442"/>
          </patternFill>
        </fill>
        <alignment horizontal="center" vertical="center" wrapText="1" readingOrder="0"/>
        <border outline="0">
          <left style="thin">
            <color auto="1"/>
          </left>
          <top style="thin">
            <color auto="1"/>
          </top>
          <bottom style="thin">
            <color auto="1"/>
          </bottom>
        </border>
      </dxf>
    </rfmt>
    <rfmt sheetId="1" s="1" sqref="AC248"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D248"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cc rId="0" sId="1" s="1" dxf="1" numFmtId="34">
      <nc r="AE248">
        <v>1832375</v>
      </nc>
      <n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fmt sheetId="1" s="1" sqref="AF248"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G248" start="0" length="0">
      <dxf>
        <numFmt numFmtId="34" formatCode="_(&quot;$&quot;\ * #,##0.00_);_(&quot;$&quot;\ * \(#,##0.00\);_(&quot;$&quot;\ * &quot;-&quot;??_);_(@_)"/>
        <alignment horizontal="center" vertical="center" wrapText="1" readingOrder="0"/>
        <protection locked="0"/>
      </dxf>
    </rfmt>
    <rfmt sheetId="1" s="1" sqref="AH248"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I248"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J248"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K248"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L248"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M248"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N248"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qref="AO248" start="0" length="0">
      <dxf>
        <font>
          <sz val="10"/>
          <color theme="1"/>
          <name val="Calibri"/>
          <scheme val="minor"/>
        </font>
        <numFmt numFmtId="34" formatCode="_(&quot;$&quot;\ * #,##0.00_);_(&quot;$&quot;\ * \(#,##0.00\);_(&quot;$&quot;\ * &quot;-&quot;??_);_(@_)"/>
        <alignment vertical="center" wrapText="1" readingOrder="0"/>
        <border outline="0">
          <left style="thin">
            <color auto="1"/>
          </left>
          <right style="thin">
            <color auto="1"/>
          </right>
          <top style="thin">
            <color auto="1"/>
          </top>
          <bottom style="thin">
            <color auto="1"/>
          </bottom>
        </border>
        <protection locked="0"/>
      </dxf>
    </rfmt>
    <rfmt sheetId="1" sqref="AP248" start="0" length="0">
      <dxf>
        <numFmt numFmtId="165" formatCode="_(&quot;$&quot;\ * #,##0_);_(&quot;$&quot;\ * \(#,##0\);_(&quot;$&quot;\ * &quot;-&quot;??_);_(@_)"/>
      </dxf>
    </rfmt>
  </rrc>
  <rrc rId="14675" sId="1" ref="A251:XFD251" action="deleteRow">
    <rfmt sheetId="1" xfDxf="1" sqref="A251:XFD251" start="0" length="0"/>
    <rcc rId="0" sId="1" dxf="1">
      <nc r="A251" t="inlineStr">
        <is>
          <t>GENERAL</t>
        </is>
      </nc>
      <ndxf>
        <font>
          <sz val="10"/>
          <color theme="1"/>
          <name val="Calibri"/>
          <scheme val="minor"/>
        </font>
        <fill>
          <patternFill patternType="solid">
            <bgColor theme="7" tint="0.59999389629810485"/>
          </patternFill>
        </fill>
        <alignment horizontal="center" vertical="center" wrapText="1" readingOrder="0"/>
        <border outline="0">
          <left style="thin">
            <color auto="1"/>
          </left>
          <right style="thin">
            <color auto="1"/>
          </right>
          <top style="thin">
            <color auto="1"/>
          </top>
          <bottom style="thin">
            <color auto="1"/>
          </bottom>
        </border>
        <protection locked="0"/>
      </ndxf>
    </rcc>
    <rcc rId="0" sId="1" dxf="1">
      <nc r="B251" t="inlineStr">
        <is>
          <t>GR:1:2-01-02</t>
        </is>
      </nc>
      <ndxf>
        <font>
          <i/>
          <sz val="11"/>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51" t="inlineStr">
        <is>
          <t>1.2.1.2</t>
        </is>
      </nc>
      <ndxf>
        <font>
          <i/>
          <sz val="11"/>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51" t="inlineStr">
        <is>
          <t>999999</t>
        </is>
      </nc>
      <ndxf>
        <font>
          <i/>
          <sz val="11"/>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51" t="inlineStr">
        <is>
          <t>1-0100</t>
        </is>
      </nc>
      <ndxf>
        <font>
          <i/>
          <sz val="11"/>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51"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51"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51"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51"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51"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K251"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bottom style="thin">
            <color auto="1"/>
          </bottom>
        </border>
      </dxf>
    </rfmt>
    <rcc rId="0" sId="1" s="1" dxf="1">
      <nc r="L251" t="inlineStr">
        <is>
          <t xml:space="preserve">CONTRACRÉDITO - PARA TRASLADO PRESUPUESTAL (Impresos y Publicaciones - avisosinformativos de bienes inmuebles que no tienen una actividad económica definida y son propiedad del Departamento de Cundinamarca) </t>
        </is>
      </nc>
      <ndxf>
        <font>
          <b/>
          <sz val="11"/>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M251" t="inlineStr">
        <is>
          <t>Enero</t>
        </is>
      </nc>
      <ndxf>
        <numFmt numFmtId="19" formatCode="dd/mm/yyyy"/>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N251" t="inlineStr">
        <is>
          <t>1 mes</t>
        </is>
      </nc>
      <ndxf>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O251" t="inlineStr">
        <is>
          <t>DIRECTA</t>
        </is>
      </nc>
      <ndxf>
        <fill>
          <patternFill patternType="solid">
            <bgColor theme="4" tint="0.59999389629810485"/>
          </patternFill>
        </fill>
        <alignment horizontal="center" vertical="center" readingOrder="0"/>
      </ndxf>
    </rcc>
    <rcc rId="0" sId="1" dxf="1">
      <nc r="P251" t="inlineStr">
        <is>
          <t>RECURSOS CORRIENTES</t>
        </is>
      </nc>
      <ndxf>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fmt sheetId="1" s="1" sqref="Q251" start="0" length="0">
      <dxf>
        <font>
          <sz val="11"/>
          <color auto="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cc rId="0" sId="1" s="1" dxf="1" numFmtId="34">
      <nc r="R251">
        <v>100000000</v>
      </nc>
      <ndxf>
        <font>
          <sz val="11"/>
          <color auto="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S251" t="inlineStr">
        <is>
          <t>No</t>
        </is>
      </nc>
      <ndxf>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T251" t="inlineStr">
        <is>
          <t>N/A</t>
        </is>
      </nc>
      <ndxf>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51" t="inlineStr">
        <is>
          <t>Secretatia General - Dirección de Bienes e Inventarios / Nestor Alonso Guerrero Nemen</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top style="thin">
            <color auto="1"/>
          </top>
          <bottom style="thin">
            <color auto="1"/>
          </bottom>
        </border>
      </ndxf>
    </rcc>
    <rcc rId="0" sId="1" dxf="1">
      <nc r="V251">
        <v>7000081012</v>
      </nc>
      <ndxf>
        <fill>
          <patternFill patternType="solid">
            <bgColor theme="4" tint="0.59999389629810485"/>
          </patternFill>
        </fill>
        <alignment horizontal="center" vertical="center" wrapText="1" readingOrder="0"/>
      </ndxf>
    </rcc>
    <rfmt sheetId="1" sqref="W251" start="0" length="0">
      <dxf>
        <fill>
          <patternFill patternType="solid">
            <bgColor theme="4" tint="0.59999389629810485"/>
          </patternFill>
        </fill>
        <alignment horizontal="center" vertical="center" wrapText="1" readingOrder="0"/>
        <border outline="0">
          <left style="thin">
            <color auto="1"/>
          </left>
          <top style="thin">
            <color auto="1"/>
          </top>
          <bottom style="thin">
            <color auto="1"/>
          </bottom>
        </border>
      </dxf>
    </rfmt>
    <rfmt sheetId="1" s="1" sqref="X251" start="0" length="0">
      <dxf>
        <numFmt numFmtId="34" formatCode="_(&quot;$&quot;\ * #,##0.00_);_(&quot;$&quot;\ * \(#,##0.00\);_(&quot;$&quot;\ * &quot;-&quot;??_);_(@_)"/>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Y251" start="0" length="0">
      <dxf>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Z251" start="0" length="0">
      <dxf>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AA251" start="0" length="0">
      <dxf>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AB251" start="0" length="0">
      <dxf>
        <fill>
          <patternFill patternType="solid">
            <bgColor theme="4" tint="0.59999389629810485"/>
          </patternFill>
        </fill>
        <alignment horizontal="center" vertical="center" wrapText="1" readingOrder="0"/>
        <border outline="0">
          <left style="thin">
            <color auto="1"/>
          </left>
          <top style="thin">
            <color auto="1"/>
          </top>
          <bottom style="thin">
            <color auto="1"/>
          </bottom>
        </border>
      </dxf>
    </rfmt>
    <rfmt sheetId="1" s="1" sqref="AC251" start="0" length="0">
      <dxf>
        <numFmt numFmtId="165" formatCode="_(&quot;$&quot;\ * #,##0_);_(&quot;$&quot;\ * \(#,##0\);_(&quot;$&quot;\ * &quot;-&quot;??_);_(@_)"/>
        <alignment horizontal="center" vertical="top" wrapText="1" readingOrder="0"/>
        <border outline="0">
          <left style="thin">
            <color auto="1"/>
          </left>
          <top style="thin">
            <color auto="1"/>
          </top>
          <bottom style="thin">
            <color auto="1"/>
          </bottom>
        </border>
        <protection locked="0"/>
      </dxf>
    </rfmt>
    <rcc rId="0" sId="1" s="1" dxf="1" numFmtId="34">
      <nc r="AD251">
        <v>100000000</v>
      </nc>
      <ndxf>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fmt sheetId="1" s="1" sqref="AE251" start="0" length="0">
      <dxf>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F251" start="0" length="0">
      <dxf>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G251" start="0" length="0">
      <dxf>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H251" start="0" length="0">
      <dxf>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I251"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J251"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K251"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L251"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M251"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N251" start="0" length="0">
      <dxf>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O251" start="0" length="0">
      <dxf>
        <font>
          <sz val="10"/>
          <color theme="1"/>
          <name val="Calibri"/>
          <scheme val="minor"/>
        </font>
        <numFmt numFmtId="34" formatCode="_(&quot;$&quot;\ * #,##0.00_);_(&quot;$&quot;\ * \(#,##0.00\);_(&quot;$&quot;\ * &quot;-&quot;??_);_(@_)"/>
        <alignment vertical="center" wrapText="1" readingOrder="0"/>
        <border outline="0">
          <left style="thin">
            <color auto="1"/>
          </left>
          <right style="thin">
            <color auto="1"/>
          </right>
          <top style="thin">
            <color auto="1"/>
          </top>
          <bottom style="thin">
            <color auto="1"/>
          </bottom>
        </border>
        <protection locked="0"/>
      </dxf>
    </rfmt>
    <rfmt sheetId="1" sqref="AP251" start="0" length="0">
      <dxf>
        <numFmt numFmtId="165" formatCode="_(&quot;$&quot;\ * #,##0_);_(&quot;$&quot;\ * \(#,##0\);_(&quot;$&quot;\ * &quot;-&quot;??_);_(@_)"/>
      </dxf>
    </rfmt>
  </rrc>
  <rrc rId="14676" sId="1" ref="A253:XFD253" action="deleteRow">
    <rfmt sheetId="1" xfDxf="1" sqref="A253:XFD253" start="0" length="0"/>
    <rcc rId="0" sId="1" dxf="1">
      <nc r="A253" t="inlineStr">
        <is>
          <t>GENERAL</t>
        </is>
      </nc>
      <ndxf>
        <font>
          <sz val="10"/>
          <color theme="1"/>
          <name val="Calibri"/>
          <scheme val="minor"/>
        </font>
        <fill>
          <patternFill patternType="solid">
            <bgColor theme="7" tint="0.59999389629810485"/>
          </patternFill>
        </fill>
        <alignment horizontal="center" vertical="center" wrapText="1" readingOrder="0"/>
        <border outline="0">
          <left style="thin">
            <color auto="1"/>
          </left>
          <right style="thin">
            <color auto="1"/>
          </right>
          <top style="thin">
            <color auto="1"/>
          </top>
          <bottom style="thin">
            <color auto="1"/>
          </bottom>
        </border>
        <protection locked="0"/>
      </ndxf>
    </rcc>
    <rcc rId="0" sId="1" dxf="1">
      <nc r="B253" t="inlineStr">
        <is>
          <t>GR:1:2-01-02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53" t="inlineStr">
        <is>
          <t>1.2.1.2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53"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53"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53" start="0" length="0">
      <dxf>
        <alignment horizontal="center" vertical="center" wrapText="1" readingOrder="0"/>
        <border outline="0">
          <left style="thin">
            <color indexed="64"/>
          </left>
          <right style="thin">
            <color indexed="64"/>
          </right>
          <top style="thin">
            <color indexed="64"/>
          </top>
          <bottom style="thin">
            <color indexed="64"/>
          </bottom>
        </border>
      </dxf>
    </rfmt>
    <rfmt sheetId="1" sqref="K253" start="0" length="0">
      <dxf>
        <alignment horizontal="center" vertical="center" wrapText="1" readingOrder="0"/>
        <border outline="0">
          <left style="thin">
            <color auto="1"/>
          </left>
          <right style="thin">
            <color auto="1"/>
          </right>
          <bottom style="thin">
            <color auto="1"/>
          </bottom>
        </border>
      </dxf>
    </rfmt>
    <rcc rId="0" sId="1" dxf="1">
      <nc r="L253" t="inlineStr">
        <is>
          <t>PARA TRASLADO PRESUPUESTAL (COMPRA DE EQUIPOS ($240.000.000) Y SEGUROS ($200.000.000))</t>
        </is>
      </nc>
      <ndxf>
        <font>
          <sz val="11"/>
          <color auto="1"/>
          <name val="Calibri"/>
          <scheme val="minor"/>
        </font>
        <fill>
          <patternFill patternType="solid">
            <bgColor theme="4" tint="0.59999389629810485"/>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M253" t="inlineStr">
        <is>
          <t>JULIO</t>
        </is>
      </nc>
      <ndxf>
        <numFmt numFmtId="19" formatCode="dd/mm/yyyy"/>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253" t="inlineStr">
        <is>
          <t>1 MES</t>
        </is>
      </nc>
      <ndxf>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O253" start="0" length="0">
      <dxf>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P253" t="inlineStr">
        <is>
          <t>RECURSOS CORRIENTES</t>
        </is>
      </nc>
      <ndxf>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Q253">
        <v>440000000</v>
      </nc>
      <ndxf>
        <font>
          <sz val="11"/>
          <color auto="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R253">
        <v>440000000</v>
      </nc>
      <ndxf>
        <numFmt numFmtId="34" formatCode="_(&quot;$&quot;\ * #,##0.00_);_(&quot;$&quot;\ * \(#,##0.00\);_(&quot;$&quot;\ * &quot;-&quot;??_);_(@_)"/>
        <fill>
          <patternFill patternType="solid">
            <bgColor theme="4" tint="0.59999389629810485"/>
          </patternFill>
        </fill>
        <alignment horizontal="center" vertical="center" wrapText="1" readingOrder="0"/>
        <border outline="0">
          <left style="thin">
            <color auto="1"/>
          </left>
          <right style="thin">
            <color auto="1"/>
          </right>
          <top style="thin">
            <color auto="1"/>
          </top>
        </border>
      </ndxf>
    </rcc>
    <rcc rId="0" sId="1" dxf="1">
      <nc r="S253" t="inlineStr">
        <is>
          <t>No</t>
        </is>
      </nc>
      <ndxf>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T253" t="inlineStr">
        <is>
          <t>N/A</t>
        </is>
      </nc>
      <ndxf>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53" t="inlineStr">
        <is>
          <t>Secretaria General - Dirección Administrativa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top style="thin">
            <color auto="1"/>
          </top>
          <bottom style="thin">
            <color auto="1"/>
          </bottom>
        </border>
      </ndxf>
    </rcc>
    <rfmt sheetId="1" sqref="V253" start="0" length="0">
      <dxf>
        <fill>
          <patternFill patternType="solid">
            <bgColor theme="4" tint="0.59999389629810485"/>
          </patternFill>
        </fill>
        <alignment horizontal="center" vertical="center" readingOrder="0"/>
      </dxf>
    </rfmt>
    <rfmt sheetId="1" sqref="W253" start="0" length="0">
      <dxf>
        <fill>
          <patternFill patternType="solid">
            <bgColor theme="4" tint="0.59999389629810485"/>
          </patternFill>
        </fill>
        <alignment horizontal="center" vertical="center" wrapText="1" readingOrder="0"/>
        <border outline="0">
          <left style="thin">
            <color auto="1"/>
          </left>
          <top style="thin">
            <color auto="1"/>
          </top>
          <bottom style="thin">
            <color auto="1"/>
          </bottom>
        </border>
      </dxf>
    </rfmt>
    <rfmt sheetId="1" s="1" sqref="X253" start="0" length="0">
      <dxf>
        <numFmt numFmtId="34" formatCode="_(&quot;$&quot;\ * #,##0.00_);_(&quot;$&quot;\ * \(#,##0.00\);_(&quot;$&quot;\ * &quot;-&quot;??_);_(@_)"/>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Y253" start="0" length="0">
      <dxf>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Z253" start="0" length="0">
      <dxf>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A253" start="0" length="0">
      <dxf>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253" start="0" length="0">
      <dxf>
        <fill>
          <patternFill patternType="solid">
            <bgColor theme="4" tint="0.59999389629810485"/>
          </patternFill>
        </fill>
        <alignment horizontal="center" vertical="center" wrapText="1" readingOrder="0"/>
        <border outline="0">
          <left style="thin">
            <color auto="1"/>
          </left>
          <top style="thin">
            <color auto="1"/>
          </top>
          <bottom style="thin">
            <color auto="1"/>
          </bottom>
        </border>
      </dxf>
    </rfmt>
    <rfmt sheetId="1" s="1" sqref="AC253" start="0" length="0">
      <dxf>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D253" start="0" length="0">
      <dxf>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E253" start="0" length="0">
      <dxf>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dxf>
    </rfmt>
    <rfmt sheetId="1" s="1" sqref="AF253" start="0" length="0">
      <dxf>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G253" start="0" length="0">
      <dxf>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H253" start="0" length="0">
      <dxf>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cc rId="0" sId="1" s="1" dxf="1" numFmtId="34">
      <nc r="AI253">
        <v>440000000</v>
      </nc>
      <ndxf>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ndxf>
    </rcc>
    <rfmt sheetId="1" s="1" sqref="AJ253" start="0" length="0">
      <dxf>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K253" start="0" length="0">
      <dxf>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dxf>
    </rfmt>
    <rfmt sheetId="1" s="1" sqref="AL253" start="0" length="0">
      <dxf>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dxf>
    </rfmt>
    <rfmt sheetId="1" s="1" sqref="AM253" start="0" length="0">
      <dxf>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dxf>
    </rfmt>
    <rfmt sheetId="1" s="1" sqref="AN253" start="0" length="0">
      <dxf>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qref="AO253" start="0" length="0">
      <dxf>
        <font>
          <sz val="10"/>
          <color theme="1"/>
          <name val="Calibri"/>
          <scheme val="minor"/>
        </font>
        <numFmt numFmtId="34" formatCode="_(&quot;$&quot;\ * #,##0.00_);_(&quot;$&quot;\ * \(#,##0.00\);_(&quot;$&quot;\ * &quot;-&quot;??_);_(@_)"/>
        <alignment vertical="center" wrapText="1" readingOrder="0"/>
        <border outline="0">
          <left style="thin">
            <color indexed="64"/>
          </left>
          <right style="thin">
            <color indexed="64"/>
          </right>
          <top style="thin">
            <color indexed="64"/>
          </top>
          <bottom style="thin">
            <color indexed="64"/>
          </bottom>
        </border>
        <protection locked="0"/>
      </dxf>
    </rfmt>
    <rfmt sheetId="1" sqref="AP253" start="0" length="0">
      <dxf>
        <numFmt numFmtId="165" formatCode="_(&quot;$&quot;\ * #,##0_);_(&quot;$&quot;\ * \(#,##0\);_(&quot;$&quot;\ * &quot;-&quot;??_);_(@_)"/>
      </dxf>
    </rfmt>
    <rfmt sheetId="1" sqref="AR253" start="0" length="0">
      <dxf>
        <fill>
          <patternFill patternType="solid">
            <bgColor theme="0"/>
          </patternFill>
        </fill>
      </dxf>
    </rfmt>
    <rfmt sheetId="1" sqref="AS253" start="0" length="0">
      <dxf>
        <fill>
          <patternFill patternType="solid">
            <bgColor theme="0"/>
          </patternFill>
        </fill>
      </dxf>
    </rfmt>
    <rfmt sheetId="1" sqref="AT253" start="0" length="0">
      <dxf>
        <fill>
          <patternFill patternType="solid">
            <bgColor theme="0"/>
          </patternFill>
        </fill>
      </dxf>
    </rfmt>
    <rfmt sheetId="1" sqref="AU253" start="0" length="0">
      <dxf>
        <fill>
          <patternFill patternType="solid">
            <bgColor theme="0"/>
          </patternFill>
        </fill>
      </dxf>
    </rfmt>
    <rfmt sheetId="1" sqref="AV253" start="0" length="0">
      <dxf>
        <fill>
          <patternFill patternType="solid">
            <bgColor theme="0"/>
          </patternFill>
        </fill>
      </dxf>
    </rfmt>
    <rfmt sheetId="1" sqref="AW253" start="0" length="0">
      <dxf>
        <fill>
          <patternFill patternType="solid">
            <bgColor theme="0"/>
          </patternFill>
        </fill>
      </dxf>
    </rfmt>
    <rfmt sheetId="1" sqref="AX253" start="0" length="0">
      <dxf>
        <fill>
          <patternFill patternType="solid">
            <bgColor theme="0"/>
          </patternFill>
        </fill>
      </dxf>
    </rfmt>
    <rfmt sheetId="1" sqref="AY253" start="0" length="0">
      <dxf>
        <fill>
          <patternFill patternType="solid">
            <bgColor theme="0"/>
          </patternFill>
        </fill>
      </dxf>
    </rfmt>
    <rfmt sheetId="1" sqref="AZ253" start="0" length="0">
      <dxf>
        <fill>
          <patternFill patternType="solid">
            <bgColor theme="0"/>
          </patternFill>
        </fill>
      </dxf>
    </rfmt>
    <rfmt sheetId="1" sqref="BA253" start="0" length="0">
      <dxf>
        <fill>
          <patternFill patternType="solid">
            <bgColor theme="0"/>
          </patternFill>
        </fill>
      </dxf>
    </rfmt>
    <rfmt sheetId="1" sqref="BB253" start="0" length="0">
      <dxf>
        <fill>
          <patternFill patternType="solid">
            <bgColor theme="0"/>
          </patternFill>
        </fill>
      </dxf>
    </rfmt>
    <rfmt sheetId="1" sqref="BC253" start="0" length="0">
      <dxf>
        <fill>
          <patternFill patternType="solid">
            <bgColor theme="0"/>
          </patternFill>
        </fill>
      </dxf>
    </rfmt>
  </rrc>
  <rrc rId="14677" sId="1" ref="A253:XFD253" action="deleteRow">
    <undo index="0" exp="area" dr="AO244:AO253" r="AO254" sId="1"/>
    <undo index="0" exp="area" dr="AF244:AF253" r="AF254" sId="1"/>
    <undo index="0" exp="area" dr="Q244:Q253" r="Q254" sId="1"/>
    <rfmt sheetId="1" xfDxf="1" sqref="A253:XFD253" start="0" length="0">
      <dxf>
        <font>
          <color theme="0"/>
        </font>
        <fill>
          <patternFill patternType="solid">
            <bgColor rgb="FF7030A0"/>
          </patternFill>
        </fill>
      </dxf>
    </rfmt>
    <rfmt sheetId="1" sqref="A253" start="0" length="0">
      <dxf>
        <font>
          <sz val="10"/>
          <color theme="0"/>
        </font>
        <alignment vertical="center" wrapText="1" readingOrder="0"/>
        <border outline="0">
          <left style="thin">
            <color auto="1"/>
          </left>
          <right style="thin">
            <color auto="1"/>
          </right>
          <top style="thin">
            <color auto="1"/>
          </top>
          <bottom style="thin">
            <color auto="1"/>
          </bottom>
        </border>
        <protection locked="0"/>
      </dxf>
    </rfmt>
    <rfmt sheetId="1" sqref="B253" start="0" length="0">
      <dxf>
        <font>
          <i/>
          <sz val="10"/>
          <color theme="0"/>
        </font>
        <numFmt numFmtId="30" formatCode="@"/>
        <alignment horizontal="center" vertical="center" readingOrder="0"/>
      </dxf>
    </rfmt>
    <rfmt sheetId="1" sqref="C253" start="0" length="0">
      <dxf>
        <font>
          <i/>
          <sz val="10"/>
          <color theme="0"/>
        </font>
        <numFmt numFmtId="30" formatCode="@"/>
        <alignment horizontal="center" vertical="center" readingOrder="0"/>
      </dxf>
    </rfmt>
    <rfmt sheetId="1" sqref="D253" start="0" length="0">
      <dxf>
        <font>
          <i/>
          <sz val="10"/>
          <color theme="0"/>
        </font>
        <numFmt numFmtId="30" formatCode="@"/>
        <alignment horizontal="center" vertical="center" readingOrder="0"/>
      </dxf>
    </rfmt>
    <rfmt sheetId="1" sqref="E253" start="0" length="0">
      <dxf>
        <font>
          <i/>
          <sz val="10"/>
          <color theme="0"/>
        </font>
        <numFmt numFmtId="30" formatCode="@"/>
        <alignment horizontal="center" vertical="center" readingOrder="0"/>
      </dxf>
    </rfmt>
    <rfmt sheetId="1" sqref="F253" start="0" length="0">
      <dxf>
        <font>
          <sz val="10"/>
          <color theme="0"/>
        </font>
        <alignment vertical="top" wrapText="1" readingOrder="0"/>
        <border outline="0">
          <left style="thin">
            <color auto="1"/>
          </left>
          <right style="thin">
            <color auto="1"/>
          </right>
          <top style="thin">
            <color auto="1"/>
          </top>
          <bottom style="thin">
            <color auto="1"/>
          </bottom>
        </border>
        <protection locked="0"/>
      </dxf>
    </rfmt>
    <rfmt sheetId="1" sqref="G253" start="0" length="0">
      <dxf>
        <font>
          <sz val="10"/>
          <color theme="0"/>
        </font>
        <alignment vertical="top" wrapText="1" readingOrder="0"/>
        <border outline="0">
          <left style="thin">
            <color auto="1"/>
          </left>
          <right style="thin">
            <color auto="1"/>
          </right>
          <top style="thin">
            <color auto="1"/>
          </top>
          <bottom style="thin">
            <color auto="1"/>
          </bottom>
        </border>
        <protection locked="0"/>
      </dxf>
    </rfmt>
    <rfmt sheetId="1" sqref="H253" start="0" length="0">
      <dxf>
        <font>
          <sz val="10"/>
          <color theme="0"/>
        </font>
        <alignment vertical="top" wrapText="1" readingOrder="0"/>
        <border outline="0">
          <left style="thin">
            <color auto="1"/>
          </left>
          <right style="thin">
            <color auto="1"/>
          </right>
          <top style="thin">
            <color auto="1"/>
          </top>
          <bottom style="thin">
            <color auto="1"/>
          </bottom>
        </border>
        <protection locked="0"/>
      </dxf>
    </rfmt>
    <rfmt sheetId="1" sqref="I253" start="0" length="0">
      <dxf>
        <font>
          <sz val="10"/>
          <color theme="0"/>
        </font>
        <alignment vertical="top" wrapText="1" readingOrder="0"/>
        <border outline="0">
          <left style="thin">
            <color auto="1"/>
          </left>
          <right style="thin">
            <color auto="1"/>
          </right>
          <top style="thin">
            <color auto="1"/>
          </top>
          <bottom style="thin">
            <color auto="1"/>
          </bottom>
        </border>
        <protection locked="0"/>
      </dxf>
    </rfmt>
    <rfmt sheetId="1" sqref="J253" start="0" length="0">
      <dxf>
        <alignment vertical="center" wrapText="1" readingOrder="0"/>
        <border outline="0">
          <left style="thin">
            <color auto="1"/>
          </left>
          <right style="thin">
            <color auto="1"/>
          </right>
          <top style="thin">
            <color auto="1"/>
          </top>
          <bottom style="thin">
            <color auto="1"/>
          </bottom>
        </border>
      </dxf>
    </rfmt>
    <rfmt sheetId="1" sqref="K253" start="0" length="0">
      <dxf>
        <alignment horizontal="center" vertical="center" wrapText="1" readingOrder="0"/>
        <border outline="0">
          <left style="thin">
            <color auto="1"/>
          </left>
          <right style="thin">
            <color auto="1"/>
          </right>
          <bottom style="thin">
            <color auto="1"/>
          </bottom>
        </border>
      </dxf>
    </rfmt>
    <rfmt sheetId="1" sqref="L253" start="0" length="0">
      <dxf>
        <alignment horizontal="left" vertical="center" wrapText="1" readingOrder="0"/>
        <border outline="0">
          <left style="thin">
            <color auto="1"/>
          </left>
          <right style="thin">
            <color auto="1"/>
          </right>
          <top style="thin">
            <color auto="1"/>
          </top>
          <bottom style="thin">
            <color auto="1"/>
          </bottom>
        </border>
      </dxf>
    </rfmt>
    <rfmt sheetId="1" sqref="M253" start="0" length="0">
      <dxf>
        <numFmt numFmtId="19" formatCode="dd/mm/yyyy"/>
        <alignment horizontal="center" vertical="center" wrapText="1" readingOrder="0"/>
        <border outline="0">
          <left style="thin">
            <color auto="1"/>
          </left>
          <right style="thin">
            <color auto="1"/>
          </right>
          <top style="thin">
            <color auto="1"/>
          </top>
          <bottom style="thin">
            <color auto="1"/>
          </bottom>
        </border>
      </dxf>
    </rfmt>
    <rfmt sheetId="1" sqref="N253" start="0" length="0">
      <dxf>
        <alignment horizontal="center" vertical="center" wrapText="1" readingOrder="0"/>
        <border outline="0">
          <left style="thin">
            <color auto="1"/>
          </left>
          <right style="thin">
            <color auto="1"/>
          </right>
          <top style="thin">
            <color auto="1"/>
          </top>
          <bottom style="thin">
            <color auto="1"/>
          </bottom>
        </border>
      </dxf>
    </rfmt>
    <rfmt sheetId="1" sqref="O253" start="0" length="0">
      <dxf>
        <alignment horizontal="center" vertical="center" wrapText="1" readingOrder="0"/>
        <border outline="0">
          <left style="thin">
            <color auto="1"/>
          </left>
          <right style="thin">
            <color auto="1"/>
          </right>
          <top style="thin">
            <color auto="1"/>
          </top>
          <bottom style="thin">
            <color auto="1"/>
          </bottom>
        </border>
      </dxf>
    </rfmt>
    <rfmt sheetId="1" sqref="P253" start="0" length="0">
      <dxf>
        <alignment horizontal="center" vertical="center" wrapText="1" readingOrder="0"/>
        <border outline="0">
          <left style="thin">
            <color auto="1"/>
          </left>
          <right style="thin">
            <color auto="1"/>
          </right>
          <top style="thin">
            <color auto="1"/>
          </top>
          <bottom style="thin">
            <color auto="1"/>
          </bottom>
        </border>
      </dxf>
    </rfmt>
    <rfmt sheetId="1" s="1" sqref="Q253"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1" sqref="R253"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qref="S253" start="0" length="0">
      <dxf>
        <alignment horizontal="center" vertical="center" wrapText="1" readingOrder="0"/>
        <border outline="0">
          <left style="thin">
            <color auto="1"/>
          </left>
          <right style="thin">
            <color auto="1"/>
          </right>
          <top style="thin">
            <color auto="1"/>
          </top>
          <bottom style="thin">
            <color auto="1"/>
          </bottom>
        </border>
      </dxf>
    </rfmt>
    <rfmt sheetId="1" sqref="T253" start="0" length="0">
      <dxf>
        <alignment horizontal="center" vertical="center" wrapText="1" readingOrder="0"/>
        <border outline="0">
          <left style="thin">
            <color auto="1"/>
          </left>
          <right style="thin">
            <color auto="1"/>
          </right>
          <top style="thin">
            <color auto="1"/>
          </top>
          <bottom style="thin">
            <color auto="1"/>
          </bottom>
        </border>
      </dxf>
    </rfmt>
    <rfmt sheetId="1" sqref="U253" start="0" length="0">
      <dxf>
        <alignment horizontal="center" vertical="center" wrapText="1" readingOrder="0"/>
        <border outline="0">
          <left style="thin">
            <color auto="1"/>
          </left>
          <top style="thin">
            <color auto="1"/>
          </top>
          <bottom style="thin">
            <color auto="1"/>
          </bottom>
        </border>
      </dxf>
    </rfmt>
    <rfmt sheetId="1" sqref="V253" start="0" length="0">
      <dxf>
        <alignment horizontal="center" vertical="center" wrapText="1" readingOrder="0"/>
        <border outline="0">
          <left style="thin">
            <color auto="1"/>
          </left>
          <right style="thin">
            <color auto="1"/>
          </right>
          <top style="thin">
            <color auto="1"/>
          </top>
          <bottom style="thin">
            <color auto="1"/>
          </bottom>
        </border>
      </dxf>
    </rfmt>
    <rfmt sheetId="1" sqref="W253" start="0" length="0">
      <dxf>
        <alignment horizontal="center" vertical="center" wrapText="1" readingOrder="0"/>
        <border outline="0">
          <left style="thin">
            <color auto="1"/>
          </left>
          <top style="thin">
            <color auto="1"/>
          </top>
          <bottom style="thin">
            <color auto="1"/>
          </bottom>
        </border>
      </dxf>
    </rfmt>
    <rfmt sheetId="1" s="1" sqref="X253"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qref="Y253" start="0" length="0">
      <dxf>
        <alignment horizontal="center" vertical="center" wrapText="1" readingOrder="0"/>
        <border outline="0">
          <left style="thin">
            <color auto="1"/>
          </left>
          <right style="thin">
            <color auto="1"/>
          </right>
          <top style="thin">
            <color auto="1"/>
          </top>
          <bottom style="thin">
            <color auto="1"/>
          </bottom>
        </border>
      </dxf>
    </rfmt>
    <rfmt sheetId="1" sqref="Z253" start="0" length="0">
      <dxf>
        <alignment horizontal="center" vertical="center" wrapText="1" readingOrder="0"/>
        <border outline="0">
          <left style="thin">
            <color auto="1"/>
          </left>
          <right style="thin">
            <color auto="1"/>
          </right>
          <top style="thin">
            <color auto="1"/>
          </top>
          <bottom style="thin">
            <color auto="1"/>
          </bottom>
        </border>
      </dxf>
    </rfmt>
    <rfmt sheetId="1" sqref="AA253"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qref="AB253" start="0" length="0">
      <dxf>
        <alignment horizontal="center" vertical="center" wrapText="1" readingOrder="0"/>
        <border outline="0">
          <left style="thin">
            <color auto="1"/>
          </left>
          <top style="thin">
            <color auto="1"/>
          </top>
          <bottom style="thin">
            <color auto="1"/>
          </bottom>
        </border>
      </dxf>
    </rfmt>
    <rfmt sheetId="1" s="1" sqref="AC253" start="0" length="0">
      <dxf>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D253" start="0" length="0">
      <dxf>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E253" start="0" length="0">
      <dxf>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dxf>
    </rfmt>
    <rfmt sheetId="1" s="1" sqref="AF253" start="0" length="0">
      <dxf>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G253" start="0" length="0">
      <dxf>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H253" start="0" length="0">
      <dxf>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I253" start="0" length="0">
      <dxf>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J253" start="0" length="0">
      <dxf>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K253" start="0" length="0">
      <dxf>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dxf>
    </rfmt>
    <rfmt sheetId="1" s="1" sqref="AL253" start="0" length="0">
      <dxf>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dxf>
    </rfmt>
    <rfmt sheetId="1" s="1" sqref="AM253" start="0" length="0">
      <dxf>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dxf>
    </rfmt>
    <rfmt sheetId="1" s="1" sqref="AN253" start="0" length="0">
      <dxf>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cc rId="0" sId="1" dxf="1">
      <nc r="AO253">
        <f>SUM(#REF!)</f>
      </nc>
      <ndxf>
        <font>
          <sz val="10"/>
          <color theme="0"/>
        </font>
        <numFmt numFmtId="34" formatCode="_(&quot;$&quot;\ * #,##0.00_);_(&quot;$&quot;\ * \(#,##0.00\);_(&quot;$&quot;\ * &quot;-&quot;??_);_(@_)"/>
        <fill>
          <patternFill patternType="none">
            <bgColor indexed="65"/>
          </patternFill>
        </fill>
        <alignment vertical="center" wrapText="1" readingOrder="0"/>
        <border outline="0">
          <left style="thin">
            <color auto="1"/>
          </left>
          <right style="thin">
            <color auto="1"/>
          </right>
          <top style="thin">
            <color auto="1"/>
          </top>
          <bottom style="thin">
            <color auto="1"/>
          </bottom>
        </border>
        <protection locked="0"/>
      </ndxf>
    </rcc>
    <rfmt sheetId="1" sqref="AP253" start="0" length="0">
      <dxf>
        <font>
          <sz val="11"/>
          <color theme="1"/>
          <name val="Calibri"/>
          <scheme val="minor"/>
        </font>
        <numFmt numFmtId="165" formatCode="_(&quot;$&quot;\ * #,##0_);_(&quot;$&quot;\ * \(#,##0\);_(&quot;$&quot;\ * &quot;-&quot;??_);_(@_)"/>
        <fill>
          <patternFill patternType="none">
            <bgColor indexed="65"/>
          </patternFill>
        </fill>
      </dxf>
    </rfmt>
    <rfmt sheetId="1" sqref="AQ253" start="0" length="0">
      <dxf>
        <font>
          <sz val="11"/>
          <color theme="1"/>
          <name val="Calibri"/>
          <scheme val="minor"/>
        </font>
        <fill>
          <patternFill>
            <bgColor theme="0"/>
          </patternFill>
        </fill>
      </dxf>
    </rfmt>
    <rfmt sheetId="1" sqref="AR253" start="0" length="0">
      <dxf>
        <font>
          <sz val="11"/>
          <color theme="1"/>
          <name val="Calibri"/>
          <scheme val="minor"/>
        </font>
        <fill>
          <patternFill>
            <bgColor theme="0"/>
          </patternFill>
        </fill>
      </dxf>
    </rfmt>
    <rfmt sheetId="1" sqref="AS253" start="0" length="0">
      <dxf>
        <fill>
          <patternFill>
            <bgColor theme="0"/>
          </patternFill>
        </fill>
      </dxf>
    </rfmt>
    <rfmt sheetId="1" sqref="AT253" start="0" length="0">
      <dxf>
        <fill>
          <patternFill>
            <bgColor theme="0"/>
          </patternFill>
        </fill>
      </dxf>
    </rfmt>
    <rfmt sheetId="1" sqref="AU253" start="0" length="0">
      <dxf>
        <fill>
          <patternFill>
            <bgColor theme="0"/>
          </patternFill>
        </fill>
      </dxf>
    </rfmt>
    <rfmt sheetId="1" sqref="AV253" start="0" length="0">
      <dxf>
        <fill>
          <patternFill>
            <bgColor theme="0"/>
          </patternFill>
        </fill>
      </dxf>
    </rfmt>
    <rfmt sheetId="1" sqref="AW253" start="0" length="0">
      <dxf>
        <fill>
          <patternFill>
            <bgColor theme="0"/>
          </patternFill>
        </fill>
      </dxf>
    </rfmt>
    <rfmt sheetId="1" sqref="AX253" start="0" length="0">
      <dxf>
        <fill>
          <patternFill>
            <bgColor theme="0"/>
          </patternFill>
        </fill>
      </dxf>
    </rfmt>
    <rfmt sheetId="1" sqref="AY253" start="0" length="0">
      <dxf>
        <fill>
          <patternFill>
            <bgColor theme="0"/>
          </patternFill>
        </fill>
      </dxf>
    </rfmt>
    <rfmt sheetId="1" sqref="AZ253" start="0" length="0">
      <dxf>
        <fill>
          <patternFill>
            <bgColor theme="0"/>
          </patternFill>
        </fill>
      </dxf>
    </rfmt>
    <rfmt sheetId="1" sqref="BA253" start="0" length="0">
      <dxf>
        <fill>
          <patternFill>
            <bgColor theme="0"/>
          </patternFill>
        </fill>
      </dxf>
    </rfmt>
    <rfmt sheetId="1" sqref="BB253" start="0" length="0">
      <dxf>
        <fill>
          <patternFill>
            <bgColor theme="0"/>
          </patternFill>
        </fill>
      </dxf>
    </rfmt>
    <rfmt sheetId="1" sqref="BC253" start="0" length="0">
      <dxf>
        <fill>
          <patternFill>
            <bgColor theme="0"/>
          </patternFill>
        </fill>
      </dxf>
    </rfmt>
    <rfmt sheetId="1" sqref="BD253" start="0" length="0">
      <dxf>
        <fill>
          <patternFill>
            <bgColor theme="0"/>
          </patternFill>
        </fill>
      </dxf>
    </rfmt>
    <rfmt sheetId="1" sqref="BE253" start="0" length="0">
      <dxf>
        <fill>
          <patternFill>
            <bgColor theme="0"/>
          </patternFill>
        </fill>
      </dxf>
    </rfmt>
    <rfmt sheetId="1" sqref="BF253" start="0" length="0">
      <dxf>
        <fill>
          <patternFill>
            <bgColor theme="0"/>
          </patternFill>
        </fill>
      </dxf>
    </rfmt>
    <rfmt sheetId="1" sqref="BG253" start="0" length="0">
      <dxf>
        <fill>
          <patternFill>
            <bgColor theme="0"/>
          </patternFill>
        </fill>
      </dxf>
    </rfmt>
    <rfmt sheetId="1" sqref="BH253" start="0" length="0">
      <dxf>
        <fill>
          <patternFill>
            <bgColor theme="0"/>
          </patternFill>
        </fill>
      </dxf>
    </rfmt>
    <rfmt sheetId="1" sqref="BI253" start="0" length="0">
      <dxf>
        <fill>
          <patternFill>
            <bgColor theme="0"/>
          </patternFill>
        </fill>
      </dxf>
    </rfmt>
    <rfmt sheetId="1" sqref="BJ253" start="0" length="0">
      <dxf>
        <fill>
          <patternFill>
            <bgColor theme="0"/>
          </patternFill>
        </fill>
      </dxf>
    </rfmt>
    <rfmt sheetId="1" sqref="BK253" start="0" length="0">
      <dxf>
        <fill>
          <patternFill>
            <bgColor theme="0"/>
          </patternFill>
        </fill>
      </dxf>
    </rfmt>
    <rfmt sheetId="1" sqref="BL253" start="0" length="0">
      <dxf>
        <fill>
          <patternFill>
            <bgColor theme="0"/>
          </patternFill>
        </fill>
      </dxf>
    </rfmt>
    <rfmt sheetId="1" sqref="BM253" start="0" length="0">
      <dxf>
        <fill>
          <patternFill>
            <bgColor theme="0"/>
          </patternFill>
        </fill>
      </dxf>
    </rfmt>
    <rfmt sheetId="1" sqref="BN253" start="0" length="0">
      <dxf>
        <fill>
          <patternFill>
            <bgColor theme="0"/>
          </patternFill>
        </fill>
      </dxf>
    </rfmt>
    <rfmt sheetId="1" sqref="BO253" start="0" length="0">
      <dxf>
        <fill>
          <patternFill>
            <bgColor theme="0"/>
          </patternFill>
        </fill>
      </dxf>
    </rfmt>
  </rrc>
  <rrc rId="14678" sId="1" ref="A253:XFD253" action="deleteRow">
    <undo index="2" exp="ref" v="1" dr="AN253" r="AN261" sId="1"/>
    <undo index="2" exp="ref" v="1" dr="AM253" r="AM261" sId="1"/>
    <undo index="2" exp="ref" v="1" dr="AL253" r="AL261" sId="1"/>
    <undo index="2" exp="ref" v="1" dr="AK253" r="AK261" sId="1"/>
    <undo index="2" exp="ref" v="1" dr="AJ253" r="AJ261" sId="1"/>
    <undo index="2" exp="ref" v="1" dr="AI253" r="AI261" sId="1"/>
    <undo index="2" exp="ref" v="1" dr="AH253" r="AH261" sId="1"/>
    <undo index="2" exp="ref" v="1" dr="AG253" r="AG261" sId="1"/>
    <undo index="2" exp="ref" v="1" dr="AF253" r="AF261" sId="1"/>
    <undo index="2" exp="ref" v="1" dr="AE253" r="AE261" sId="1"/>
    <undo index="2" exp="ref" v="1" dr="AD253" r="AD261" sId="1"/>
    <undo index="2" exp="ref" v="1" dr="AC253" r="AC261" sId="1"/>
    <undo index="2" exp="ref" v="1" dr="AB253" r="AB261" sId="1"/>
    <undo index="2" exp="ref" v="1" dr="AA253" r="AA261" sId="1"/>
    <undo index="2" exp="ref" v="1" dr="Z253" r="Z261" sId="1"/>
    <undo index="2" exp="ref" v="1" dr="Y253" r="Y261" sId="1"/>
    <undo index="2" exp="ref" v="1" dr="X253" r="X261" sId="1"/>
    <undo index="2" exp="ref" v="1" dr="W253" r="W261" sId="1"/>
    <undo index="2" exp="ref" v="1" dr="V253" r="V261" sId="1"/>
    <undo index="2" exp="ref" v="1" dr="U253" r="U261" sId="1"/>
    <undo index="0" exp="ref" v="1" dr="O253" r="Q261" sId="1"/>
    <undo index="0" exp="area" dr="AC253:AN253" r="AO254" sId="1"/>
    <rfmt sheetId="1" xfDxf="1" sqref="A253:XFD253" start="0" length="0">
      <dxf>
        <font>
          <b/>
        </font>
        <fill>
          <patternFill patternType="solid">
            <bgColor rgb="FF92D050"/>
          </patternFill>
        </fill>
      </dxf>
    </rfmt>
    <rfmt sheetId="1" sqref="A253" start="0" length="0">
      <dxf>
        <font>
          <sz val="10"/>
        </font>
        <alignment horizontal="center" vertical="center" wrapText="1" readingOrder="0"/>
        <border outline="0">
          <left style="thin">
            <color auto="1"/>
          </left>
          <right style="thin">
            <color auto="1"/>
          </right>
          <top style="thin">
            <color auto="1"/>
          </top>
          <bottom style="thin">
            <color auto="1"/>
          </bottom>
        </border>
      </dxf>
    </rfmt>
    <rfmt sheetId="1" sqref="B253" start="0" length="0">
      <dxf>
        <font>
          <sz val="10"/>
        </font>
        <alignment horizontal="center" vertical="center" wrapText="1" readingOrder="0"/>
        <border outline="0">
          <left style="thin">
            <color auto="1"/>
          </left>
          <right style="thin">
            <color auto="1"/>
          </right>
          <top style="thin">
            <color auto="1"/>
          </top>
          <bottom style="thin">
            <color auto="1"/>
          </bottom>
        </border>
      </dxf>
    </rfmt>
    <rfmt sheetId="1" sqref="C253" start="0" length="0">
      <dxf>
        <font>
          <sz val="10"/>
        </font>
        <alignment horizontal="right" vertical="center" wrapText="1" readingOrder="0"/>
        <border outline="0">
          <left style="thin">
            <color auto="1"/>
          </left>
          <right style="thin">
            <color auto="1"/>
          </right>
          <top style="thin">
            <color auto="1"/>
          </top>
          <bottom style="thin">
            <color auto="1"/>
          </bottom>
        </border>
      </dxf>
    </rfmt>
    <rfmt sheetId="1" sqref="D253" start="0" length="0">
      <dxf>
        <font>
          <sz val="10"/>
        </font>
        <alignment horizontal="right" vertical="center" wrapText="1" readingOrder="0"/>
        <border outline="0">
          <left style="thin">
            <color auto="1"/>
          </left>
          <right style="thin">
            <color auto="1"/>
          </right>
          <top style="thin">
            <color auto="1"/>
          </top>
          <bottom style="thin">
            <color auto="1"/>
          </bottom>
        </border>
      </dxf>
    </rfmt>
    <rfmt sheetId="1" sqref="E253" start="0" length="0">
      <dxf>
        <font>
          <sz val="10"/>
        </font>
        <alignment horizontal="right" vertical="center" wrapText="1" readingOrder="0"/>
        <border outline="0">
          <left style="thin">
            <color auto="1"/>
          </left>
          <right style="thin">
            <color auto="1"/>
          </right>
          <top style="thin">
            <color auto="1"/>
          </top>
          <bottom style="thin">
            <color auto="1"/>
          </bottom>
        </border>
      </dxf>
    </rfmt>
    <rfmt sheetId="1" sqref="F253" start="0" length="0">
      <dxf>
        <font>
          <sz val="10"/>
        </font>
        <alignment horizontal="center" vertical="center" wrapText="1" readingOrder="0"/>
        <border outline="0">
          <left style="thin">
            <color auto="1"/>
          </left>
          <right style="thin">
            <color auto="1"/>
          </right>
          <top style="thin">
            <color auto="1"/>
          </top>
          <bottom style="thin">
            <color auto="1"/>
          </bottom>
        </border>
      </dxf>
    </rfmt>
    <rfmt sheetId="1" sqref="G253" start="0" length="0">
      <dxf>
        <font>
          <sz val="10"/>
        </font>
        <alignment horizontal="center" vertical="center" wrapText="1" readingOrder="0"/>
        <border outline="0">
          <left style="thin">
            <color auto="1"/>
          </left>
          <right style="thin">
            <color auto="1"/>
          </right>
          <top style="thin">
            <color auto="1"/>
          </top>
          <bottom style="thin">
            <color auto="1"/>
          </bottom>
        </border>
      </dxf>
    </rfmt>
    <rfmt sheetId="1" sqref="H253" start="0" length="0">
      <dxf>
        <font>
          <sz val="10"/>
        </font>
        <alignment horizontal="center" vertical="center" wrapText="1" readingOrder="0"/>
        <border outline="0">
          <left style="thin">
            <color auto="1"/>
          </left>
          <right style="thin">
            <color auto="1"/>
          </right>
          <top style="thin">
            <color auto="1"/>
          </top>
          <bottom style="thin">
            <color auto="1"/>
          </bottom>
        </border>
      </dxf>
    </rfmt>
    <rfmt sheetId="1" sqref="I253" start="0" length="0">
      <dxf>
        <font>
          <sz val="10"/>
        </font>
        <alignment horizontal="center" vertical="center" wrapText="1" readingOrder="0"/>
        <border outline="0">
          <left style="thin">
            <color auto="1"/>
          </left>
          <right style="thin">
            <color auto="1"/>
          </right>
          <top style="thin">
            <color auto="1"/>
          </top>
          <bottom style="thin">
            <color auto="1"/>
          </bottom>
        </border>
      </dxf>
    </rfmt>
    <rfmt sheetId="1" sqref="J253" start="0" length="0">
      <dxf>
        <font>
          <sz val="10"/>
        </font>
        <alignment horizontal="center" vertical="center" wrapText="1" readingOrder="0"/>
        <border outline="0">
          <left style="thin">
            <color auto="1"/>
          </left>
          <right style="thin">
            <color auto="1"/>
          </right>
          <top style="thin">
            <color auto="1"/>
          </top>
          <bottom style="thin">
            <color auto="1"/>
          </bottom>
        </border>
      </dxf>
    </rfmt>
    <rfmt sheetId="1" s="1" sqref="K253"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bottom style="thin">
            <color auto="1"/>
          </bottom>
        </border>
      </dxf>
    </rfmt>
    <rfmt sheetId="1" s="1" sqref="L253"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qref="M253" start="0" length="0">
      <dxf>
        <numFmt numFmtId="19" formatCode="dd/mm/yyyy"/>
        <alignment horizontal="center" vertical="center" wrapText="1" readingOrder="0"/>
        <border outline="0">
          <left style="thin">
            <color auto="1"/>
          </left>
          <right style="thin">
            <color auto="1"/>
          </right>
          <top style="thin">
            <color auto="1"/>
          </top>
          <bottom style="thin">
            <color auto="1"/>
          </bottom>
        </border>
      </dxf>
    </rfmt>
    <rfmt sheetId="1" sqref="N253"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cc rId="0" sId="1" dxf="1" numFmtId="34">
      <nc r="O253">
        <v>1119252500</v>
      </nc>
      <ndxf>
        <font>
          <color theme="0"/>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ndxf>
    </rcc>
    <rcc rId="0" sId="1" s="1" dxf="1">
      <nc r="P253">
        <f>+O253-Q253</f>
      </nc>
      <ndxf>
        <font>
          <sz val="11"/>
          <color auto="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ndxf>
    </rcc>
    <rcc rId="0" sId="1" s="1" dxf="1">
      <nc r="Q253">
        <f>SUM(Q244:Q252)</f>
      </nc>
      <n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ndxf>
    </rcc>
    <rfmt sheetId="1" s="1" sqref="R253"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qref="S253"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qref="T253" start="0" length="0">
      <dxf>
        <alignment horizontal="center" vertical="center" wrapText="1" readingOrder="0"/>
        <border outline="0">
          <left style="thin">
            <color auto="1"/>
          </left>
          <right style="thin">
            <color auto="1"/>
          </right>
          <top style="thin">
            <color auto="1"/>
          </top>
          <bottom style="thin">
            <color auto="1"/>
          </bottom>
        </border>
      </dxf>
    </rfmt>
    <rfmt sheetId="1" sqref="U253" start="0" length="0">
      <dxf>
        <alignment horizontal="center" vertical="center" wrapText="1" readingOrder="0"/>
        <border outline="0">
          <left style="thin">
            <color auto="1"/>
          </left>
          <top style="thin">
            <color auto="1"/>
          </top>
          <bottom style="thin">
            <color auto="1"/>
          </bottom>
        </border>
      </dxf>
    </rfmt>
    <rfmt sheetId="1" sqref="V253" start="0" length="0">
      <dxf>
        <alignment horizontal="center" vertical="center" wrapText="1" readingOrder="0"/>
        <border outline="0">
          <left style="thin">
            <color auto="1"/>
          </left>
          <right style="thin">
            <color auto="1"/>
          </right>
          <top style="thin">
            <color auto="1"/>
          </top>
          <bottom style="thin">
            <color auto="1"/>
          </bottom>
        </border>
      </dxf>
    </rfmt>
    <rfmt sheetId="1" sqref="W253" start="0" length="0">
      <dxf>
        <alignment horizontal="center" vertical="center" wrapText="1" readingOrder="0"/>
        <border outline="0">
          <left style="thin">
            <color auto="1"/>
          </left>
          <top style="thin">
            <color auto="1"/>
          </top>
          <bottom style="thin">
            <color auto="1"/>
          </bottom>
        </border>
      </dxf>
    </rfmt>
    <rfmt sheetId="1" s="1" sqref="X253"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qref="Y253" start="0" length="0">
      <dxf>
        <alignment horizontal="center" vertical="center" wrapText="1" readingOrder="0"/>
        <border outline="0">
          <left style="thin">
            <color auto="1"/>
          </left>
          <right style="thin">
            <color auto="1"/>
          </right>
          <top style="thin">
            <color auto="1"/>
          </top>
          <bottom style="thin">
            <color auto="1"/>
          </bottom>
        </border>
      </dxf>
    </rfmt>
    <rfmt sheetId="1" sqref="Z253" start="0" length="0">
      <dxf>
        <alignment horizontal="center" vertical="center" wrapText="1" readingOrder="0"/>
        <border outline="0">
          <left style="thin">
            <color auto="1"/>
          </left>
          <right style="thin">
            <color auto="1"/>
          </right>
          <top style="thin">
            <color auto="1"/>
          </top>
          <bottom style="thin">
            <color auto="1"/>
          </bottom>
        </border>
      </dxf>
    </rfmt>
    <rfmt sheetId="1" sqref="AA253" start="0" length="0">
      <dxf>
        <alignment horizontal="center" vertical="center" wrapText="1" readingOrder="0"/>
        <border outline="0">
          <left style="thin">
            <color auto="1"/>
          </left>
          <right style="thin">
            <color auto="1"/>
          </right>
          <top style="thin">
            <color auto="1"/>
          </top>
          <bottom style="thin">
            <color auto="1"/>
          </bottom>
        </border>
      </dxf>
    </rfmt>
    <rfmt sheetId="1" sqref="AB253" start="0" length="0">
      <dxf>
        <alignment horizontal="center" vertical="center" wrapText="1" readingOrder="0"/>
        <border outline="0">
          <left style="thin">
            <color auto="1"/>
          </left>
          <top style="thin">
            <color auto="1"/>
          </top>
          <bottom style="thin">
            <color auto="1"/>
          </bottom>
        </border>
      </dxf>
    </rfmt>
    <rcc rId="0" sId="1" s="1" dxf="1">
      <nc r="AC253">
        <f>SUM(AC244:AC251)</f>
      </nc>
      <ndxf>
        <numFmt numFmtId="34" formatCode="_(&quot;$&quot;\ * #,##0.00_);_(&quot;$&quot;\ * \(#,##0.00\);_(&quot;$&quot;\ * &quot;-&quot;??_);_(@_)"/>
        <alignment horizontal="center" vertical="center" wrapText="1" readingOrder="0"/>
        <border outline="0">
          <left style="thin">
            <color auto="1"/>
          </left>
          <top style="thin">
            <color auto="1"/>
          </top>
          <bottom style="thin">
            <color auto="1"/>
          </bottom>
        </border>
      </ndxf>
    </rcc>
    <rcc rId="0" sId="1" s="1" dxf="1">
      <nc r="AD253">
        <f>SUM(AD244:AD251)</f>
      </nc>
      <ndxf>
        <numFmt numFmtId="34" formatCode="_(&quot;$&quot;\ * #,##0.00_);_(&quot;$&quot;\ * \(#,##0.00\);_(&quot;$&quot;\ * &quot;-&quot;??_);_(@_)"/>
        <alignment horizontal="center" vertical="center" wrapText="1" readingOrder="0"/>
        <border outline="0">
          <left style="thin">
            <color auto="1"/>
          </left>
          <top style="thin">
            <color auto="1"/>
          </top>
          <bottom style="thin">
            <color auto="1"/>
          </bottom>
        </border>
      </ndxf>
    </rcc>
    <rcc rId="0" sId="1" s="1" dxf="1">
      <nc r="AE253">
        <f>SUM(AE244:AE251)</f>
      </nc>
      <ndxf>
        <numFmt numFmtId="34" formatCode="_(&quot;$&quot;\ * #,##0.00_);_(&quot;$&quot;\ * \(#,##0.00\);_(&quot;$&quot;\ * &quot;-&quot;??_);_(@_)"/>
        <alignment horizontal="center" vertical="center" wrapText="1" readingOrder="0"/>
        <border outline="0">
          <left style="thin">
            <color auto="1"/>
          </left>
          <top style="thin">
            <color auto="1"/>
          </top>
          <bottom style="thin">
            <color auto="1"/>
          </bottom>
        </border>
      </ndxf>
    </rcc>
    <rcc rId="0" sId="1" s="1" dxf="1">
      <nc r="AF253">
        <f>SUM(AF244:AF252)</f>
      </nc>
      <ndxf>
        <numFmt numFmtId="34" formatCode="_(&quot;$&quot;\ * #,##0.00_);_(&quot;$&quot;\ * \(#,##0.00\);_(&quot;$&quot;\ * &quot;-&quot;??_);_(@_)"/>
        <alignment horizontal="center" vertical="center" wrapText="1" readingOrder="0"/>
        <border outline="0">
          <left style="thin">
            <color auto="1"/>
          </left>
          <top style="thin">
            <color auto="1"/>
          </top>
          <bottom style="thin">
            <color auto="1"/>
          </bottom>
        </border>
      </ndxf>
    </rcc>
    <rcc rId="0" sId="1" s="1" dxf="1">
      <nc r="AG253">
        <f>SUM(AG244:AG251)</f>
      </nc>
      <ndxf>
        <numFmt numFmtId="34" formatCode="_(&quot;$&quot;\ * #,##0.00_);_(&quot;$&quot;\ * \(#,##0.00\);_(&quot;$&quot;\ * &quot;-&quot;??_);_(@_)"/>
        <alignment horizontal="center" vertical="center" wrapText="1" readingOrder="0"/>
        <border outline="0">
          <left style="thin">
            <color auto="1"/>
          </left>
          <top style="thin">
            <color auto="1"/>
          </top>
          <bottom style="thin">
            <color auto="1"/>
          </bottom>
        </border>
      </ndxf>
    </rcc>
    <rcc rId="0" sId="1" s="1" dxf="1">
      <nc r="AH253">
        <f>SUM(AH244:AH251)</f>
      </nc>
      <ndxf>
        <numFmt numFmtId="34" formatCode="_(&quot;$&quot;\ * #,##0.00_);_(&quot;$&quot;\ * \(#,##0.00\);_(&quot;$&quot;\ * &quot;-&quot;??_);_(@_)"/>
        <alignment horizontal="center" vertical="center" wrapText="1" readingOrder="0"/>
        <border outline="0">
          <left style="thin">
            <color auto="1"/>
          </left>
          <top style="thin">
            <color auto="1"/>
          </top>
          <bottom style="thin">
            <color auto="1"/>
          </bottom>
        </border>
      </ndxf>
    </rcc>
    <rcc rId="0" sId="1" s="1" dxf="1">
      <nc r="AI253">
        <f>SUM(AI244:AI251)</f>
      </nc>
      <ndxf>
        <numFmt numFmtId="34" formatCode="_(&quot;$&quot;\ * #,##0.00_);_(&quot;$&quot;\ * \(#,##0.00\);_(&quot;$&quot;\ * &quot;-&quot;??_);_(@_)"/>
        <alignment horizontal="center" vertical="center" wrapText="1" readingOrder="0"/>
        <border outline="0">
          <left style="thin">
            <color auto="1"/>
          </left>
          <top style="thin">
            <color auto="1"/>
          </top>
          <bottom style="thin">
            <color auto="1"/>
          </bottom>
        </border>
      </ndxf>
    </rcc>
    <rcc rId="0" sId="1" s="1" dxf="1">
      <nc r="AJ253">
        <f>SUM(AJ244:AJ251)</f>
      </nc>
      <ndxf>
        <numFmt numFmtId="34" formatCode="_(&quot;$&quot;\ * #,##0.00_);_(&quot;$&quot;\ * \(#,##0.00\);_(&quot;$&quot;\ * &quot;-&quot;??_);_(@_)"/>
        <alignment horizontal="center" vertical="center" wrapText="1" readingOrder="0"/>
        <border outline="0">
          <left style="thin">
            <color auto="1"/>
          </left>
          <top style="thin">
            <color auto="1"/>
          </top>
          <bottom style="thin">
            <color auto="1"/>
          </bottom>
        </border>
      </ndxf>
    </rcc>
    <rcc rId="0" sId="1" s="1" dxf="1">
      <nc r="AK253">
        <f>SUM(AK244:AK251)</f>
      </nc>
      <ndxf>
        <numFmt numFmtId="34" formatCode="_(&quot;$&quot;\ * #,##0.00_);_(&quot;$&quot;\ * \(#,##0.00\);_(&quot;$&quot;\ * &quot;-&quot;??_);_(@_)"/>
        <alignment horizontal="center" vertical="center" wrapText="1" readingOrder="0"/>
        <border outline="0">
          <left style="thin">
            <color auto="1"/>
          </left>
          <top style="thin">
            <color auto="1"/>
          </top>
          <bottom style="thin">
            <color auto="1"/>
          </bottom>
        </border>
      </ndxf>
    </rcc>
    <rcc rId="0" sId="1" s="1" dxf="1">
      <nc r="AL253">
        <f>SUM(AL244:AL251)</f>
      </nc>
      <ndxf>
        <numFmt numFmtId="34" formatCode="_(&quot;$&quot;\ * #,##0.00_);_(&quot;$&quot;\ * \(#,##0.00\);_(&quot;$&quot;\ * &quot;-&quot;??_);_(@_)"/>
        <alignment horizontal="center" vertical="center" wrapText="1" readingOrder="0"/>
        <border outline="0">
          <left style="thin">
            <color auto="1"/>
          </left>
          <top style="thin">
            <color auto="1"/>
          </top>
          <bottom style="thin">
            <color auto="1"/>
          </bottom>
        </border>
      </ndxf>
    </rcc>
    <rcc rId="0" sId="1" s="1" dxf="1">
      <nc r="AM253">
        <f>SUM(AM244:AM251)</f>
      </nc>
      <ndxf>
        <numFmt numFmtId="34" formatCode="_(&quot;$&quot;\ * #,##0.00_);_(&quot;$&quot;\ * \(#,##0.00\);_(&quot;$&quot;\ * &quot;-&quot;??_);_(@_)"/>
        <alignment horizontal="center" vertical="center" wrapText="1" readingOrder="0"/>
        <border outline="0">
          <left style="thin">
            <color auto="1"/>
          </left>
          <top style="thin">
            <color auto="1"/>
          </top>
          <bottom style="thin">
            <color auto="1"/>
          </bottom>
        </border>
      </ndxf>
    </rcc>
    <rcc rId="0" sId="1" s="1" dxf="1">
      <nc r="AN253">
        <f>SUM(AN244:AN251)</f>
      </nc>
      <ndxf>
        <numFmt numFmtId="34" formatCode="_(&quot;$&quot;\ * #,##0.00_);_(&quot;$&quot;\ * \(#,##0.00\);_(&quot;$&quot;\ * &quot;-&quot;??_);_(@_)"/>
        <alignment horizontal="center" vertical="center" wrapText="1" readingOrder="0"/>
        <border outline="0">
          <left style="thin">
            <color auto="1"/>
          </left>
          <top style="thin">
            <color auto="1"/>
          </top>
          <bottom style="thin">
            <color auto="1"/>
          </bottom>
        </border>
      </ndxf>
    </rcc>
    <rcc rId="0" sId="1" dxf="1">
      <nc r="AO253">
        <f>SUM(AO244:AO252)</f>
      </nc>
      <ndxf>
        <font>
          <b val="0"/>
          <sz val="10"/>
          <color theme="0"/>
        </font>
        <numFmt numFmtId="34" formatCode="_(&quot;$&quot;\ * #,##0.00_);_(&quot;$&quot;\ * \(#,##0.00\);_(&quot;$&quot;\ * &quot;-&quot;??_);_(@_)"/>
        <fill>
          <patternFill>
            <bgColor rgb="FF7030A0"/>
          </patternFill>
        </fill>
        <alignment vertical="center" wrapText="1" readingOrder="0"/>
        <border outline="0">
          <left style="thin">
            <color auto="1"/>
          </left>
          <right style="thin">
            <color auto="1"/>
          </right>
          <top style="thin">
            <color auto="1"/>
          </top>
          <bottom style="thin">
            <color auto="1"/>
          </bottom>
        </border>
        <protection locked="0"/>
      </ndxf>
    </rcc>
    <rfmt sheetId="1" sqref="AP253" start="0" length="0">
      <dxf>
        <font>
          <b val="0"/>
          <sz val="11"/>
          <color theme="1"/>
          <name val="Calibri"/>
          <scheme val="minor"/>
        </font>
        <numFmt numFmtId="165" formatCode="_(&quot;$&quot;\ * #,##0_);_(&quot;$&quot;\ * \(#,##0\);_(&quot;$&quot;\ * &quot;-&quot;??_);_(@_)"/>
        <fill>
          <patternFill patternType="none">
            <bgColor indexed="65"/>
          </patternFill>
        </fill>
      </dxf>
    </rfmt>
    <rfmt sheetId="1" sqref="AQ253" start="0" length="0">
      <dxf>
        <font>
          <b val="0"/>
          <color theme="0"/>
        </font>
        <fill>
          <patternFill>
            <bgColor theme="0"/>
          </patternFill>
        </fill>
      </dxf>
    </rfmt>
    <rfmt sheetId="1" sqref="AR253" start="0" length="0">
      <dxf>
        <font>
          <b val="0"/>
          <color theme="0"/>
        </font>
        <fill>
          <patternFill>
            <bgColor theme="0"/>
          </patternFill>
        </fill>
      </dxf>
    </rfmt>
    <rfmt sheetId="1" sqref="AS253" start="0" length="0">
      <dxf>
        <fill>
          <patternFill>
            <bgColor theme="0"/>
          </patternFill>
        </fill>
      </dxf>
    </rfmt>
    <rfmt sheetId="1" sqref="AT253" start="0" length="0">
      <dxf>
        <fill>
          <patternFill>
            <bgColor theme="0"/>
          </patternFill>
        </fill>
      </dxf>
    </rfmt>
    <rfmt sheetId="1" sqref="AU253" start="0" length="0">
      <dxf>
        <fill>
          <patternFill>
            <bgColor theme="0"/>
          </patternFill>
        </fill>
      </dxf>
    </rfmt>
    <rfmt sheetId="1" sqref="AV253" start="0" length="0">
      <dxf>
        <fill>
          <patternFill>
            <bgColor theme="0"/>
          </patternFill>
        </fill>
      </dxf>
    </rfmt>
    <rfmt sheetId="1" sqref="AW253" start="0" length="0">
      <dxf>
        <fill>
          <patternFill>
            <bgColor theme="0"/>
          </patternFill>
        </fill>
      </dxf>
    </rfmt>
    <rfmt sheetId="1" sqref="AX253" start="0" length="0">
      <dxf>
        <fill>
          <patternFill>
            <bgColor theme="0"/>
          </patternFill>
        </fill>
      </dxf>
    </rfmt>
    <rfmt sheetId="1" sqref="AY253" start="0" length="0">
      <dxf>
        <fill>
          <patternFill>
            <bgColor theme="0"/>
          </patternFill>
        </fill>
      </dxf>
    </rfmt>
    <rfmt sheetId="1" sqref="AZ253" start="0" length="0">
      <dxf>
        <fill>
          <patternFill>
            <bgColor theme="0"/>
          </patternFill>
        </fill>
      </dxf>
    </rfmt>
    <rfmt sheetId="1" sqref="BA253" start="0" length="0">
      <dxf>
        <fill>
          <patternFill>
            <bgColor theme="0"/>
          </patternFill>
        </fill>
      </dxf>
    </rfmt>
    <rfmt sheetId="1" sqref="BB253" start="0" length="0">
      <dxf>
        <fill>
          <patternFill>
            <bgColor theme="0"/>
          </patternFill>
        </fill>
      </dxf>
    </rfmt>
    <rfmt sheetId="1" sqref="BC253" start="0" length="0">
      <dxf>
        <fill>
          <patternFill>
            <bgColor theme="0"/>
          </patternFill>
        </fill>
      </dxf>
    </rfmt>
    <rfmt sheetId="1" sqref="BD253" start="0" length="0">
      <dxf>
        <fill>
          <patternFill>
            <bgColor theme="0"/>
          </patternFill>
        </fill>
      </dxf>
    </rfmt>
    <rfmt sheetId="1" sqref="BE253" start="0" length="0">
      <dxf>
        <fill>
          <patternFill>
            <bgColor theme="0"/>
          </patternFill>
        </fill>
      </dxf>
    </rfmt>
    <rfmt sheetId="1" sqref="BF253" start="0" length="0">
      <dxf>
        <fill>
          <patternFill>
            <bgColor theme="0"/>
          </patternFill>
        </fill>
      </dxf>
    </rfmt>
    <rfmt sheetId="1" sqref="BG253" start="0" length="0">
      <dxf>
        <fill>
          <patternFill>
            <bgColor theme="0"/>
          </patternFill>
        </fill>
      </dxf>
    </rfmt>
    <rfmt sheetId="1" sqref="BH253" start="0" length="0">
      <dxf>
        <fill>
          <patternFill>
            <bgColor theme="0"/>
          </patternFill>
        </fill>
      </dxf>
    </rfmt>
    <rfmt sheetId="1" sqref="BI253" start="0" length="0">
      <dxf>
        <fill>
          <patternFill>
            <bgColor theme="0"/>
          </patternFill>
        </fill>
      </dxf>
    </rfmt>
    <rfmt sheetId="1" sqref="BJ253" start="0" length="0">
      <dxf>
        <fill>
          <patternFill>
            <bgColor theme="0"/>
          </patternFill>
        </fill>
      </dxf>
    </rfmt>
    <rfmt sheetId="1" sqref="BK253" start="0" length="0">
      <dxf>
        <fill>
          <patternFill>
            <bgColor theme="0"/>
          </patternFill>
        </fill>
      </dxf>
    </rfmt>
    <rfmt sheetId="1" sqref="BL253" start="0" length="0">
      <dxf>
        <fill>
          <patternFill>
            <bgColor theme="0"/>
          </patternFill>
        </fill>
      </dxf>
    </rfmt>
    <rfmt sheetId="1" sqref="BM253" start="0" length="0">
      <dxf>
        <fill>
          <patternFill>
            <bgColor theme="0"/>
          </patternFill>
        </fill>
      </dxf>
    </rfmt>
    <rfmt sheetId="1" sqref="BN253" start="0" length="0">
      <dxf>
        <fill>
          <patternFill>
            <bgColor theme="0"/>
          </patternFill>
        </fill>
      </dxf>
    </rfmt>
    <rfmt sheetId="1" sqref="BO253" start="0" length="0">
      <dxf>
        <fill>
          <patternFill>
            <bgColor theme="0"/>
          </patternFill>
        </fill>
      </dxf>
    </rfmt>
  </rrc>
  <rrc rId="14679" sId="1" ref="A253:XFD253" action="deleteRow">
    <undo index="0" exp="area" dr="AN253" r="AN259" sId="1"/>
    <undo index="0" exp="area" dr="AM253" r="AM259" sId="1"/>
    <undo index="0" exp="area" dr="AL253" r="AL259" sId="1"/>
    <undo index="0" exp="area" dr="AK253" r="AK259" sId="1"/>
    <undo index="0" exp="area" dr="AJ253" r="AJ259" sId="1"/>
    <undo index="0" exp="area" dr="AI253" r="AI259" sId="1"/>
    <undo index="0" exp="area" dr="AH253" r="AH259" sId="1"/>
    <undo index="0" exp="area" dr="AG253" r="AG259" sId="1"/>
    <undo index="0" exp="area" dr="AF253" r="AF259" sId="1"/>
    <undo index="0" exp="area" dr="AE253" r="AE259" sId="1"/>
    <undo index="0" exp="area" dr="AD253" r="AD259" sId="1"/>
    <undo index="0" exp="area" dr="AC253" r="AC259" sId="1"/>
    <undo index="0" exp="area" dr="R253:R254" r="R259" sId="1"/>
    <undo index="0" exp="area" dr="Q253:Q254" r="Q259" sId="1"/>
    <rfmt sheetId="1" xfDxf="1" sqref="A253:XFD253" start="0" length="0"/>
    <rcc rId="0" sId="1" dxf="1">
      <nc r="A253" t="inlineStr">
        <is>
          <t>GENERAL</t>
        </is>
      </nc>
      <ndxf>
        <font>
          <sz val="10"/>
          <color theme="1"/>
          <name val="Calibri"/>
          <scheme val="minor"/>
        </font>
        <alignment vertical="center" wrapText="1" readingOrder="0"/>
        <border outline="0">
          <left style="thin">
            <color auto="1"/>
          </left>
          <right style="thin">
            <color auto="1"/>
          </right>
          <top style="thin">
            <color auto="1"/>
          </top>
          <bottom style="thin">
            <color auto="1"/>
          </bottom>
        </border>
        <protection locked="0"/>
      </ndxf>
    </rcc>
    <rcc rId="0" sId="1" dxf="1">
      <nc r="B253" t="inlineStr">
        <is>
          <t>GR:1:2-01-03</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53" t="inlineStr">
        <is>
          <t>1.2.1.9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53"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53"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53" t="inlineStr">
        <is>
          <t> Servicios gubernamentales de contabilidad</t>
        </is>
      </nc>
      <ndxf>
        <alignment horizontal="center" vertical="center" wrapText="1" readingOrder="0"/>
        <border outline="0">
          <left style="thin">
            <color auto="1"/>
          </left>
          <right style="thin">
            <color auto="1"/>
          </right>
          <top style="thin">
            <color auto="1"/>
          </top>
          <bottom style="thin">
            <color auto="1"/>
          </bottom>
        </border>
      </ndxf>
    </rcc>
    <rcc rId="0" sId="1" dxf="1">
      <nc r="K253">
        <v>93151606</v>
      </nc>
      <ndxf>
        <alignment horizontal="center" vertical="center" wrapText="1" readingOrder="0"/>
        <border outline="0">
          <left style="thin">
            <color auto="1"/>
          </left>
          <right style="thin">
            <color auto="1"/>
          </right>
          <bottom style="thin">
            <color auto="1"/>
          </bottom>
        </border>
      </ndxf>
    </rcc>
    <rcc rId="0" sId="1" dxf="1">
      <nc r="L253" t="inlineStr">
        <is>
          <t>Gastos varios e imprevistos</t>
        </is>
      </nc>
      <ndxf>
        <font>
          <b/>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fmt sheetId="1" sqref="M253" start="0" length="0">
      <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fmt sheetId="1" sqref="N253" start="0" length="0">
      <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fmt sheetId="1" sqref="O253" start="0" length="0">
      <dxf>
        <font>
          <sz val="10"/>
          <color theme="1"/>
          <name val="Calibri"/>
          <scheme val="minor"/>
        </font>
        <numFmt numFmtId="34" formatCode="_(&quot;$&quot;\ * #,##0.00_);_(&quot;$&quot;\ * \(#,##0.00\);_(&quot;$&quot;\ * &quot;-&quot;??_);_(@_)"/>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cc rId="0" sId="1" dxf="1">
      <nc r="P253" t="inlineStr">
        <is>
          <t>RECURSOS CORRIENTES</t>
        </is>
      </nc>
      <n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253">
        <v>51050912</v>
      </nc>
      <ndxf>
        <font>
          <sz val="10"/>
          <color theme="1"/>
          <name val="Calibri"/>
          <scheme val="minor"/>
        </font>
        <numFmt numFmtId="34" formatCode="_(&quot;$&quot;\ * #,##0.00_);_(&quot;$&quot;\ * \(#,##0.00\);_(&quot;$&quot;\ * &quot;-&quot;??_);_(@_)"/>
        <fill>
          <patternFill patternType="solid">
            <bgColor theme="4" tint="0.59999389629810485"/>
          </patternFill>
        </fill>
        <alignment horizontal="right" vertical="center" wrapText="1" readingOrder="0"/>
        <border outline="0">
          <left style="thin">
            <color auto="1"/>
          </left>
          <right style="thin">
            <color auto="1"/>
          </right>
          <top style="thin">
            <color auto="1"/>
          </top>
          <bottom style="thin">
            <color auto="1"/>
          </bottom>
        </border>
      </ndxf>
    </rcc>
    <rcc rId="0" sId="1" s="1" dxf="1" numFmtId="34">
      <nc r="R253">
        <v>51050912</v>
      </nc>
      <ndxf>
        <font>
          <sz val="10"/>
          <color theme="1"/>
          <name val="Calibri"/>
          <scheme val="minor"/>
        </font>
        <numFmt numFmtId="34" formatCode="_(&quot;$&quot;\ * #,##0.00_);_(&quot;$&quot;\ * \(#,##0.00\);_(&quot;$&quot;\ * &quot;-&quot;??_);_(@_)"/>
        <fill>
          <patternFill patternType="solid">
            <bgColor theme="4" tint="0.59999389629810485"/>
          </patternFill>
        </fill>
        <alignment horizontal="right" vertical="center" wrapText="1" readingOrder="0"/>
        <border outline="0">
          <left style="thin">
            <color auto="1"/>
          </left>
          <right style="thin">
            <color auto="1"/>
          </right>
          <top style="thin">
            <color auto="1"/>
          </top>
          <bottom style="thin">
            <color auto="1"/>
          </bottom>
        </border>
      </ndxf>
    </rcc>
    <rcc rId="0" sId="1" dxf="1">
      <nc r="S253" t="inlineStr">
        <is>
          <t>No</t>
        </is>
      </nc>
      <ndxf>
        <font>
          <sz val="10"/>
          <color theme="1"/>
          <name val="Calibri"/>
          <scheme val="minor"/>
        </font>
        <fill>
          <patternFill patternType="solid">
            <bgColor theme="4" tint="0.59999389629810485"/>
          </patternFill>
        </fill>
        <alignment horizontal="center" vertical="center" wrapText="1" readingOrder="0"/>
        <border outline="0">
          <right style="thin">
            <color auto="1"/>
          </right>
          <top style="thin">
            <color auto="1"/>
          </top>
          <bottom style="thin">
            <color auto="1"/>
          </bottom>
        </border>
      </ndxf>
    </rcc>
    <rcc rId="0" sId="1" dxf="1">
      <nc r="T253" t="inlineStr">
        <is>
          <t>N/A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53" t="inlineStr">
        <is>
          <t>Secretaria General - Dirección Administrativa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fmt sheetId="1" sqref="V253"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W253"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top style="thin">
            <color auto="1"/>
          </top>
          <bottom style="thin">
            <color auto="1"/>
          </bottom>
        </border>
      </dxf>
    </rfmt>
    <rfmt sheetId="1" s="1" sqref="X253" start="0" length="0">
      <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Y253"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Z253"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AA253"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AB253" start="0" length="0">
      <dxf>
        <font>
          <b/>
          <sz val="10"/>
          <color theme="1"/>
          <name val="Calibri"/>
          <scheme val="minor"/>
        </font>
        <fill>
          <patternFill patternType="solid">
            <bgColor theme="4" tint="0.59999389629810485"/>
          </patternFill>
        </fill>
        <alignment horizontal="center" vertical="center" wrapText="1" readingOrder="0"/>
        <border outline="0">
          <left style="thin">
            <color auto="1"/>
          </left>
          <top style="thin">
            <color auto="1"/>
          </top>
          <bottom style="thin">
            <color auto="1"/>
          </bottom>
        </border>
      </dxf>
    </rfmt>
    <rcc rId="0" sId="1" s="1" dxf="1" numFmtId="34">
      <nc r="AC253">
        <v>118</v>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fmt sheetId="1" s="1" sqref="AD253"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E253"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F253"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G253"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H253"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I253"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J253"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K253"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L253"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M253"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N253"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cc rId="0" sId="1" s="1" dxf="1">
      <nc r="AO253">
        <f>SUM(#REF!)</f>
      </nc>
      <ndxf>
        <font>
          <b/>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dxf="1">
      <nc r="AP253">
        <f>+AP254/4</f>
      </nc>
      <ndxf>
        <numFmt numFmtId="165" formatCode="_(&quot;$&quot;\ * #,##0_);_(&quot;$&quot;\ * \(#,##0\);_(&quot;$&quot;\ * &quot;-&quot;??_);_(@_)"/>
      </ndxf>
    </rcc>
    <rfmt sheetId="1" sqref="AQ253" start="0" length="0">
      <dxf>
        <font>
          <b/>
          <sz val="11"/>
          <color theme="1"/>
          <name val="Calibri"/>
          <scheme val="minor"/>
        </font>
        <fill>
          <patternFill patternType="solid">
            <bgColor theme="0"/>
          </patternFill>
        </fill>
      </dxf>
    </rfmt>
    <rfmt sheetId="1" sqref="AR253" start="0" length="0">
      <dxf>
        <font>
          <b/>
          <sz val="11"/>
          <color theme="1"/>
          <name val="Calibri"/>
          <scheme val="minor"/>
        </font>
        <fill>
          <patternFill patternType="solid">
            <bgColor theme="0"/>
          </patternFill>
        </fill>
      </dxf>
    </rfmt>
    <rfmt sheetId="1" sqref="AS253" start="0" length="0">
      <dxf>
        <fill>
          <patternFill patternType="solid">
            <bgColor theme="0"/>
          </patternFill>
        </fill>
      </dxf>
    </rfmt>
    <rfmt sheetId="1" sqref="AT253" start="0" length="0">
      <dxf>
        <fill>
          <patternFill patternType="solid">
            <bgColor theme="0"/>
          </patternFill>
        </fill>
      </dxf>
    </rfmt>
    <rfmt sheetId="1" sqref="AU253" start="0" length="0">
      <dxf>
        <fill>
          <patternFill patternType="solid">
            <bgColor theme="0"/>
          </patternFill>
        </fill>
      </dxf>
    </rfmt>
    <rfmt sheetId="1" sqref="AV253" start="0" length="0">
      <dxf>
        <fill>
          <patternFill patternType="solid">
            <bgColor theme="0"/>
          </patternFill>
        </fill>
      </dxf>
    </rfmt>
    <rfmt sheetId="1" sqref="AW253" start="0" length="0">
      <dxf>
        <fill>
          <patternFill patternType="solid">
            <bgColor theme="0"/>
          </patternFill>
        </fill>
      </dxf>
    </rfmt>
    <rfmt sheetId="1" sqref="AX253" start="0" length="0">
      <dxf>
        <fill>
          <patternFill patternType="solid">
            <bgColor theme="0"/>
          </patternFill>
        </fill>
      </dxf>
    </rfmt>
    <rfmt sheetId="1" sqref="AY253" start="0" length="0">
      <dxf>
        <fill>
          <patternFill patternType="solid">
            <bgColor theme="0"/>
          </patternFill>
        </fill>
      </dxf>
    </rfmt>
    <rfmt sheetId="1" sqref="AZ253" start="0" length="0">
      <dxf>
        <fill>
          <patternFill patternType="solid">
            <bgColor theme="0"/>
          </patternFill>
        </fill>
      </dxf>
    </rfmt>
    <rfmt sheetId="1" sqref="BA253" start="0" length="0">
      <dxf>
        <fill>
          <patternFill patternType="solid">
            <bgColor theme="0"/>
          </patternFill>
        </fill>
      </dxf>
    </rfmt>
    <rfmt sheetId="1" sqref="BB253" start="0" length="0">
      <dxf>
        <fill>
          <patternFill patternType="solid">
            <bgColor theme="0"/>
          </patternFill>
        </fill>
      </dxf>
    </rfmt>
    <rfmt sheetId="1" sqref="BC253" start="0" length="0">
      <dxf>
        <fill>
          <patternFill patternType="solid">
            <bgColor theme="0"/>
          </patternFill>
        </fill>
      </dxf>
    </rfmt>
    <rfmt sheetId="1" sqref="BD253" start="0" length="0">
      <dxf>
        <fill>
          <patternFill patternType="solid">
            <bgColor theme="0"/>
          </patternFill>
        </fill>
      </dxf>
    </rfmt>
    <rfmt sheetId="1" sqref="BE253" start="0" length="0">
      <dxf>
        <fill>
          <patternFill patternType="solid">
            <bgColor theme="0"/>
          </patternFill>
        </fill>
      </dxf>
    </rfmt>
    <rfmt sheetId="1" sqref="BF253" start="0" length="0">
      <dxf>
        <fill>
          <patternFill patternType="solid">
            <bgColor theme="0"/>
          </patternFill>
        </fill>
      </dxf>
    </rfmt>
    <rfmt sheetId="1" sqref="BG253" start="0" length="0">
      <dxf>
        <fill>
          <patternFill patternType="solid">
            <bgColor theme="0"/>
          </patternFill>
        </fill>
      </dxf>
    </rfmt>
    <rfmt sheetId="1" sqref="BH253" start="0" length="0">
      <dxf>
        <fill>
          <patternFill patternType="solid">
            <bgColor theme="0"/>
          </patternFill>
        </fill>
      </dxf>
    </rfmt>
    <rfmt sheetId="1" sqref="BI253" start="0" length="0">
      <dxf>
        <fill>
          <patternFill patternType="solid">
            <bgColor theme="0"/>
          </patternFill>
        </fill>
      </dxf>
    </rfmt>
    <rfmt sheetId="1" sqref="BJ253" start="0" length="0">
      <dxf>
        <fill>
          <patternFill patternType="solid">
            <bgColor theme="0"/>
          </patternFill>
        </fill>
      </dxf>
    </rfmt>
    <rfmt sheetId="1" sqref="BK253" start="0" length="0">
      <dxf>
        <fill>
          <patternFill patternType="solid">
            <bgColor theme="0"/>
          </patternFill>
        </fill>
      </dxf>
    </rfmt>
    <rfmt sheetId="1" sqref="BL253" start="0" length="0">
      <dxf>
        <fill>
          <patternFill patternType="solid">
            <bgColor theme="0"/>
          </patternFill>
        </fill>
      </dxf>
    </rfmt>
    <rfmt sheetId="1" sqref="BM253" start="0" length="0">
      <dxf>
        <fill>
          <patternFill patternType="solid">
            <bgColor theme="0"/>
          </patternFill>
        </fill>
      </dxf>
    </rfmt>
    <rfmt sheetId="1" sqref="BN253" start="0" length="0">
      <dxf>
        <fill>
          <patternFill patternType="solid">
            <bgColor theme="0"/>
          </patternFill>
        </fill>
      </dxf>
    </rfmt>
    <rfmt sheetId="1" sqref="BO253" start="0" length="0">
      <dxf>
        <fill>
          <patternFill patternType="solid">
            <bgColor theme="0"/>
          </patternFill>
        </fill>
      </dxf>
    </rfmt>
  </rrc>
  <rrc rId="14680" sId="1" ref="A253:XFD253" action="deleteRow">
    <undo index="0" exp="area" dr="R253" r="R258" sId="1"/>
    <undo index="0" exp="area" dr="Q253" r="Q258" sId="1"/>
    <rfmt sheetId="1" xfDxf="1" sqref="A253:XFD253" start="0" length="0"/>
    <rcc rId="0" sId="1" dxf="1">
      <nc r="A253"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53" t="inlineStr">
        <is>
          <t>GR:1:2-01-03</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53" t="inlineStr">
        <is>
          <t>1.2.1.9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53"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53"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53" start="0" length="0">
      <dxf>
        <font>
          <sz val="10"/>
          <color theme="1"/>
          <name val="Calibri"/>
          <scheme val="minor"/>
        </font>
        <alignment horizontal="left" vertical="top" wrapText="1" readingOrder="0"/>
        <border outline="0">
          <left style="thin">
            <color auto="1"/>
          </left>
          <right style="thin">
            <color auto="1"/>
          </right>
          <top style="thin">
            <color auto="1"/>
          </top>
          <bottom style="thin">
            <color auto="1"/>
          </bottom>
        </border>
        <protection locked="0"/>
      </dxf>
    </rfmt>
    <rfmt sheetId="1" sqref="K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L253" t="inlineStr">
        <is>
          <t>CAJA MENOR</t>
        </is>
      </nc>
      <ndxf>
        <font>
          <b/>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fmt sheetId="1" sqref="M253" start="0" length="0">
      <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fmt sheetId="1" sqref="N253" start="0" length="0">
      <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fmt sheetId="1" sqref="O253" start="0" length="0">
      <dxf>
        <font>
          <sz val="10"/>
          <color theme="1"/>
          <name val="Calibri"/>
          <scheme val="minor"/>
        </font>
        <numFmt numFmtId="34" formatCode="_(&quot;$&quot;\ * #,##0.00_);_(&quot;$&quot;\ * \(#,##0.00\);_(&quot;$&quot;\ * &quot;-&quot;??_);_(@_)"/>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cc rId="0" sId="1" dxf="1">
      <nc r="P253" t="inlineStr">
        <is>
          <t>RECURSOS CORRIENTES</t>
        </is>
      </nc>
      <n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253">
        <v>1379088</v>
      </nc>
      <ndxf>
        <font>
          <sz val="10"/>
          <color theme="1"/>
          <name val="Calibri"/>
          <scheme val="minor"/>
        </font>
        <numFmt numFmtId="34" formatCode="_(&quot;$&quot;\ * #,##0.00_);_(&quot;$&quot;\ * \(#,##0.00\);_(&quot;$&quot;\ * &quot;-&quot;??_);_(@_)"/>
        <fill>
          <patternFill patternType="solid">
            <bgColor theme="4" tint="0.59999389629810485"/>
          </patternFill>
        </fill>
        <alignment horizontal="right" vertical="center" wrapText="1" readingOrder="0"/>
        <border outline="0">
          <left style="thin">
            <color auto="1"/>
          </left>
          <right style="thin">
            <color auto="1"/>
          </right>
          <top style="thin">
            <color auto="1"/>
          </top>
          <bottom style="thin">
            <color auto="1"/>
          </bottom>
        </border>
      </ndxf>
    </rcc>
    <rcc rId="0" sId="1" s="1" dxf="1" numFmtId="34">
      <nc r="R253">
        <v>1379088</v>
      </nc>
      <ndxf>
        <font>
          <sz val="10"/>
          <color theme="1"/>
          <name val="Calibri"/>
          <scheme val="minor"/>
        </font>
        <numFmt numFmtId="34" formatCode="_(&quot;$&quot;\ * #,##0.00_);_(&quot;$&quot;\ * \(#,##0.00\);_(&quot;$&quot;\ * &quot;-&quot;??_);_(@_)"/>
        <fill>
          <patternFill patternType="solid">
            <bgColor theme="4" tint="0.59999389629810485"/>
          </patternFill>
        </fill>
        <alignment horizontal="right" vertical="center" wrapText="1" readingOrder="0"/>
        <border outline="0">
          <left style="thin">
            <color auto="1"/>
          </left>
          <right style="thin">
            <color auto="1"/>
          </right>
          <top style="thin">
            <color auto="1"/>
          </top>
          <bottom style="thin">
            <color auto="1"/>
          </bottom>
        </border>
      </ndxf>
    </rcc>
    <rcc rId="0" sId="1" dxf="1">
      <nc r="S253" t="inlineStr">
        <is>
          <t>No</t>
        </is>
      </nc>
      <ndxf>
        <font>
          <sz val="10"/>
          <color theme="1"/>
          <name val="Calibri"/>
          <scheme val="minor"/>
        </font>
        <fill>
          <patternFill patternType="solid">
            <bgColor theme="4" tint="0.59999389629810485"/>
          </patternFill>
        </fill>
        <alignment horizontal="center" vertical="center" wrapText="1" readingOrder="0"/>
        <border outline="0">
          <right style="thin">
            <color auto="1"/>
          </right>
          <top style="thin">
            <color auto="1"/>
          </top>
          <bottom style="thin">
            <color auto="1"/>
          </bottom>
        </border>
      </ndxf>
    </rcc>
    <rcc rId="0" sId="1" dxf="1">
      <nc r="T253" t="inlineStr">
        <is>
          <t>N/A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53" t="inlineStr">
        <is>
          <t>Secretaria General - Dirección Administrativa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V253">
        <v>7000080727</v>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W253">
        <v>8000085628</v>
      </nc>
      <ndxf>
        <font>
          <sz val="10"/>
          <color theme="1"/>
          <name val="Calibri"/>
          <scheme val="minor"/>
        </font>
        <fill>
          <patternFill patternType="solid">
            <bgColor theme="4" tint="0.59999389629810485"/>
          </patternFill>
        </fill>
        <alignment horizontal="center" vertical="center" wrapText="1" readingOrder="0"/>
        <border outline="0">
          <left style="thin">
            <color auto="1"/>
          </left>
          <top style="thin">
            <color auto="1"/>
          </top>
          <bottom style="thin">
            <color auto="1"/>
          </bottom>
        </border>
      </ndxf>
    </rcc>
    <rfmt sheetId="1" s="1" sqref="X253" start="0" length="0">
      <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Y253"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Z253"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AA253"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AB253" start="0" length="0">
      <dxf>
        <font>
          <b/>
          <sz val="10"/>
          <color theme="1"/>
          <name val="Calibri"/>
          <scheme val="minor"/>
        </font>
        <fill>
          <patternFill patternType="solid">
            <bgColor theme="4" tint="0.59999389629810485"/>
          </patternFill>
        </fill>
        <alignment horizontal="center" vertical="center" wrapText="1" readingOrder="0"/>
        <border outline="0">
          <left style="thin">
            <color auto="1"/>
          </left>
          <top style="thin">
            <color auto="1"/>
          </top>
          <bottom style="thin">
            <color auto="1"/>
          </bottom>
        </border>
      </dxf>
    </rfmt>
    <rcc rId="0" sId="1" s="1" dxf="1" numFmtId="34">
      <nc r="AC253">
        <v>1300000</v>
      </nc>
      <ndxf>
        <font>
          <sz val="10"/>
          <color theme="1"/>
          <name val="Calibri"/>
          <scheme val="minor"/>
        </font>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ndxf>
    </rcc>
    <rcc rId="0" sId="1" s="1" dxf="1" numFmtId="34">
      <nc r="AD253">
        <v>1300000</v>
      </nc>
      <ndxf>
        <font>
          <sz val="10"/>
          <color theme="1"/>
          <name val="Calibri"/>
          <scheme val="minor"/>
        </font>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ndxf>
    </rcc>
    <rcc rId="0" sId="1" s="1" dxf="1" numFmtId="34">
      <nc r="AE253">
        <v>1300000</v>
      </nc>
      <ndxf>
        <font>
          <sz val="10"/>
          <color theme="1"/>
          <name val="Calibri"/>
          <scheme val="minor"/>
        </font>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ndxf>
    </rcc>
    <rcc rId="0" sId="1" s="1" dxf="1" numFmtId="34">
      <nc r="AF253">
        <v>1100000</v>
      </nc>
      <ndxf>
        <font>
          <sz val="10"/>
          <color theme="1"/>
          <name val="Calibri"/>
          <scheme val="minor"/>
        </font>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ndxf>
    </rcc>
    <rfmt sheetId="1" s="1" sqref="AG253" start="0" length="0">
      <dxf>
        <font>
          <sz val="10"/>
          <color theme="1"/>
          <name val="Calibri"/>
          <scheme val="minor"/>
        </font>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dxf>
    </rfmt>
    <rfmt sheetId="1" s="1" sqref="AH253" start="0" length="0">
      <dxf>
        <font>
          <sz val="10"/>
          <color theme="1"/>
          <name val="Calibri"/>
          <scheme val="minor"/>
        </font>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dxf>
    </rfmt>
    <rfmt sheetId="1" s="1" sqref="AI253" start="0" length="0">
      <dxf>
        <font>
          <sz val="10"/>
          <color theme="1"/>
          <name val="Calibri"/>
          <scheme val="minor"/>
        </font>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dxf>
    </rfmt>
    <rfmt sheetId="1" s="1" sqref="AJ253" start="0" length="0">
      <dxf>
        <font>
          <sz val="10"/>
          <color theme="1"/>
          <name val="Calibri"/>
          <scheme val="minor"/>
        </font>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dxf>
    </rfmt>
    <rfmt sheetId="1" s="1" sqref="AK253" start="0" length="0">
      <dxf>
        <font>
          <sz val="10"/>
          <color theme="1"/>
          <name val="Calibri"/>
          <scheme val="minor"/>
        </font>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dxf>
    </rfmt>
    <rfmt sheetId="1" s="1" sqref="AL253" start="0" length="0">
      <dxf>
        <font>
          <sz val="10"/>
          <color theme="1"/>
          <name val="Calibri"/>
          <scheme val="minor"/>
        </font>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dxf>
    </rfmt>
    <rfmt sheetId="1" s="1" sqref="AM253" start="0" length="0">
      <dxf>
        <font>
          <sz val="10"/>
          <color theme="1"/>
          <name val="Calibri"/>
          <scheme val="minor"/>
        </font>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dxf>
    </rfmt>
    <rfmt sheetId="1" s="1" sqref="AN253" start="0" length="0">
      <dxf>
        <font>
          <sz val="10"/>
          <color theme="1"/>
          <name val="Calibri"/>
          <scheme val="minor"/>
        </font>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dxf>
    </rfmt>
    <rfmt sheetId="1" s="1" sqref="AO253" start="0" length="0">
      <dxf>
        <font>
          <b/>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cc rId="0" sId="1" dxf="1">
      <nc r="AP253">
        <f>52430000-5000000</f>
      </nc>
      <ndxf>
        <numFmt numFmtId="165" formatCode="_(&quot;$&quot;\ * #,##0_);_(&quot;$&quot;\ * \(#,##0\);_(&quot;$&quot;\ * &quot;-&quot;??_);_(@_)"/>
      </ndxf>
    </rcc>
    <rfmt sheetId="1" sqref="AQ253" start="0" length="0">
      <dxf>
        <font>
          <b/>
          <sz val="11"/>
          <color theme="1"/>
          <name val="Calibri"/>
          <scheme val="minor"/>
        </font>
        <fill>
          <patternFill patternType="solid">
            <bgColor theme="0"/>
          </patternFill>
        </fill>
      </dxf>
    </rfmt>
    <rfmt sheetId="1" sqref="AR253" start="0" length="0">
      <dxf>
        <font>
          <b/>
          <sz val="11"/>
          <color theme="1"/>
          <name val="Calibri"/>
          <scheme val="minor"/>
        </font>
        <fill>
          <patternFill patternType="solid">
            <bgColor theme="0"/>
          </patternFill>
        </fill>
      </dxf>
    </rfmt>
    <rfmt sheetId="1" sqref="AS253" start="0" length="0">
      <dxf>
        <fill>
          <patternFill patternType="solid">
            <bgColor theme="0"/>
          </patternFill>
        </fill>
      </dxf>
    </rfmt>
    <rfmt sheetId="1" sqref="AT253" start="0" length="0">
      <dxf>
        <fill>
          <patternFill patternType="solid">
            <bgColor theme="0"/>
          </patternFill>
        </fill>
      </dxf>
    </rfmt>
    <rfmt sheetId="1" sqref="AU253" start="0" length="0">
      <dxf>
        <fill>
          <patternFill patternType="solid">
            <bgColor theme="0"/>
          </patternFill>
        </fill>
      </dxf>
    </rfmt>
    <rfmt sheetId="1" sqref="AV253" start="0" length="0">
      <dxf>
        <fill>
          <patternFill patternType="solid">
            <bgColor theme="0"/>
          </patternFill>
        </fill>
      </dxf>
    </rfmt>
    <rfmt sheetId="1" sqref="AW253" start="0" length="0">
      <dxf>
        <fill>
          <patternFill patternType="solid">
            <bgColor theme="0"/>
          </patternFill>
        </fill>
      </dxf>
    </rfmt>
    <rfmt sheetId="1" sqref="AX253" start="0" length="0">
      <dxf>
        <fill>
          <patternFill patternType="solid">
            <bgColor theme="0"/>
          </patternFill>
        </fill>
      </dxf>
    </rfmt>
    <rfmt sheetId="1" sqref="AY253" start="0" length="0">
      <dxf>
        <fill>
          <patternFill patternType="solid">
            <bgColor theme="0"/>
          </patternFill>
        </fill>
      </dxf>
    </rfmt>
    <rfmt sheetId="1" sqref="AZ253" start="0" length="0">
      <dxf>
        <fill>
          <patternFill patternType="solid">
            <bgColor theme="0"/>
          </patternFill>
        </fill>
      </dxf>
    </rfmt>
    <rfmt sheetId="1" sqref="BA253" start="0" length="0">
      <dxf>
        <fill>
          <patternFill patternType="solid">
            <bgColor theme="0"/>
          </patternFill>
        </fill>
      </dxf>
    </rfmt>
    <rfmt sheetId="1" sqref="BB253" start="0" length="0">
      <dxf>
        <fill>
          <patternFill patternType="solid">
            <bgColor theme="0"/>
          </patternFill>
        </fill>
      </dxf>
    </rfmt>
    <rfmt sheetId="1" sqref="BC253" start="0" length="0">
      <dxf>
        <fill>
          <patternFill patternType="solid">
            <bgColor theme="0"/>
          </patternFill>
        </fill>
      </dxf>
    </rfmt>
    <rfmt sheetId="1" sqref="BD253" start="0" length="0">
      <dxf>
        <fill>
          <patternFill patternType="solid">
            <bgColor theme="0"/>
          </patternFill>
        </fill>
      </dxf>
    </rfmt>
    <rfmt sheetId="1" sqref="BE253" start="0" length="0">
      <dxf>
        <fill>
          <patternFill patternType="solid">
            <bgColor theme="0"/>
          </patternFill>
        </fill>
      </dxf>
    </rfmt>
    <rfmt sheetId="1" sqref="BF253" start="0" length="0">
      <dxf>
        <fill>
          <patternFill patternType="solid">
            <bgColor theme="0"/>
          </patternFill>
        </fill>
      </dxf>
    </rfmt>
    <rfmt sheetId="1" sqref="BG253" start="0" length="0">
      <dxf>
        <fill>
          <patternFill patternType="solid">
            <bgColor theme="0"/>
          </patternFill>
        </fill>
      </dxf>
    </rfmt>
    <rfmt sheetId="1" sqref="BH253" start="0" length="0">
      <dxf>
        <fill>
          <patternFill patternType="solid">
            <bgColor theme="0"/>
          </patternFill>
        </fill>
      </dxf>
    </rfmt>
    <rfmt sheetId="1" sqref="BI253" start="0" length="0">
      <dxf>
        <fill>
          <patternFill patternType="solid">
            <bgColor theme="0"/>
          </patternFill>
        </fill>
      </dxf>
    </rfmt>
    <rfmt sheetId="1" sqref="BJ253" start="0" length="0">
      <dxf>
        <fill>
          <patternFill patternType="solid">
            <bgColor theme="0"/>
          </patternFill>
        </fill>
      </dxf>
    </rfmt>
    <rfmt sheetId="1" sqref="BK253" start="0" length="0">
      <dxf>
        <fill>
          <patternFill patternType="solid">
            <bgColor theme="0"/>
          </patternFill>
        </fill>
      </dxf>
    </rfmt>
    <rfmt sheetId="1" sqref="BL253" start="0" length="0">
      <dxf>
        <fill>
          <patternFill patternType="solid">
            <bgColor theme="0"/>
          </patternFill>
        </fill>
      </dxf>
    </rfmt>
    <rfmt sheetId="1" sqref="BM253" start="0" length="0">
      <dxf>
        <fill>
          <patternFill patternType="solid">
            <bgColor theme="0"/>
          </patternFill>
        </fill>
      </dxf>
    </rfmt>
    <rfmt sheetId="1" sqref="BN253" start="0" length="0">
      <dxf>
        <fill>
          <patternFill patternType="solid">
            <bgColor theme="0"/>
          </patternFill>
        </fill>
      </dxf>
    </rfmt>
    <rfmt sheetId="1" sqref="BO253" start="0" length="0">
      <dxf>
        <fill>
          <patternFill patternType="solid">
            <bgColor theme="0"/>
          </patternFill>
        </fill>
      </dxf>
    </rfmt>
  </rrc>
  <rrc rId="14681" sId="1" ref="A253:XFD253" action="deleteRow">
    <rfmt sheetId="1" xfDxf="1" sqref="A253:XFD253" start="0" length="0"/>
    <rcc rId="0" sId="1" dxf="1">
      <nc r="A253"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53" t="inlineStr">
        <is>
          <t>GR:1:2-01-03</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53" t="inlineStr">
        <is>
          <t>1.2.1.9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53"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53"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53" start="0" length="0">
      <dxf>
        <font>
          <sz val="10"/>
          <color theme="1"/>
          <name val="Calibri"/>
          <scheme val="minor"/>
        </font>
        <alignment horizontal="left" vertical="top" wrapText="1" readingOrder="0"/>
        <border outline="0">
          <left style="thin">
            <color auto="1"/>
          </left>
          <right style="thin">
            <color auto="1"/>
          </right>
          <top style="thin">
            <color auto="1"/>
          </top>
          <bottom style="thin">
            <color auto="1"/>
          </bottom>
        </border>
        <protection locked="0"/>
      </dxf>
    </rfmt>
    <rfmt sheetId="1" sqref="K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L253" t="inlineStr">
        <is>
          <t>CAJA MENOR</t>
        </is>
      </nc>
      <ndxf>
        <font>
          <b/>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fmt sheetId="1" sqref="M253" start="0" length="0">
      <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fmt sheetId="1" sqref="N253" start="0" length="0">
      <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fmt sheetId="1" sqref="O253" start="0" length="0">
      <dxf>
        <font>
          <sz val="10"/>
          <color theme="1"/>
          <name val="Calibri"/>
          <scheme val="minor"/>
        </font>
        <numFmt numFmtId="34" formatCode="_(&quot;$&quot;\ * #,##0.00_);_(&quot;$&quot;\ * \(#,##0.00\);_(&quot;$&quot;\ * &quot;-&quot;??_);_(@_)"/>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cc rId="0" sId="1" dxf="1">
      <nc r="P253" t="inlineStr">
        <is>
          <t>RECURSOS CORRIENTES</t>
        </is>
      </nc>
      <n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253">
        <v>7000000</v>
      </nc>
      <ndxf>
        <font>
          <sz val="10"/>
          <color theme="1"/>
          <name val="Calibri"/>
          <scheme val="minor"/>
        </font>
        <numFmt numFmtId="34" formatCode="_(&quot;$&quot;\ * #,##0.00_);_(&quot;$&quot;\ * \(#,##0.00\);_(&quot;$&quot;\ * &quot;-&quot;??_);_(@_)"/>
        <fill>
          <patternFill patternType="solid">
            <bgColor theme="4" tint="0.59999389629810485"/>
          </patternFill>
        </fill>
        <alignment horizontal="right" vertical="center" wrapText="1" readingOrder="0"/>
        <border outline="0">
          <left style="thin">
            <color indexed="64"/>
          </left>
          <right style="thin">
            <color indexed="64"/>
          </right>
          <top style="thin">
            <color indexed="64"/>
          </top>
          <bottom style="thin">
            <color indexed="64"/>
          </bottom>
        </border>
      </ndxf>
    </rcc>
    <rcc rId="0" sId="1" s="1" dxf="1" numFmtId="34">
      <nc r="R253">
        <v>7000000</v>
      </nc>
      <ndxf>
        <font>
          <sz val="10"/>
          <color theme="1"/>
          <name val="Calibri"/>
          <scheme val="minor"/>
        </font>
        <numFmt numFmtId="34" formatCode="_(&quot;$&quot;\ * #,##0.00_);_(&quot;$&quot;\ * \(#,##0.00\);_(&quot;$&quot;\ * &quot;-&quot;??_);_(@_)"/>
        <fill>
          <patternFill patternType="solid">
            <bgColor theme="4" tint="0.59999389629810485"/>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S253" t="inlineStr">
        <is>
          <t>No</t>
        </is>
      </nc>
      <ndxf>
        <font>
          <sz val="10"/>
          <color theme="1"/>
          <name val="Calibri"/>
          <scheme val="minor"/>
        </font>
        <fill>
          <patternFill patternType="solid">
            <bgColor theme="4" tint="0.59999389629810485"/>
          </patternFill>
        </fill>
        <alignment horizontal="center" vertical="center" wrapText="1" readingOrder="0"/>
        <border outline="0">
          <right style="thin">
            <color auto="1"/>
          </right>
          <top style="thin">
            <color auto="1"/>
          </top>
          <bottom style="thin">
            <color auto="1"/>
          </bottom>
        </border>
      </ndxf>
    </rcc>
    <rcc rId="0" sId="1" dxf="1">
      <nc r="T253" t="inlineStr">
        <is>
          <t>N/A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53" t="inlineStr">
        <is>
          <t>Secretaria General - Dirección Administrativa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V253">
        <v>7000087870</v>
      </nc>
      <n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W253"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top style="thin">
            <color indexed="64"/>
          </top>
          <bottom style="thin">
            <color indexed="64"/>
          </bottom>
        </border>
      </dxf>
    </rfmt>
    <rfmt sheetId="1" s="1" sqref="X253" start="0" length="0">
      <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Y253"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Z253"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A253"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253" start="0" length="0">
      <dxf>
        <font>
          <b/>
          <sz val="10"/>
          <color theme="1"/>
          <name val="Calibri"/>
          <scheme val="minor"/>
        </font>
        <fill>
          <patternFill patternType="solid">
            <bgColor theme="4" tint="0.59999389629810485"/>
          </patternFill>
        </fill>
        <alignment horizontal="center" vertical="center" wrapText="1" readingOrder="0"/>
        <border outline="0">
          <left style="thin">
            <color indexed="64"/>
          </left>
          <top style="thin">
            <color indexed="64"/>
          </top>
          <bottom style="thin">
            <color indexed="64"/>
          </bottom>
        </border>
      </dxf>
    </rfmt>
    <rfmt sheetId="1" s="1" sqref="AC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fmt sheetId="1" s="1" sqref="AD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fmt sheetId="1" s="1" sqref="AE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fmt sheetId="1" s="1" sqref="AF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fmt sheetId="1" s="1" sqref="AG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fmt sheetId="1" s="1" sqref="AH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fmt sheetId="1" s="1" sqref="AI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fmt sheetId="1" s="1" sqref="AJ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fmt sheetId="1" s="1" sqref="AK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fmt sheetId="1" s="1" sqref="AL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cc rId="0" sId="1" s="1" dxf="1" numFmtId="34">
      <nc r="AM253">
        <v>7000000</v>
      </nc>
      <n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ndxf>
    </rcc>
    <rfmt sheetId="1" s="1" sqref="AN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fmt sheetId="1" s="1" sqref="AO253" start="0" length="0">
      <dxf>
        <font>
          <b/>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P253" start="0" length="0">
      <dxf>
        <numFmt numFmtId="165" formatCode="_(&quot;$&quot;\ * #,##0_);_(&quot;$&quot;\ * \(#,##0\);_(&quot;$&quot;\ * &quot;-&quot;??_);_(@_)"/>
      </dxf>
    </rfmt>
    <rfmt sheetId="1" sqref="AQ253" start="0" length="0">
      <dxf>
        <font>
          <b/>
          <sz val="11"/>
          <color theme="1"/>
          <name val="Calibri"/>
          <scheme val="minor"/>
        </font>
        <fill>
          <patternFill patternType="solid">
            <bgColor theme="0"/>
          </patternFill>
        </fill>
      </dxf>
    </rfmt>
    <rfmt sheetId="1" sqref="AR253" start="0" length="0">
      <dxf>
        <font>
          <b/>
          <sz val="11"/>
          <color theme="1"/>
          <name val="Calibri"/>
          <scheme val="minor"/>
        </font>
        <fill>
          <patternFill patternType="solid">
            <bgColor theme="0"/>
          </patternFill>
        </fill>
      </dxf>
    </rfmt>
    <rfmt sheetId="1" sqref="AS253" start="0" length="0">
      <dxf>
        <fill>
          <patternFill patternType="solid">
            <bgColor theme="0"/>
          </patternFill>
        </fill>
      </dxf>
    </rfmt>
    <rfmt sheetId="1" sqref="AT253" start="0" length="0">
      <dxf>
        <fill>
          <patternFill patternType="solid">
            <bgColor theme="0"/>
          </patternFill>
        </fill>
      </dxf>
    </rfmt>
    <rfmt sheetId="1" sqref="AU253" start="0" length="0">
      <dxf>
        <fill>
          <patternFill patternType="solid">
            <bgColor theme="0"/>
          </patternFill>
        </fill>
      </dxf>
    </rfmt>
    <rfmt sheetId="1" sqref="AV253" start="0" length="0">
      <dxf>
        <fill>
          <patternFill patternType="solid">
            <bgColor theme="0"/>
          </patternFill>
        </fill>
      </dxf>
    </rfmt>
    <rfmt sheetId="1" sqref="AW253" start="0" length="0">
      <dxf>
        <fill>
          <patternFill patternType="solid">
            <bgColor theme="0"/>
          </patternFill>
        </fill>
      </dxf>
    </rfmt>
    <rfmt sheetId="1" sqref="AX253" start="0" length="0">
      <dxf>
        <fill>
          <patternFill patternType="solid">
            <bgColor theme="0"/>
          </patternFill>
        </fill>
      </dxf>
    </rfmt>
    <rfmt sheetId="1" sqref="AY253" start="0" length="0">
      <dxf>
        <fill>
          <patternFill patternType="solid">
            <bgColor theme="0"/>
          </patternFill>
        </fill>
      </dxf>
    </rfmt>
    <rfmt sheetId="1" sqref="AZ253" start="0" length="0">
      <dxf>
        <fill>
          <patternFill patternType="solid">
            <bgColor theme="0"/>
          </patternFill>
        </fill>
      </dxf>
    </rfmt>
    <rfmt sheetId="1" sqref="BA253" start="0" length="0">
      <dxf>
        <fill>
          <patternFill patternType="solid">
            <bgColor theme="0"/>
          </patternFill>
        </fill>
      </dxf>
    </rfmt>
    <rfmt sheetId="1" sqref="BB253" start="0" length="0">
      <dxf>
        <fill>
          <patternFill patternType="solid">
            <bgColor theme="0"/>
          </patternFill>
        </fill>
      </dxf>
    </rfmt>
    <rfmt sheetId="1" sqref="BC253" start="0" length="0">
      <dxf>
        <fill>
          <patternFill patternType="solid">
            <bgColor theme="0"/>
          </patternFill>
        </fill>
      </dxf>
    </rfmt>
    <rfmt sheetId="1" sqref="BD253" start="0" length="0">
      <dxf>
        <fill>
          <patternFill patternType="solid">
            <bgColor theme="0"/>
          </patternFill>
        </fill>
      </dxf>
    </rfmt>
    <rfmt sheetId="1" sqref="BE253" start="0" length="0">
      <dxf>
        <fill>
          <patternFill patternType="solid">
            <bgColor theme="0"/>
          </patternFill>
        </fill>
      </dxf>
    </rfmt>
    <rfmt sheetId="1" sqref="BF253" start="0" length="0">
      <dxf>
        <fill>
          <patternFill patternType="solid">
            <bgColor theme="0"/>
          </patternFill>
        </fill>
      </dxf>
    </rfmt>
    <rfmt sheetId="1" sqref="BG253" start="0" length="0">
      <dxf>
        <fill>
          <patternFill patternType="solid">
            <bgColor theme="0"/>
          </patternFill>
        </fill>
      </dxf>
    </rfmt>
    <rfmt sheetId="1" sqref="BH253" start="0" length="0">
      <dxf>
        <fill>
          <patternFill patternType="solid">
            <bgColor theme="0"/>
          </patternFill>
        </fill>
      </dxf>
    </rfmt>
    <rfmt sheetId="1" sqref="BI253" start="0" length="0">
      <dxf>
        <fill>
          <patternFill patternType="solid">
            <bgColor theme="0"/>
          </patternFill>
        </fill>
      </dxf>
    </rfmt>
    <rfmt sheetId="1" sqref="BJ253" start="0" length="0">
      <dxf>
        <fill>
          <patternFill patternType="solid">
            <bgColor theme="0"/>
          </patternFill>
        </fill>
      </dxf>
    </rfmt>
    <rfmt sheetId="1" sqref="BK253" start="0" length="0">
      <dxf>
        <fill>
          <patternFill patternType="solid">
            <bgColor theme="0"/>
          </patternFill>
        </fill>
      </dxf>
    </rfmt>
    <rfmt sheetId="1" sqref="BL253" start="0" length="0">
      <dxf>
        <fill>
          <patternFill patternType="solid">
            <bgColor theme="0"/>
          </patternFill>
        </fill>
      </dxf>
    </rfmt>
    <rfmt sheetId="1" sqref="BM253" start="0" length="0">
      <dxf>
        <fill>
          <patternFill patternType="solid">
            <bgColor theme="0"/>
          </patternFill>
        </fill>
      </dxf>
    </rfmt>
    <rfmt sheetId="1" sqref="BN253" start="0" length="0">
      <dxf>
        <fill>
          <patternFill patternType="solid">
            <bgColor theme="0"/>
          </patternFill>
        </fill>
      </dxf>
    </rfmt>
    <rfmt sheetId="1" sqref="BO253" start="0" length="0">
      <dxf>
        <fill>
          <patternFill patternType="solid">
            <bgColor theme="0"/>
          </patternFill>
        </fill>
      </dxf>
    </rfmt>
  </rrc>
  <rrc rId="14682" sId="1" ref="A253:XFD253" action="deleteRow">
    <rfmt sheetId="1" xfDxf="1" sqref="A253:XFD253" start="0" length="0"/>
    <rcc rId="0" sId="1" dxf="1">
      <nc r="A253"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53" t="inlineStr">
        <is>
          <t>GR:1:2-01-03</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53" t="inlineStr">
        <is>
          <t>1.2.1.9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53"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53"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53" start="0" length="0">
      <dxf>
        <font>
          <sz val="10"/>
          <color theme="1"/>
          <name val="Calibri"/>
          <scheme val="minor"/>
        </font>
        <alignment horizontal="left" vertical="top" wrapText="1" readingOrder="0"/>
        <border outline="0">
          <left style="thin">
            <color auto="1"/>
          </left>
          <right style="thin">
            <color auto="1"/>
          </right>
          <top style="thin">
            <color auto="1"/>
          </top>
          <bottom style="thin">
            <color auto="1"/>
          </bottom>
        </border>
        <protection locked="0"/>
      </dxf>
    </rfmt>
    <rfmt sheetId="1" sqref="K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L253" t="inlineStr">
        <is>
          <t xml:space="preserve">REEMBOLSO CAJA MENOR </t>
        </is>
      </nc>
      <ndxf>
        <font>
          <b/>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fmt sheetId="1" sqref="M253" start="0" length="0">
      <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fmt sheetId="1" sqref="N253" start="0" length="0">
      <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fmt sheetId="1" sqref="O253" start="0" length="0">
      <dxf>
        <font>
          <sz val="10"/>
          <color theme="1"/>
          <name val="Calibri"/>
          <scheme val="minor"/>
        </font>
        <numFmt numFmtId="34" formatCode="_(&quot;$&quot;\ * #,##0.00_);_(&quot;$&quot;\ * \(#,##0.00\);_(&quot;$&quot;\ * &quot;-&quot;??_);_(@_)"/>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cc rId="0" sId="1" dxf="1">
      <nc r="P253" t="inlineStr">
        <is>
          <t>RECURSOS CORRIENTES</t>
        </is>
      </nc>
      <n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253">
        <v>1097800</v>
      </nc>
      <ndxf>
        <font>
          <sz val="10"/>
          <color theme="1"/>
          <name val="Calibri"/>
          <scheme val="minor"/>
        </font>
        <numFmt numFmtId="34" formatCode="_(&quot;$&quot;\ * #,##0.00_);_(&quot;$&quot;\ * \(#,##0.00\);_(&quot;$&quot;\ * &quot;-&quot;??_);_(@_)"/>
        <fill>
          <patternFill patternType="solid">
            <bgColor theme="4" tint="0.59999389629810485"/>
          </patternFill>
        </fill>
        <alignment horizontal="right" vertical="center" wrapText="1" readingOrder="0"/>
        <border outline="0">
          <left style="thin">
            <color auto="1"/>
          </left>
          <right style="thin">
            <color auto="1"/>
          </right>
          <top style="thin">
            <color auto="1"/>
          </top>
          <bottom style="thin">
            <color auto="1"/>
          </bottom>
        </border>
      </ndxf>
    </rcc>
    <rcc rId="0" sId="1" s="1" dxf="1" numFmtId="34">
      <nc r="R253">
        <v>1097800</v>
      </nc>
      <ndxf>
        <font>
          <sz val="10"/>
          <color theme="1"/>
          <name val="Calibri"/>
          <scheme val="minor"/>
        </font>
        <numFmt numFmtId="34" formatCode="_(&quot;$&quot;\ * #,##0.00_);_(&quot;$&quot;\ * \(#,##0.00\);_(&quot;$&quot;\ * &quot;-&quot;??_);_(@_)"/>
        <fill>
          <patternFill patternType="solid">
            <bgColor theme="4" tint="0.59999389629810485"/>
          </patternFill>
        </fill>
        <alignment horizontal="right" vertical="center" wrapText="1" readingOrder="0"/>
        <border outline="0">
          <left style="thin">
            <color auto="1"/>
          </left>
          <right style="thin">
            <color auto="1"/>
          </right>
          <top style="thin">
            <color auto="1"/>
          </top>
          <bottom style="thin">
            <color auto="1"/>
          </bottom>
        </border>
      </ndxf>
    </rcc>
    <rcc rId="0" sId="1" dxf="1">
      <nc r="S253" t="inlineStr">
        <is>
          <t>No</t>
        </is>
      </nc>
      <ndxf>
        <font>
          <sz val="10"/>
          <color theme="1"/>
          <name val="Calibri"/>
          <scheme val="minor"/>
        </font>
        <fill>
          <patternFill patternType="solid">
            <bgColor theme="4" tint="0.59999389629810485"/>
          </patternFill>
        </fill>
        <alignment horizontal="center" vertical="center" wrapText="1" readingOrder="0"/>
        <border outline="0">
          <right style="thin">
            <color auto="1"/>
          </right>
          <top style="thin">
            <color auto="1"/>
          </top>
          <bottom style="thin">
            <color auto="1"/>
          </bottom>
        </border>
      </ndxf>
    </rcc>
    <rcc rId="0" sId="1" dxf="1">
      <nc r="T253" t="inlineStr">
        <is>
          <t>N/A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53" t="inlineStr">
        <is>
          <t>Secretaria General - Dirección Administrativa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fmt sheetId="1" sqref="V253"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W253"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top style="thin">
            <color auto="1"/>
          </top>
          <bottom style="thin">
            <color auto="1"/>
          </bottom>
        </border>
      </dxf>
    </rfmt>
    <rfmt sheetId="1" s="1" sqref="X253" start="0" length="0">
      <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Y253"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Z253"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AA253"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AB253" start="0" length="0">
      <dxf>
        <font>
          <b/>
          <sz val="10"/>
          <color theme="1"/>
          <name val="Calibri"/>
          <scheme val="minor"/>
        </font>
        <fill>
          <patternFill patternType="solid">
            <bgColor theme="4" tint="0.59999389629810485"/>
          </patternFill>
        </fill>
        <alignment horizontal="center" vertical="center" wrapText="1" readingOrder="0"/>
        <border outline="0">
          <left style="thin">
            <color auto="1"/>
          </left>
          <top style="thin">
            <color auto="1"/>
          </top>
          <bottom style="thin">
            <color auto="1"/>
          </bottom>
        </border>
      </dxf>
    </rfmt>
    <rfmt sheetId="1" s="1" sqref="AC253" start="0" length="0">
      <dxf>
        <font>
          <sz val="10"/>
          <color theme="1"/>
          <name val="Calibri"/>
          <scheme val="minor"/>
        </font>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dxf>
    </rfmt>
    <rfmt sheetId="1" s="1" sqref="AD253" start="0" length="0">
      <dxf>
        <font>
          <sz val="10"/>
          <color theme="1"/>
          <name val="Calibri"/>
          <scheme val="minor"/>
        </font>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dxf>
    </rfmt>
    <rcc rId="0" sId="1" s="1" dxf="1" numFmtId="34">
      <nc r="AE253">
        <v>1097800</v>
      </nc>
      <ndxf>
        <font>
          <sz val="10"/>
          <color theme="1"/>
          <name val="Calibri"/>
          <scheme val="minor"/>
        </font>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ndxf>
    </rcc>
    <rfmt sheetId="1" s="1" sqref="AF253" start="0" length="0">
      <dxf>
        <font>
          <sz val="10"/>
          <color theme="1"/>
          <name val="Calibri"/>
          <scheme val="minor"/>
        </font>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dxf>
    </rfmt>
    <rfmt sheetId="1" s="1" sqref="AG253" start="0" length="0">
      <dxf>
        <font>
          <sz val="10"/>
          <color theme="1"/>
          <name val="Calibri"/>
          <scheme val="minor"/>
        </font>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dxf>
    </rfmt>
    <rfmt sheetId="1" s="1" sqref="AH253" start="0" length="0">
      <dxf>
        <font>
          <sz val="10"/>
          <color theme="1"/>
          <name val="Calibri"/>
          <scheme val="minor"/>
        </font>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dxf>
    </rfmt>
    <rfmt sheetId="1" s="1" sqref="AI253" start="0" length="0">
      <dxf>
        <font>
          <sz val="10"/>
          <color theme="1"/>
          <name val="Calibri"/>
          <scheme val="minor"/>
        </font>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dxf>
    </rfmt>
    <rfmt sheetId="1" s="1" sqref="AJ253" start="0" length="0">
      <dxf>
        <font>
          <sz val="10"/>
          <color theme="1"/>
          <name val="Calibri"/>
          <scheme val="minor"/>
        </font>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dxf>
    </rfmt>
    <rfmt sheetId="1" s="1" sqref="AK253" start="0" length="0">
      <dxf>
        <font>
          <sz val="10"/>
          <color theme="1"/>
          <name val="Calibri"/>
          <scheme val="minor"/>
        </font>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dxf>
    </rfmt>
    <rfmt sheetId="1" s="1" sqref="AL253" start="0" length="0">
      <dxf>
        <font>
          <sz val="10"/>
          <color theme="1"/>
          <name val="Calibri"/>
          <scheme val="minor"/>
        </font>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dxf>
    </rfmt>
    <rfmt sheetId="1" s="1" sqref="AM253" start="0" length="0">
      <dxf>
        <font>
          <sz val="10"/>
          <color theme="1"/>
          <name val="Calibri"/>
          <scheme val="minor"/>
        </font>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dxf>
    </rfmt>
    <rfmt sheetId="1" s="1" sqref="AN253" start="0" length="0">
      <dxf>
        <font>
          <sz val="10"/>
          <color theme="1"/>
          <name val="Calibri"/>
          <scheme val="minor"/>
        </font>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dxf>
    </rfmt>
    <rfmt sheetId="1" s="1" sqref="AO253" start="0" length="0">
      <dxf>
        <font>
          <b/>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AP253" start="0" length="0">
      <dxf>
        <numFmt numFmtId="165" formatCode="_(&quot;$&quot;\ * #,##0_);_(&quot;$&quot;\ * \(#,##0\);_(&quot;$&quot;\ * &quot;-&quot;??_);_(@_)"/>
      </dxf>
    </rfmt>
    <rfmt sheetId="1" sqref="AQ253" start="0" length="0">
      <dxf>
        <font>
          <b/>
          <sz val="11"/>
          <color theme="1"/>
          <name val="Calibri"/>
          <scheme val="minor"/>
        </font>
        <fill>
          <patternFill patternType="solid">
            <bgColor theme="0"/>
          </patternFill>
        </fill>
      </dxf>
    </rfmt>
    <rfmt sheetId="1" sqref="AR253" start="0" length="0">
      <dxf>
        <font>
          <b/>
          <sz val="11"/>
          <color theme="1"/>
          <name val="Calibri"/>
          <scheme val="minor"/>
        </font>
        <fill>
          <patternFill patternType="solid">
            <bgColor theme="0"/>
          </patternFill>
        </fill>
      </dxf>
    </rfmt>
    <rfmt sheetId="1" sqref="AS253" start="0" length="0">
      <dxf>
        <fill>
          <patternFill patternType="solid">
            <bgColor theme="0"/>
          </patternFill>
        </fill>
      </dxf>
    </rfmt>
    <rfmt sheetId="1" sqref="AT253" start="0" length="0">
      <dxf>
        <fill>
          <patternFill patternType="solid">
            <bgColor theme="0"/>
          </patternFill>
        </fill>
      </dxf>
    </rfmt>
    <rfmt sheetId="1" sqref="AU253" start="0" length="0">
      <dxf>
        <fill>
          <patternFill patternType="solid">
            <bgColor theme="0"/>
          </patternFill>
        </fill>
      </dxf>
    </rfmt>
    <rfmt sheetId="1" sqref="AV253" start="0" length="0">
      <dxf>
        <fill>
          <patternFill patternType="solid">
            <bgColor theme="0"/>
          </patternFill>
        </fill>
      </dxf>
    </rfmt>
    <rfmt sheetId="1" sqref="AW253" start="0" length="0">
      <dxf>
        <fill>
          <patternFill patternType="solid">
            <bgColor theme="0"/>
          </patternFill>
        </fill>
      </dxf>
    </rfmt>
    <rfmt sheetId="1" sqref="AX253" start="0" length="0">
      <dxf>
        <fill>
          <patternFill patternType="solid">
            <bgColor theme="0"/>
          </patternFill>
        </fill>
      </dxf>
    </rfmt>
    <rfmt sheetId="1" sqref="AY253" start="0" length="0">
      <dxf>
        <fill>
          <patternFill patternType="solid">
            <bgColor theme="0"/>
          </patternFill>
        </fill>
      </dxf>
    </rfmt>
    <rfmt sheetId="1" sqref="AZ253" start="0" length="0">
      <dxf>
        <fill>
          <patternFill patternType="solid">
            <bgColor theme="0"/>
          </patternFill>
        </fill>
      </dxf>
    </rfmt>
    <rfmt sheetId="1" sqref="BA253" start="0" length="0">
      <dxf>
        <fill>
          <patternFill patternType="solid">
            <bgColor theme="0"/>
          </patternFill>
        </fill>
      </dxf>
    </rfmt>
    <rfmt sheetId="1" sqref="BB253" start="0" length="0">
      <dxf>
        <fill>
          <patternFill patternType="solid">
            <bgColor theme="0"/>
          </patternFill>
        </fill>
      </dxf>
    </rfmt>
    <rfmt sheetId="1" sqref="BC253" start="0" length="0">
      <dxf>
        <fill>
          <patternFill patternType="solid">
            <bgColor theme="0"/>
          </patternFill>
        </fill>
      </dxf>
    </rfmt>
    <rfmt sheetId="1" sqref="BD253" start="0" length="0">
      <dxf>
        <fill>
          <patternFill patternType="solid">
            <bgColor theme="0"/>
          </patternFill>
        </fill>
      </dxf>
    </rfmt>
    <rfmt sheetId="1" sqref="BE253" start="0" length="0">
      <dxf>
        <fill>
          <patternFill patternType="solid">
            <bgColor theme="0"/>
          </patternFill>
        </fill>
      </dxf>
    </rfmt>
    <rfmt sheetId="1" sqref="BF253" start="0" length="0">
      <dxf>
        <fill>
          <patternFill patternType="solid">
            <bgColor theme="0"/>
          </patternFill>
        </fill>
      </dxf>
    </rfmt>
    <rfmt sheetId="1" sqref="BG253" start="0" length="0">
      <dxf>
        <fill>
          <patternFill patternType="solid">
            <bgColor theme="0"/>
          </patternFill>
        </fill>
      </dxf>
    </rfmt>
    <rfmt sheetId="1" sqref="BH253" start="0" length="0">
      <dxf>
        <fill>
          <patternFill patternType="solid">
            <bgColor theme="0"/>
          </patternFill>
        </fill>
      </dxf>
    </rfmt>
    <rfmt sheetId="1" sqref="BI253" start="0" length="0">
      <dxf>
        <fill>
          <patternFill patternType="solid">
            <bgColor theme="0"/>
          </patternFill>
        </fill>
      </dxf>
    </rfmt>
    <rfmt sheetId="1" sqref="BJ253" start="0" length="0">
      <dxf>
        <fill>
          <patternFill patternType="solid">
            <bgColor theme="0"/>
          </patternFill>
        </fill>
      </dxf>
    </rfmt>
    <rfmt sheetId="1" sqref="BK253" start="0" length="0">
      <dxf>
        <fill>
          <patternFill patternType="solid">
            <bgColor theme="0"/>
          </patternFill>
        </fill>
      </dxf>
    </rfmt>
    <rfmt sheetId="1" sqref="BL253" start="0" length="0">
      <dxf>
        <fill>
          <patternFill patternType="solid">
            <bgColor theme="0"/>
          </patternFill>
        </fill>
      </dxf>
    </rfmt>
    <rfmt sheetId="1" sqref="BM253" start="0" length="0">
      <dxf>
        <fill>
          <patternFill patternType="solid">
            <bgColor theme="0"/>
          </patternFill>
        </fill>
      </dxf>
    </rfmt>
    <rfmt sheetId="1" sqref="BN253" start="0" length="0">
      <dxf>
        <fill>
          <patternFill patternType="solid">
            <bgColor theme="0"/>
          </patternFill>
        </fill>
      </dxf>
    </rfmt>
    <rfmt sheetId="1" sqref="BO253" start="0" length="0">
      <dxf>
        <fill>
          <patternFill patternType="solid">
            <bgColor theme="0"/>
          </patternFill>
        </fill>
      </dxf>
    </rfmt>
  </rrc>
  <rrc rId="14683" sId="1" ref="A253:XFD253" action="deleteRow">
    <rfmt sheetId="1" xfDxf="1" sqref="A253:XFD253" start="0" length="0"/>
    <rcc rId="0" sId="1" dxf="1">
      <nc r="A253"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53" t="inlineStr">
        <is>
          <t>GR:1:2-01-03</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53" t="inlineStr">
        <is>
          <t>1.2.1.9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53"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53"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53" start="0" length="0">
      <dxf>
        <font>
          <sz val="10"/>
          <color theme="1"/>
          <name val="Calibri"/>
          <scheme val="minor"/>
        </font>
        <alignment horizontal="left" vertical="top" wrapText="1" readingOrder="0"/>
        <border outline="0">
          <left style="thin">
            <color auto="1"/>
          </left>
          <right style="thin">
            <color auto="1"/>
          </right>
          <top style="thin">
            <color auto="1"/>
          </top>
          <bottom style="thin">
            <color auto="1"/>
          </bottom>
        </border>
        <protection locked="0"/>
      </dxf>
    </rfmt>
    <rfmt sheetId="1" sqref="K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L253" t="inlineStr">
        <is>
          <t xml:space="preserve">PARA TRASLADO PRESUPUESTAL (IMPRESOS Y COMUNICACIONES </t>
        </is>
      </nc>
      <ndxf>
        <font>
          <b/>
          <sz val="10"/>
          <color theme="1"/>
          <name val="Calibri"/>
          <scheme val="minor"/>
        </font>
        <fill>
          <patternFill patternType="solid">
            <bgColor theme="3" tint="0.79998168889431442"/>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253" t="inlineStr">
        <is>
          <t>SEPTIEMBRE</t>
        </is>
      </nc>
      <ndxf>
        <font>
          <sz val="10"/>
          <color theme="1"/>
          <name val="Calibri"/>
          <scheme val="minor"/>
        </font>
        <fill>
          <patternFill patternType="solid">
            <bgColor theme="3" tint="0.79998168889431442"/>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253" t="inlineStr">
        <is>
          <t>1 MES</t>
        </is>
      </nc>
      <ndxf>
        <font>
          <sz val="10"/>
          <color theme="1"/>
          <name val="Calibri"/>
          <scheme val="minor"/>
        </font>
        <fill>
          <patternFill patternType="solid">
            <bgColor theme="3" tint="0.79998168889431442"/>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O253" t="inlineStr">
        <is>
          <t>DIRECTA</t>
        </is>
      </nc>
      <ndxf>
        <font>
          <sz val="10"/>
          <color theme="1"/>
          <name val="Calibri"/>
          <scheme val="minor"/>
        </font>
        <numFmt numFmtId="34" formatCode="_(&quot;$&quot;\ * #,##0.00_);_(&quot;$&quot;\ * \(#,##0.00\);_(&quot;$&quot;\ * &quot;-&quot;??_);_(@_)"/>
        <fill>
          <patternFill patternType="solid">
            <bgColor theme="3" tint="0.79998168889431442"/>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P253" t="inlineStr">
        <is>
          <t>RECURSOS CORRIENTES</t>
        </is>
      </nc>
      <n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253">
        <v>18902000</v>
      </nc>
      <ndxf>
        <font>
          <sz val="10"/>
          <color theme="1"/>
          <name val="Calibri"/>
          <scheme val="minor"/>
        </font>
        <numFmt numFmtId="34" formatCode="_(&quot;$&quot;\ * #,##0.00_);_(&quot;$&quot;\ * \(#,##0.00\);_(&quot;$&quot;\ * &quot;-&quot;??_);_(@_)"/>
        <fill>
          <patternFill patternType="solid">
            <bgColor theme="4" tint="0.59999389629810485"/>
          </patternFill>
        </fill>
        <alignment horizontal="right" vertical="center" wrapText="1" readingOrder="0"/>
        <border outline="0">
          <left style="thin">
            <color indexed="64"/>
          </left>
          <right style="thin">
            <color indexed="64"/>
          </right>
          <top style="thin">
            <color indexed="64"/>
          </top>
          <bottom style="thin">
            <color indexed="64"/>
          </bottom>
        </border>
      </ndxf>
    </rcc>
    <rcc rId="0" sId="1" s="1" dxf="1" numFmtId="34">
      <nc r="R253">
        <v>18902000</v>
      </nc>
      <ndxf>
        <font>
          <sz val="10"/>
          <color theme="1"/>
          <name val="Calibri"/>
          <scheme val="minor"/>
        </font>
        <numFmt numFmtId="34" formatCode="_(&quot;$&quot;\ * #,##0.00_);_(&quot;$&quot;\ * \(#,##0.00\);_(&quot;$&quot;\ * &quot;-&quot;??_);_(@_)"/>
        <fill>
          <patternFill patternType="solid">
            <bgColor theme="4" tint="0.59999389629810485"/>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S253" t="inlineStr">
        <is>
          <t>No</t>
        </is>
      </nc>
      <ndxf>
        <font>
          <sz val="10"/>
          <color theme="1"/>
          <name val="Calibri"/>
          <scheme val="minor"/>
        </font>
        <fill>
          <patternFill patternType="solid">
            <bgColor theme="4" tint="0.59999389629810485"/>
          </patternFill>
        </fill>
        <alignment horizontal="center" vertical="center" wrapText="1" readingOrder="0"/>
        <border outline="0">
          <right style="thin">
            <color auto="1"/>
          </right>
          <top style="thin">
            <color auto="1"/>
          </top>
          <bottom style="thin">
            <color auto="1"/>
          </bottom>
        </border>
      </ndxf>
    </rcc>
    <rcc rId="0" sId="1" dxf="1">
      <nc r="T253" t="inlineStr">
        <is>
          <t>N/A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53" t="inlineStr">
        <is>
          <t>Secretaria General - Dirección Administrativa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V253">
        <v>7000088005</v>
      </nc>
      <n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W253"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top style="thin">
            <color indexed="64"/>
          </top>
          <bottom style="thin">
            <color indexed="64"/>
          </bottom>
        </border>
      </dxf>
    </rfmt>
    <rfmt sheetId="1" s="1" sqref="X253" start="0" length="0">
      <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Y253"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Z253"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A253"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253" start="0" length="0">
      <dxf>
        <font>
          <b/>
          <sz val="10"/>
          <color theme="1"/>
          <name val="Calibri"/>
          <scheme val="minor"/>
        </font>
        <fill>
          <patternFill patternType="solid">
            <bgColor theme="4" tint="0.59999389629810485"/>
          </patternFill>
        </fill>
        <alignment horizontal="center" vertical="center" wrapText="1" readingOrder="0"/>
        <border outline="0">
          <left style="thin">
            <color indexed="64"/>
          </left>
          <top style="thin">
            <color indexed="64"/>
          </top>
          <bottom style="thin">
            <color indexed="64"/>
          </bottom>
        </border>
      </dxf>
    </rfmt>
    <rfmt sheetId="1" s="1" sqref="AC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fmt sheetId="1" s="1" sqref="AD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fmt sheetId="1" s="1" sqref="AE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fmt sheetId="1" s="1" sqref="AF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fmt sheetId="1" s="1" sqref="AG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fmt sheetId="1" s="1" sqref="AH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fmt sheetId="1" s="1" sqref="AI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fmt sheetId="1" s="1" sqref="AJ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cc rId="0" sId="1" s="1" dxf="1" numFmtId="34">
      <nc r="AK253">
        <v>18902000</v>
      </nc>
      <n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ndxf>
    </rcc>
    <rfmt sheetId="1" s="1" sqref="AL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fmt sheetId="1" s="1" sqref="AM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fmt sheetId="1" s="1" sqref="AN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fmt sheetId="1" s="1" sqref="AO253" start="0" length="0">
      <dxf>
        <font>
          <b/>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P253" start="0" length="0">
      <dxf>
        <numFmt numFmtId="165" formatCode="_(&quot;$&quot;\ * #,##0_);_(&quot;$&quot;\ * \(#,##0\);_(&quot;$&quot;\ * &quot;-&quot;??_);_(@_)"/>
      </dxf>
    </rfmt>
    <rfmt sheetId="1" sqref="AQ253" start="0" length="0">
      <dxf>
        <font>
          <b/>
          <sz val="11"/>
          <color theme="1"/>
          <name val="Calibri"/>
          <scheme val="minor"/>
        </font>
        <fill>
          <patternFill patternType="solid">
            <bgColor theme="0"/>
          </patternFill>
        </fill>
      </dxf>
    </rfmt>
    <rfmt sheetId="1" sqref="AR253" start="0" length="0">
      <dxf>
        <font>
          <b/>
          <sz val="11"/>
          <color theme="1"/>
          <name val="Calibri"/>
          <scheme val="minor"/>
        </font>
        <fill>
          <patternFill patternType="solid">
            <bgColor theme="0"/>
          </patternFill>
        </fill>
      </dxf>
    </rfmt>
    <rfmt sheetId="1" sqref="AS253" start="0" length="0">
      <dxf>
        <fill>
          <patternFill patternType="solid">
            <bgColor theme="0"/>
          </patternFill>
        </fill>
      </dxf>
    </rfmt>
    <rfmt sheetId="1" sqref="AT253" start="0" length="0">
      <dxf>
        <fill>
          <patternFill patternType="solid">
            <bgColor theme="0"/>
          </patternFill>
        </fill>
      </dxf>
    </rfmt>
    <rfmt sheetId="1" sqref="AU253" start="0" length="0">
      <dxf>
        <fill>
          <patternFill patternType="solid">
            <bgColor theme="0"/>
          </patternFill>
        </fill>
      </dxf>
    </rfmt>
    <rfmt sheetId="1" sqref="AV253" start="0" length="0">
      <dxf>
        <fill>
          <patternFill patternType="solid">
            <bgColor theme="0"/>
          </patternFill>
        </fill>
      </dxf>
    </rfmt>
    <rfmt sheetId="1" sqref="AW253" start="0" length="0">
      <dxf>
        <fill>
          <patternFill patternType="solid">
            <bgColor theme="0"/>
          </patternFill>
        </fill>
      </dxf>
    </rfmt>
    <rfmt sheetId="1" sqref="AX253" start="0" length="0">
      <dxf>
        <fill>
          <patternFill patternType="solid">
            <bgColor theme="0"/>
          </patternFill>
        </fill>
      </dxf>
    </rfmt>
    <rfmt sheetId="1" sqref="AY253" start="0" length="0">
      <dxf>
        <fill>
          <patternFill patternType="solid">
            <bgColor theme="0"/>
          </patternFill>
        </fill>
      </dxf>
    </rfmt>
    <rfmt sheetId="1" sqref="AZ253" start="0" length="0">
      <dxf>
        <fill>
          <patternFill patternType="solid">
            <bgColor theme="0"/>
          </patternFill>
        </fill>
      </dxf>
    </rfmt>
    <rfmt sheetId="1" sqref="BA253" start="0" length="0">
      <dxf>
        <fill>
          <patternFill patternType="solid">
            <bgColor theme="0"/>
          </patternFill>
        </fill>
      </dxf>
    </rfmt>
    <rfmt sheetId="1" sqref="BB253" start="0" length="0">
      <dxf>
        <fill>
          <patternFill patternType="solid">
            <bgColor theme="0"/>
          </patternFill>
        </fill>
      </dxf>
    </rfmt>
    <rfmt sheetId="1" sqref="BC253" start="0" length="0">
      <dxf>
        <fill>
          <patternFill patternType="solid">
            <bgColor theme="0"/>
          </patternFill>
        </fill>
      </dxf>
    </rfmt>
    <rfmt sheetId="1" sqref="BD253" start="0" length="0">
      <dxf>
        <fill>
          <patternFill patternType="solid">
            <bgColor theme="0"/>
          </patternFill>
        </fill>
      </dxf>
    </rfmt>
    <rfmt sheetId="1" sqref="BE253" start="0" length="0">
      <dxf>
        <fill>
          <patternFill patternType="solid">
            <bgColor theme="0"/>
          </patternFill>
        </fill>
      </dxf>
    </rfmt>
    <rfmt sheetId="1" sqref="BF253" start="0" length="0">
      <dxf>
        <fill>
          <patternFill patternType="solid">
            <bgColor theme="0"/>
          </patternFill>
        </fill>
      </dxf>
    </rfmt>
    <rfmt sheetId="1" sqref="BG253" start="0" length="0">
      <dxf>
        <fill>
          <patternFill patternType="solid">
            <bgColor theme="0"/>
          </patternFill>
        </fill>
      </dxf>
    </rfmt>
    <rfmt sheetId="1" sqref="BH253" start="0" length="0">
      <dxf>
        <fill>
          <patternFill patternType="solid">
            <bgColor theme="0"/>
          </patternFill>
        </fill>
      </dxf>
    </rfmt>
    <rfmt sheetId="1" sqref="BI253" start="0" length="0">
      <dxf>
        <fill>
          <patternFill patternType="solid">
            <bgColor theme="0"/>
          </patternFill>
        </fill>
      </dxf>
    </rfmt>
    <rfmt sheetId="1" sqref="BJ253" start="0" length="0">
      <dxf>
        <fill>
          <patternFill patternType="solid">
            <bgColor theme="0"/>
          </patternFill>
        </fill>
      </dxf>
    </rfmt>
    <rfmt sheetId="1" sqref="BK253" start="0" length="0">
      <dxf>
        <fill>
          <patternFill patternType="solid">
            <bgColor theme="0"/>
          </patternFill>
        </fill>
      </dxf>
    </rfmt>
    <rfmt sheetId="1" sqref="BL253" start="0" length="0">
      <dxf>
        <fill>
          <patternFill patternType="solid">
            <bgColor theme="0"/>
          </patternFill>
        </fill>
      </dxf>
    </rfmt>
    <rfmt sheetId="1" sqref="BM253" start="0" length="0">
      <dxf>
        <fill>
          <patternFill patternType="solid">
            <bgColor theme="0"/>
          </patternFill>
        </fill>
      </dxf>
    </rfmt>
    <rfmt sheetId="1" sqref="BN253" start="0" length="0">
      <dxf>
        <fill>
          <patternFill patternType="solid">
            <bgColor theme="0"/>
          </patternFill>
        </fill>
      </dxf>
    </rfmt>
    <rfmt sheetId="1" sqref="BO253" start="0" length="0">
      <dxf>
        <fill>
          <patternFill patternType="solid">
            <bgColor theme="0"/>
          </patternFill>
        </fill>
      </dxf>
    </rfmt>
  </rrc>
  <rrc rId="14684" sId="1" ref="A253:XFD253" action="deleteRow">
    <rfmt sheetId="1" xfDxf="1" sqref="A253:XFD253" start="0" length="0"/>
    <rcc rId="0" sId="1" dxf="1">
      <nc r="A253"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53" t="inlineStr">
        <is>
          <t>GR:1:2-01-03</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53" t="inlineStr">
        <is>
          <t>1.2.1.9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53"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53"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53"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G253"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H253"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I253"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J253" start="0" length="0">
      <dxf>
        <font>
          <sz val="10"/>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0"/>
      </dxf>
    </rfmt>
    <rfmt sheetId="1" sqref="K253"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cc rId="0" sId="1" dxf="1">
      <nc r="L253" t="inlineStr">
        <is>
          <t>PARA TRASLADO PRESUPUESTAL (GASTOS DE COMPUTADOR)</t>
        </is>
      </nc>
      <ndxf>
        <font>
          <b/>
          <sz val="10"/>
          <color theme="1"/>
          <name val="Calibri"/>
          <scheme val="minor"/>
        </font>
        <fill>
          <patternFill patternType="solid">
            <bgColor theme="3" tint="0.79998168889431442"/>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253" t="inlineStr">
        <is>
          <t>SEPTIEMBRE</t>
        </is>
      </nc>
      <ndxf>
        <font>
          <sz val="10"/>
          <color theme="1"/>
          <name val="Calibri"/>
          <scheme val="minor"/>
        </font>
        <fill>
          <patternFill patternType="solid">
            <bgColor theme="3" tint="0.79998168889431442"/>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253" t="inlineStr">
        <is>
          <t>1 MES</t>
        </is>
      </nc>
      <ndxf>
        <font>
          <sz val="10"/>
          <color theme="1"/>
          <name val="Calibri"/>
          <scheme val="minor"/>
        </font>
        <fill>
          <patternFill patternType="solid">
            <bgColor theme="3" tint="0.79998168889431442"/>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O253" t="inlineStr">
        <is>
          <t>DIRECTA</t>
        </is>
      </nc>
      <ndxf>
        <font>
          <sz val="10"/>
          <color theme="1"/>
          <name val="Calibri"/>
          <scheme val="minor"/>
        </font>
        <numFmt numFmtId="34" formatCode="_(&quot;$&quot;\ * #,##0.00_);_(&quot;$&quot;\ * \(#,##0.00\);_(&quot;$&quot;\ * &quot;-&quot;??_);_(@_)"/>
        <fill>
          <patternFill patternType="solid">
            <bgColor theme="3" tint="0.79998168889431442"/>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P253" t="inlineStr">
        <is>
          <t>RECURSOS CORRIENTES</t>
        </is>
      </nc>
      <n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253">
        <v>24051112</v>
      </nc>
      <ndxf>
        <font>
          <sz val="10"/>
          <color theme="1"/>
          <name val="Calibri"/>
          <scheme val="minor"/>
        </font>
        <numFmt numFmtId="34" formatCode="_(&quot;$&quot;\ * #,##0.00_);_(&quot;$&quot;\ * \(#,##0.00\);_(&quot;$&quot;\ * &quot;-&quot;??_);_(@_)"/>
        <fill>
          <patternFill patternType="solid">
            <bgColor theme="4" tint="0.59999389629810485"/>
          </patternFill>
        </fill>
        <alignment horizontal="right" vertical="center" wrapText="1" readingOrder="0"/>
        <border outline="0">
          <left style="thin">
            <color indexed="64"/>
          </left>
          <right style="thin">
            <color indexed="64"/>
          </right>
          <top style="thin">
            <color indexed="64"/>
          </top>
          <bottom style="thin">
            <color indexed="64"/>
          </bottom>
        </border>
      </ndxf>
    </rcc>
    <rcc rId="0" sId="1" s="1" dxf="1" numFmtId="34">
      <nc r="R253">
        <v>24051112</v>
      </nc>
      <ndxf>
        <font>
          <sz val="10"/>
          <color theme="1"/>
          <name val="Calibri"/>
          <scheme val="minor"/>
        </font>
        <numFmt numFmtId="34" formatCode="_(&quot;$&quot;\ * #,##0.00_);_(&quot;$&quot;\ * \(#,##0.00\);_(&quot;$&quot;\ * &quot;-&quot;??_);_(@_)"/>
        <fill>
          <patternFill patternType="solid">
            <bgColor theme="4" tint="0.59999389629810485"/>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S253" t="inlineStr">
        <is>
          <t>No</t>
        </is>
      </nc>
      <ndxf>
        <font>
          <sz val="10"/>
          <color theme="1"/>
          <name val="Calibri"/>
          <scheme val="minor"/>
        </font>
        <fill>
          <patternFill patternType="solid">
            <bgColor theme="4" tint="0.59999389629810485"/>
          </patternFill>
        </fill>
        <alignment horizontal="center" vertical="center" wrapText="1" readingOrder="0"/>
        <border outline="0">
          <right style="thin">
            <color auto="1"/>
          </right>
          <top style="thin">
            <color auto="1"/>
          </top>
          <bottom style="thin">
            <color auto="1"/>
          </bottom>
        </border>
      </ndxf>
    </rcc>
    <rcc rId="0" sId="1" dxf="1">
      <nc r="T253" t="inlineStr">
        <is>
          <t>N/A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53" t="inlineStr">
        <is>
          <t>Secretaria General - Dirección Administrativa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fmt sheetId="1" sqref="V253"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W253"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top style="thin">
            <color indexed="64"/>
          </top>
          <bottom style="thin">
            <color indexed="64"/>
          </bottom>
        </border>
      </dxf>
    </rfmt>
    <rfmt sheetId="1" s="1" sqref="X253" start="0" length="0">
      <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Y253"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Z253"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A253"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253" start="0" length="0">
      <dxf>
        <font>
          <b/>
          <sz val="10"/>
          <color theme="1"/>
          <name val="Calibri"/>
          <scheme val="minor"/>
        </font>
        <fill>
          <patternFill patternType="solid">
            <bgColor theme="4" tint="0.59999389629810485"/>
          </patternFill>
        </fill>
        <alignment horizontal="center" vertical="center" wrapText="1" readingOrder="0"/>
        <border outline="0">
          <left style="thin">
            <color indexed="64"/>
          </left>
          <top style="thin">
            <color indexed="64"/>
          </top>
          <bottom style="thin">
            <color indexed="64"/>
          </bottom>
        </border>
      </dxf>
    </rfmt>
    <rfmt sheetId="1" s="1" sqref="AC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fmt sheetId="1" s="1" sqref="AD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fmt sheetId="1" s="1" sqref="AE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fmt sheetId="1" s="1" sqref="AF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fmt sheetId="1" s="1" sqref="AG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fmt sheetId="1" s="1" sqref="AH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fmt sheetId="1" s="1" sqref="AI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fmt sheetId="1" s="1" sqref="AJ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fmt sheetId="1" s="1" sqref="AK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cc rId="0" sId="1" s="1" dxf="1" numFmtId="34">
      <nc r="AL253">
        <v>24051112</v>
      </nc>
      <n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ndxf>
    </rcc>
    <rfmt sheetId="1" s="1" sqref="AM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fmt sheetId="1" s="1" sqref="AN25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fmt sheetId="1" s="1" sqref="AO253" start="0" length="0">
      <dxf>
        <font>
          <b/>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P253" start="0" length="0">
      <dxf>
        <numFmt numFmtId="165" formatCode="_(&quot;$&quot;\ * #,##0_);_(&quot;$&quot;\ * \(#,##0\);_(&quot;$&quot;\ * &quot;-&quot;??_);_(@_)"/>
      </dxf>
    </rfmt>
    <rfmt sheetId="1" sqref="AQ253" start="0" length="0">
      <dxf>
        <font>
          <b/>
          <sz val="11"/>
          <color theme="1"/>
          <name val="Calibri"/>
          <scheme val="minor"/>
        </font>
        <fill>
          <patternFill patternType="solid">
            <bgColor theme="0"/>
          </patternFill>
        </fill>
      </dxf>
    </rfmt>
    <rfmt sheetId="1" sqref="AR253" start="0" length="0">
      <dxf>
        <font>
          <b/>
          <sz val="11"/>
          <color theme="1"/>
          <name val="Calibri"/>
          <scheme val="minor"/>
        </font>
        <fill>
          <patternFill patternType="solid">
            <bgColor theme="0"/>
          </patternFill>
        </fill>
      </dxf>
    </rfmt>
    <rfmt sheetId="1" sqref="AS253" start="0" length="0">
      <dxf>
        <fill>
          <patternFill patternType="solid">
            <bgColor theme="0"/>
          </patternFill>
        </fill>
      </dxf>
    </rfmt>
    <rfmt sheetId="1" sqref="AT253" start="0" length="0">
      <dxf>
        <fill>
          <patternFill patternType="solid">
            <bgColor theme="0"/>
          </patternFill>
        </fill>
      </dxf>
    </rfmt>
    <rfmt sheetId="1" sqref="AU253" start="0" length="0">
      <dxf>
        <fill>
          <patternFill patternType="solid">
            <bgColor theme="0"/>
          </patternFill>
        </fill>
      </dxf>
    </rfmt>
    <rfmt sheetId="1" sqref="AV253" start="0" length="0">
      <dxf>
        <fill>
          <patternFill patternType="solid">
            <bgColor theme="0"/>
          </patternFill>
        </fill>
      </dxf>
    </rfmt>
    <rfmt sheetId="1" sqref="AW253" start="0" length="0">
      <dxf>
        <fill>
          <patternFill patternType="solid">
            <bgColor theme="0"/>
          </patternFill>
        </fill>
      </dxf>
    </rfmt>
    <rfmt sheetId="1" sqref="AX253" start="0" length="0">
      <dxf>
        <fill>
          <patternFill patternType="solid">
            <bgColor theme="0"/>
          </patternFill>
        </fill>
      </dxf>
    </rfmt>
    <rfmt sheetId="1" sqref="AY253" start="0" length="0">
      <dxf>
        <fill>
          <patternFill patternType="solid">
            <bgColor theme="0"/>
          </patternFill>
        </fill>
      </dxf>
    </rfmt>
    <rfmt sheetId="1" sqref="AZ253" start="0" length="0">
      <dxf>
        <fill>
          <patternFill patternType="solid">
            <bgColor theme="0"/>
          </patternFill>
        </fill>
      </dxf>
    </rfmt>
    <rfmt sheetId="1" sqref="BA253" start="0" length="0">
      <dxf>
        <fill>
          <patternFill patternType="solid">
            <bgColor theme="0"/>
          </patternFill>
        </fill>
      </dxf>
    </rfmt>
    <rfmt sheetId="1" sqref="BB253" start="0" length="0">
      <dxf>
        <fill>
          <patternFill patternType="solid">
            <bgColor theme="0"/>
          </patternFill>
        </fill>
      </dxf>
    </rfmt>
    <rfmt sheetId="1" sqref="BC253" start="0" length="0">
      <dxf>
        <fill>
          <patternFill patternType="solid">
            <bgColor theme="0"/>
          </patternFill>
        </fill>
      </dxf>
    </rfmt>
    <rfmt sheetId="1" sqref="BD253" start="0" length="0">
      <dxf>
        <fill>
          <patternFill patternType="solid">
            <bgColor theme="0"/>
          </patternFill>
        </fill>
      </dxf>
    </rfmt>
    <rfmt sheetId="1" sqref="BE253" start="0" length="0">
      <dxf>
        <fill>
          <patternFill patternType="solid">
            <bgColor theme="0"/>
          </patternFill>
        </fill>
      </dxf>
    </rfmt>
    <rfmt sheetId="1" sqref="BF253" start="0" length="0">
      <dxf>
        <fill>
          <patternFill patternType="solid">
            <bgColor theme="0"/>
          </patternFill>
        </fill>
      </dxf>
    </rfmt>
    <rfmt sheetId="1" sqref="BG253" start="0" length="0">
      <dxf>
        <fill>
          <patternFill patternType="solid">
            <bgColor theme="0"/>
          </patternFill>
        </fill>
      </dxf>
    </rfmt>
    <rfmt sheetId="1" sqref="BH253" start="0" length="0">
      <dxf>
        <fill>
          <patternFill patternType="solid">
            <bgColor theme="0"/>
          </patternFill>
        </fill>
      </dxf>
    </rfmt>
    <rfmt sheetId="1" sqref="BI253" start="0" length="0">
      <dxf>
        <fill>
          <patternFill patternType="solid">
            <bgColor theme="0"/>
          </patternFill>
        </fill>
      </dxf>
    </rfmt>
    <rfmt sheetId="1" sqref="BJ253" start="0" length="0">
      <dxf>
        <fill>
          <patternFill patternType="solid">
            <bgColor theme="0"/>
          </patternFill>
        </fill>
      </dxf>
    </rfmt>
    <rfmt sheetId="1" sqref="BK253" start="0" length="0">
      <dxf>
        <fill>
          <patternFill patternType="solid">
            <bgColor theme="0"/>
          </patternFill>
        </fill>
      </dxf>
    </rfmt>
    <rfmt sheetId="1" sqref="BL253" start="0" length="0">
      <dxf>
        <fill>
          <patternFill patternType="solid">
            <bgColor theme="0"/>
          </patternFill>
        </fill>
      </dxf>
    </rfmt>
    <rfmt sheetId="1" sqref="BM253" start="0" length="0">
      <dxf>
        <fill>
          <patternFill patternType="solid">
            <bgColor theme="0"/>
          </patternFill>
        </fill>
      </dxf>
    </rfmt>
    <rfmt sheetId="1" sqref="BN253" start="0" length="0">
      <dxf>
        <fill>
          <patternFill patternType="solid">
            <bgColor theme="0"/>
          </patternFill>
        </fill>
      </dxf>
    </rfmt>
    <rfmt sheetId="1" sqref="BO253" start="0" length="0">
      <dxf>
        <fill>
          <patternFill patternType="solid">
            <bgColor theme="0"/>
          </patternFill>
        </fill>
      </dxf>
    </rfmt>
  </rrc>
  <rrc rId="14685" sId="1" ref="A253:XFD253" action="deleteRow">
    <undo index="0" exp="area" dr="AC253:AN253" r="AO254" sId="1"/>
    <undo index="0" exp="ref" v="1" dr="AN253" r="AN254" sId="1"/>
    <undo index="0" exp="ref" v="1" dr="AM253" r="AM254" sId="1"/>
    <undo index="0" exp="ref" v="1" dr="AL253" r="AL254" sId="1"/>
    <undo index="0" exp="ref" v="1" dr="AK253" r="AK254" sId="1"/>
    <undo index="0" exp="ref" v="1" dr="AJ253" r="AJ254" sId="1"/>
    <undo index="0" exp="ref" v="1" dr="AI253" r="AI254" sId="1"/>
    <undo index="0" exp="ref" v="1" dr="AH253" r="AH254" sId="1"/>
    <undo index="0" exp="ref" v="1" dr="AG253" r="AG254" sId="1"/>
    <undo index="0" exp="ref" v="1" dr="AF253" r="AF254" sId="1"/>
    <undo index="0" exp="ref" v="1" dr="AE253" r="AE254" sId="1"/>
    <undo index="0" exp="ref" v="1" dr="AD253" r="AD254" sId="1"/>
    <undo index="0" exp="ref" v="1" dr="AC253" r="AC254" sId="1"/>
    <undo index="0" exp="ref" v="1" dr="AB253" r="AB254" sId="1"/>
    <undo index="0" exp="ref" v="1" dr="AA253" r="AA254" sId="1"/>
    <undo index="0" exp="ref" v="1" dr="Z253" r="Z254" sId="1"/>
    <undo index="0" exp="ref" v="1" dr="Y253" r="Y254" sId="1"/>
    <undo index="0" exp="ref" v="1" dr="X253" r="X254" sId="1"/>
    <undo index="0" exp="ref" v="1" dr="W253" r="W254" sId="1"/>
    <undo index="0" exp="ref" v="1" dr="V253" r="V254" sId="1"/>
    <undo index="0" exp="ref" v="1" dr="U253" r="U254" sId="1"/>
    <rfmt sheetId="1" xfDxf="1" sqref="A253:XFD253" start="0" length="0">
      <dxf>
        <fill>
          <patternFill patternType="solid">
            <bgColor rgb="FF92D050"/>
          </patternFill>
        </fill>
      </dxf>
    </rfmt>
    <rfmt sheetId="1" sqref="A253" start="0" length="0">
      <dxf>
        <font>
          <sz val="10"/>
          <color theme="1"/>
          <name val="Calibri"/>
          <scheme val="minor"/>
        </font>
        <alignment vertical="center" wrapText="1" readingOrder="0"/>
        <border outline="0">
          <left style="thin">
            <color auto="1"/>
          </left>
          <right style="thin">
            <color auto="1"/>
          </right>
          <top style="thin">
            <color auto="1"/>
          </top>
          <bottom style="thin">
            <color auto="1"/>
          </bottom>
        </border>
      </dxf>
    </rfmt>
    <rfmt sheetId="1" sqref="B253" start="0" length="0">
      <dxf>
        <font>
          <sz val="10"/>
          <color theme="1"/>
          <name val="Calibri"/>
          <scheme val="minor"/>
        </font>
        <alignment vertical="center" wrapText="1" readingOrder="0"/>
        <border outline="0">
          <left style="thin">
            <color auto="1"/>
          </left>
          <right style="thin">
            <color auto="1"/>
          </right>
          <top style="thin">
            <color auto="1"/>
          </top>
          <bottom style="thin">
            <color auto="1"/>
          </bottom>
        </border>
      </dxf>
    </rfmt>
    <rfmt sheetId="1" sqref="C253" start="0" length="0">
      <dxf>
        <font>
          <sz val="10"/>
          <color theme="1"/>
          <name val="Calibri"/>
          <scheme val="minor"/>
        </font>
        <alignment horizontal="right" vertical="center" wrapText="1" readingOrder="0"/>
        <border outline="0">
          <left style="thin">
            <color auto="1"/>
          </left>
          <right style="thin">
            <color auto="1"/>
          </right>
          <top style="thin">
            <color auto="1"/>
          </top>
          <bottom style="thin">
            <color auto="1"/>
          </bottom>
        </border>
      </dxf>
    </rfmt>
    <rfmt sheetId="1" sqref="D253" start="0" length="0">
      <dxf>
        <font>
          <sz val="10"/>
          <color theme="1"/>
          <name val="Calibri"/>
          <scheme val="minor"/>
        </font>
        <alignment horizontal="right" vertical="center" wrapText="1" readingOrder="0"/>
        <border outline="0">
          <left style="thin">
            <color auto="1"/>
          </left>
          <right style="thin">
            <color auto="1"/>
          </right>
          <top style="thin">
            <color auto="1"/>
          </top>
          <bottom style="thin">
            <color auto="1"/>
          </bottom>
        </border>
      </dxf>
    </rfmt>
    <rfmt sheetId="1" sqref="E253" start="0" length="0">
      <dxf>
        <font>
          <sz val="10"/>
          <color theme="1"/>
          <name val="Calibri"/>
          <scheme val="minor"/>
        </font>
        <alignment horizontal="right" vertical="center" wrapText="1" readingOrder="0"/>
        <border outline="0">
          <left style="thin">
            <color auto="1"/>
          </left>
          <right style="thin">
            <color auto="1"/>
          </right>
          <top style="thin">
            <color auto="1"/>
          </top>
          <bottom style="thin">
            <color auto="1"/>
          </bottom>
        </border>
      </dxf>
    </rfmt>
    <rfmt sheetId="1" sqref="F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dxf>
    </rfmt>
    <rfmt sheetId="1" sqref="G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dxf>
    </rfmt>
    <rfmt sheetId="1" sqref="H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dxf>
    </rfmt>
    <rfmt sheetId="1" sqref="I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dxf>
    </rfmt>
    <rfmt sheetId="1" sqref="J253" start="0" length="0">
      <dxf>
        <font>
          <sz val="10"/>
          <color theme="1"/>
          <name val="Calibri"/>
          <scheme val="minor"/>
        </font>
        <alignment horizontal="left" vertical="top" wrapText="1" readingOrder="0"/>
        <border outline="0">
          <left style="thin">
            <color auto="1"/>
          </left>
          <right style="thin">
            <color auto="1"/>
          </right>
          <top style="thin">
            <color auto="1"/>
          </top>
          <bottom style="thin">
            <color auto="1"/>
          </bottom>
        </border>
      </dxf>
    </rfmt>
    <rfmt sheetId="1" s="1" sqref="K253" start="0" length="0">
      <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dxf>
    </rfmt>
    <rfmt sheetId="1" sqref="L253" start="0" length="0">
      <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M253" start="0" length="0">
      <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N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dxf>
    </rfmt>
    <rfmt sheetId="1" sqref="O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dxf>
    </rfmt>
    <rcc rId="0" sId="1" s="1" dxf="1">
      <nc r="P253">
        <f>+R253-Q253</f>
      </nc>
      <ndxf>
        <font>
          <b/>
          <sz val="11"/>
          <color auto="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ndxf>
    </rcc>
    <rcc rId="0" sId="1" s="1" dxf="1">
      <nc r="Q253">
        <f>SUM(#REF!)</f>
      </nc>
      <ndxf>
        <font>
          <b/>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ndxf>
    </rcc>
    <rcc rId="0" sId="1" s="1" dxf="1">
      <nc r="R253">
        <f>SUM(#REF!)</f>
      </nc>
      <ndxf>
        <font>
          <b/>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ndxf>
    </rcc>
    <rfmt sheetId="1" sqref="S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dxf>
    </rfmt>
    <rfmt sheetId="1" sqref="T253" start="0" length="0">
      <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dxf>
    </rfmt>
    <rfmt sheetId="1" sqref="U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dxf>
    </rfmt>
    <rfmt sheetId="1" sqref="V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dxf>
    </rfmt>
    <rfmt sheetId="1" sqref="W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dxf>
    </rfmt>
    <rfmt sheetId="1" sqref="X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dxf>
    </rfmt>
    <rfmt sheetId="1" sqref="Y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dxf>
    </rfmt>
    <rfmt sheetId="1" sqref="Z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dxf>
    </rfmt>
    <rfmt sheetId="1" sqref="AA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dxf>
    </rfmt>
    <rfmt sheetId="1" sqref="AB25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dxf>
    </rfmt>
    <rcc rId="0" sId="1" s="1" dxf="1">
      <nc r="AC253">
        <f>SUM(#REF!)</f>
      </nc>
      <n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D253">
        <f>SUM(#REF!)</f>
      </nc>
      <n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E253">
        <f>SUM(#REF!)</f>
      </nc>
      <n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F253">
        <f>SUM(#REF!)</f>
      </nc>
      <n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G253">
        <f>SUM(#REF!)</f>
      </nc>
      <n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H253">
        <f>SUM(#REF!)</f>
      </nc>
      <n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I253">
        <f>SUM(#REF!)</f>
      </nc>
      <n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J253">
        <f>SUM(#REF!)</f>
      </nc>
      <n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K253">
        <f>SUM(#REF!)</f>
      </nc>
      <n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L253">
        <f>SUM(#REF!)</f>
      </nc>
      <n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M253">
        <f>SUM(#REF!)</f>
      </nc>
      <n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N253">
        <f>SUM(#REF!)</f>
      </nc>
      <n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fmt sheetId="1" s="1" sqref="AO253" start="0" length="0">
      <dxf>
        <font>
          <sz val="10"/>
          <color theme="1"/>
          <name val="Calibri"/>
          <scheme val="minor"/>
        </font>
        <numFmt numFmtId="34" formatCode="_(&quot;$&quot;\ * #,##0.00_);_(&quot;$&quot;\ * \(#,##0.00\);_(&quot;$&quot;\ * &quot;-&quot;??_);_(@_)"/>
        <fill>
          <patternFill>
            <bgColor theme="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AP253" start="0" length="0">
      <dxf>
        <numFmt numFmtId="165" formatCode="_(&quot;$&quot;\ * #,##0_);_(&quot;$&quot;\ * \(#,##0\);_(&quot;$&quot;\ * &quot;-&quot;??_);_(@_)"/>
        <fill>
          <patternFill patternType="none">
            <bgColor indexed="65"/>
          </patternFill>
        </fill>
      </dxf>
    </rfmt>
    <rfmt sheetId="1" sqref="AQ253" start="0" length="0">
      <dxf>
        <fill>
          <patternFill>
            <bgColor theme="0"/>
          </patternFill>
        </fill>
      </dxf>
    </rfmt>
    <rfmt sheetId="1" sqref="AR253" start="0" length="0">
      <dxf>
        <fill>
          <patternFill>
            <bgColor theme="0"/>
          </patternFill>
        </fill>
      </dxf>
    </rfmt>
    <rfmt sheetId="1" sqref="AS253" start="0" length="0">
      <dxf>
        <fill>
          <patternFill>
            <bgColor theme="0"/>
          </patternFill>
        </fill>
      </dxf>
    </rfmt>
    <rfmt sheetId="1" sqref="AT253" start="0" length="0">
      <dxf>
        <fill>
          <patternFill>
            <bgColor theme="0"/>
          </patternFill>
        </fill>
      </dxf>
    </rfmt>
    <rfmt sheetId="1" sqref="AU253" start="0" length="0">
      <dxf>
        <fill>
          <patternFill>
            <bgColor theme="0"/>
          </patternFill>
        </fill>
      </dxf>
    </rfmt>
    <rfmt sheetId="1" sqref="AV253" start="0" length="0">
      <dxf>
        <fill>
          <patternFill>
            <bgColor theme="0"/>
          </patternFill>
        </fill>
      </dxf>
    </rfmt>
    <rfmt sheetId="1" sqref="AW253" start="0" length="0">
      <dxf>
        <fill>
          <patternFill>
            <bgColor theme="0"/>
          </patternFill>
        </fill>
      </dxf>
    </rfmt>
    <rfmt sheetId="1" sqref="AX253" start="0" length="0">
      <dxf>
        <fill>
          <patternFill>
            <bgColor theme="0"/>
          </patternFill>
        </fill>
      </dxf>
    </rfmt>
    <rfmt sheetId="1" sqref="AY253" start="0" length="0">
      <dxf>
        <fill>
          <patternFill>
            <bgColor theme="0"/>
          </patternFill>
        </fill>
      </dxf>
    </rfmt>
    <rfmt sheetId="1" sqref="AZ253" start="0" length="0">
      <dxf>
        <fill>
          <patternFill>
            <bgColor theme="0"/>
          </patternFill>
        </fill>
      </dxf>
    </rfmt>
    <rfmt sheetId="1" sqref="BA253" start="0" length="0">
      <dxf>
        <fill>
          <patternFill>
            <bgColor theme="0"/>
          </patternFill>
        </fill>
      </dxf>
    </rfmt>
    <rfmt sheetId="1" sqref="BB253" start="0" length="0">
      <dxf>
        <fill>
          <patternFill>
            <bgColor theme="0"/>
          </patternFill>
        </fill>
      </dxf>
    </rfmt>
    <rfmt sheetId="1" sqref="BC253" start="0" length="0">
      <dxf>
        <fill>
          <patternFill>
            <bgColor theme="0"/>
          </patternFill>
        </fill>
      </dxf>
    </rfmt>
    <rfmt sheetId="1" sqref="BD253" start="0" length="0">
      <dxf>
        <fill>
          <patternFill>
            <bgColor theme="0"/>
          </patternFill>
        </fill>
      </dxf>
    </rfmt>
    <rfmt sheetId="1" sqref="BE253" start="0" length="0">
      <dxf>
        <fill>
          <patternFill>
            <bgColor theme="0"/>
          </patternFill>
        </fill>
      </dxf>
    </rfmt>
    <rfmt sheetId="1" sqref="BF253" start="0" length="0">
      <dxf>
        <fill>
          <patternFill>
            <bgColor theme="0"/>
          </patternFill>
        </fill>
      </dxf>
    </rfmt>
    <rfmt sheetId="1" sqref="BG253" start="0" length="0">
      <dxf>
        <fill>
          <patternFill>
            <bgColor theme="0"/>
          </patternFill>
        </fill>
      </dxf>
    </rfmt>
    <rfmt sheetId="1" sqref="BH253" start="0" length="0">
      <dxf>
        <fill>
          <patternFill>
            <bgColor theme="0"/>
          </patternFill>
        </fill>
      </dxf>
    </rfmt>
    <rfmt sheetId="1" sqref="BI253" start="0" length="0">
      <dxf>
        <fill>
          <patternFill>
            <bgColor theme="0"/>
          </patternFill>
        </fill>
      </dxf>
    </rfmt>
    <rfmt sheetId="1" sqref="BJ253" start="0" length="0">
      <dxf>
        <fill>
          <patternFill>
            <bgColor theme="0"/>
          </patternFill>
        </fill>
      </dxf>
    </rfmt>
    <rfmt sheetId="1" sqref="BK253" start="0" length="0">
      <dxf>
        <fill>
          <patternFill>
            <bgColor theme="0"/>
          </patternFill>
        </fill>
      </dxf>
    </rfmt>
    <rfmt sheetId="1" sqref="BL253" start="0" length="0">
      <dxf>
        <fill>
          <patternFill>
            <bgColor theme="0"/>
          </patternFill>
        </fill>
      </dxf>
    </rfmt>
    <rfmt sheetId="1" sqref="BM253" start="0" length="0">
      <dxf>
        <fill>
          <patternFill>
            <bgColor theme="0"/>
          </patternFill>
        </fill>
      </dxf>
    </rfmt>
    <rfmt sheetId="1" sqref="BN253" start="0" length="0">
      <dxf>
        <fill>
          <patternFill>
            <bgColor theme="0"/>
          </patternFill>
        </fill>
      </dxf>
    </rfmt>
    <rfmt sheetId="1" sqref="BO253" start="0" length="0">
      <dxf>
        <fill>
          <patternFill>
            <bgColor theme="0"/>
          </patternFill>
        </fill>
      </dxf>
    </rfmt>
  </rrc>
  <rrc rId="14686" sId="1" ref="A253:XFD253" action="deleteRow">
    <undo index="4" exp="ref" v="1" dr="AN253" r="AN501" sId="1"/>
    <undo index="4" exp="ref" v="1" dr="AM253" r="AM501" sId="1"/>
    <undo index="4" exp="ref" v="1" dr="AL253" r="AL501" sId="1"/>
    <undo index="4" exp="ref" v="1" dr="AK253" r="AK501" sId="1"/>
    <undo index="4" exp="ref" v="1" dr="AJ253" r="AJ501" sId="1"/>
    <undo index="4" exp="ref" v="1" dr="AI253" r="AI501" sId="1"/>
    <undo index="4" exp="ref" v="1" dr="AH253" r="AH501" sId="1"/>
    <undo index="4" exp="ref" v="1" dr="AG253" r="AG501" sId="1"/>
    <undo index="4" exp="ref" v="1" dr="AF253" r="AF501" sId="1"/>
    <undo index="4" exp="ref" v="1" dr="AE253" r="AE501" sId="1"/>
    <undo index="4" exp="ref" v="1" dr="AD253" r="AD501" sId="1"/>
    <undo index="4" exp="ref" v="1" dr="AC253" r="AC501" sId="1"/>
    <undo index="4" exp="ref" v="1" dr="AB253" r="AB501" sId="1"/>
    <undo index="4" exp="ref" v="1" dr="AA253" r="AA501" sId="1"/>
    <undo index="4" exp="ref" v="1" dr="U253" r="U501" sId="1"/>
    <undo index="4" exp="ref" v="1" dr="T253" r="T501" sId="1"/>
    <undo index="4" exp="ref" v="1" dr="S253" r="S501" sId="1"/>
    <undo index="4" exp="ref" v="1" dr="R253" r="R501" sId="1"/>
    <undo index="4" exp="ref" v="1" dr="Q253" r="Q501" sId="1"/>
    <undo index="0" exp="area" ref3D="1" dr="$A$26:$BO$253" dn="Z_CF6AC2AF_B593_4390_914D_8DFB9816719C_.wvu.FilterData" sId="1"/>
    <undo index="0" exp="area" ref3D="1" dr="$A$25:$AP$253" dn="Z_CBAF93EF_A2F4_284A_A33C_27CC9B958E98_.wvu.FilterData" sId="1"/>
    <undo index="0" exp="area" ref3D="1" dr="$A$26:$BO$253" dn="Z_96434F38_BEDB_48AB_AE7D_9A1309205BBA_.wvu.FilterData" sId="1"/>
    <undo index="0" exp="area" ref3D="1" dr="$A$26:$BO$253" dn="Z_13FF24F8_71E1_49D2_8BC1_404690D0F831_.wvu.FilterData" sId="1"/>
    <undo index="0" exp="area" ref3D="1" dr="$A$26:$BO$253" dn="_FilterDatabase" sId="1"/>
    <rfmt sheetId="1" xfDxf="1" sqref="A253:XFD253" start="0" length="0">
      <dxf>
        <font>
          <b/>
        </font>
        <fill>
          <patternFill patternType="solid">
            <bgColor rgb="FFFFC000"/>
          </patternFill>
        </fill>
      </dxf>
    </rfmt>
    <rfmt sheetId="1" sqref="A253" start="0" length="0">
      <dxf>
        <font>
          <sz val="10"/>
        </font>
        <alignment vertical="center" wrapText="1" readingOrder="0"/>
        <border outline="0">
          <left style="thin">
            <color auto="1"/>
          </left>
          <right style="thin">
            <color auto="1"/>
          </right>
          <top style="thin">
            <color auto="1"/>
          </top>
          <bottom style="thin">
            <color auto="1"/>
          </bottom>
        </border>
      </dxf>
    </rfmt>
    <rfmt sheetId="1" sqref="B253" start="0" length="0">
      <dxf>
        <font>
          <sz val="10"/>
        </font>
        <alignment vertical="center" wrapText="1" readingOrder="0"/>
      </dxf>
    </rfmt>
    <rfmt sheetId="1" sqref="C253" start="0" length="0">
      <dxf>
        <font>
          <sz val="10"/>
        </font>
        <alignment horizontal="right" vertical="center" wrapText="1" readingOrder="0"/>
      </dxf>
    </rfmt>
    <rfmt sheetId="1" sqref="D253" start="0" length="0">
      <dxf>
        <font>
          <sz val="10"/>
        </font>
        <alignment horizontal="right" vertical="center" wrapText="1" readingOrder="0"/>
      </dxf>
    </rfmt>
    <rfmt sheetId="1" sqref="E253" start="0" length="0">
      <dxf>
        <font>
          <sz val="10"/>
        </font>
        <alignment horizontal="right" vertical="center" wrapText="1" readingOrder="0"/>
      </dxf>
    </rfmt>
    <rfmt sheetId="1" sqref="F253" start="0" length="0">
      <dxf>
        <font>
          <sz val="10"/>
        </font>
        <alignment vertical="top" wrapText="1" readingOrder="0"/>
        <border outline="0">
          <left style="thin">
            <color auto="1"/>
          </left>
          <right style="thin">
            <color auto="1"/>
          </right>
          <top style="thin">
            <color auto="1"/>
          </top>
          <bottom style="thin">
            <color auto="1"/>
          </bottom>
        </border>
      </dxf>
    </rfmt>
    <rfmt sheetId="1" sqref="G253" start="0" length="0">
      <dxf>
        <font>
          <sz val="10"/>
        </font>
        <alignment vertical="top" wrapText="1" readingOrder="0"/>
        <border outline="0">
          <left style="thin">
            <color auto="1"/>
          </left>
          <right style="thin">
            <color auto="1"/>
          </right>
          <top style="thin">
            <color auto="1"/>
          </top>
          <bottom style="thin">
            <color auto="1"/>
          </bottom>
        </border>
      </dxf>
    </rfmt>
    <rfmt sheetId="1" sqref="H253" start="0" length="0">
      <dxf>
        <font>
          <sz val="10"/>
        </font>
        <alignment vertical="top" wrapText="1" readingOrder="0"/>
        <border outline="0">
          <left style="thin">
            <color auto="1"/>
          </left>
          <right style="thin">
            <color auto="1"/>
          </right>
          <top style="thin">
            <color auto="1"/>
          </top>
          <bottom style="thin">
            <color auto="1"/>
          </bottom>
        </border>
      </dxf>
    </rfmt>
    <rfmt sheetId="1" sqref="I253" start="0" length="0">
      <dxf>
        <font>
          <sz val="10"/>
        </font>
        <alignment vertical="top" wrapText="1" readingOrder="0"/>
        <border outline="0">
          <left style="thin">
            <color auto="1"/>
          </left>
          <right style="thin">
            <color auto="1"/>
          </right>
          <top style="thin">
            <color auto="1"/>
          </top>
          <bottom style="thin">
            <color auto="1"/>
          </bottom>
        </border>
      </dxf>
    </rfmt>
    <rfmt sheetId="1" sqref="J253" start="0" length="0">
      <dxf>
        <font>
          <sz val="10"/>
        </font>
        <alignment horizontal="left" vertical="top" wrapText="1" readingOrder="0"/>
      </dxf>
    </rfmt>
    <rfmt sheetId="1" s="1" sqref="K253" start="0" length="0">
      <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dxf>
    </rfmt>
    <rfmt sheetId="1" sqref="L253" start="0" length="0">
      <dxf>
        <font>
          <sz val="10"/>
        </font>
        <alignment horizontal="center" vertical="center" wrapText="1" readingOrder="0"/>
        <border outline="0">
          <left style="thin">
            <color auto="1"/>
          </left>
          <right style="thin">
            <color auto="1"/>
          </right>
          <top style="thin">
            <color auto="1"/>
          </top>
          <bottom style="thin">
            <color auto="1"/>
          </bottom>
        </border>
      </dxf>
    </rfmt>
    <rfmt sheetId="1" sqref="M253" start="0" length="0">
      <dxf>
        <font>
          <sz val="10"/>
        </font>
        <alignment horizontal="center" vertical="center" wrapText="1" readingOrder="0"/>
        <border outline="0">
          <left style="thin">
            <color auto="1"/>
          </left>
          <right style="thin">
            <color auto="1"/>
          </right>
          <top style="thin">
            <color auto="1"/>
          </top>
          <bottom style="thin">
            <color auto="1"/>
          </bottom>
        </border>
      </dxf>
    </rfmt>
    <rfmt sheetId="1" sqref="N253" start="0" length="0">
      <dxf>
        <font>
          <sz val="10"/>
        </font>
        <alignment vertical="top" wrapText="1" readingOrder="0"/>
        <border outline="0">
          <left style="thin">
            <color auto="1"/>
          </left>
          <right style="thin">
            <color auto="1"/>
          </right>
          <top style="thin">
            <color auto="1"/>
          </top>
          <bottom style="thin">
            <color auto="1"/>
          </bottom>
        </border>
      </dxf>
    </rfmt>
    <rfmt sheetId="1" sqref="O253" start="0" length="0">
      <dxf>
        <font>
          <sz val="10"/>
        </font>
        <alignment vertical="top" wrapText="1" readingOrder="0"/>
        <border outline="0">
          <left style="thin">
            <color auto="1"/>
          </left>
          <right style="thin">
            <color auto="1"/>
          </right>
          <top style="thin">
            <color auto="1"/>
          </top>
          <bottom style="thin">
            <color auto="1"/>
          </bottom>
        </border>
      </dxf>
    </rfmt>
    <rfmt sheetId="1" sqref="P253" start="0" length="0">
      <dxf>
        <font>
          <sz val="10"/>
        </font>
        <numFmt numFmtId="164" formatCode="_-* #,##0.00\ _€_-;\-* #,##0.00\ _€_-;_-* &quot;-&quot;??\ _€_-;_-@_-"/>
        <alignment vertical="top" wrapText="1" readingOrder="0"/>
        <border outline="0">
          <left style="thin">
            <color auto="1"/>
          </left>
          <right style="thin">
            <color auto="1"/>
          </right>
          <top style="thin">
            <color auto="1"/>
          </top>
          <bottom style="thin">
            <color auto="1"/>
          </bottom>
        </border>
      </dxf>
    </rfmt>
    <rcc rId="0" sId="1" s="1" dxf="1">
      <nc r="Q253">
        <f>+#REF!+#REF!+#REF!</f>
      </nc>
      <n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ndxf>
    </rcc>
    <rfmt sheetId="1" s="1" sqref="R253" start="0" length="0">
      <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dxf>
    </rfmt>
    <rfmt sheetId="1" s="1" sqref="S253" start="0" length="0">
      <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dxf>
    </rfmt>
    <rfmt sheetId="1" s="1" sqref="T253" start="0" length="0">
      <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dxf>
    </rfmt>
    <rcc rId="0" sId="1" s="1" dxf="1">
      <nc r="U253">
        <f>+#REF!+#REF!+#REF!</f>
      </nc>
      <n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ndxf>
    </rcc>
    <rcc rId="0" sId="1" s="1" dxf="1">
      <nc r="V253">
        <f>+#REF!+#REF!+#REF!</f>
      </nc>
      <n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ndxf>
    </rcc>
    <rcc rId="0" sId="1" s="1" dxf="1">
      <nc r="W253">
        <f>+#REF!+#REF!+#REF!</f>
      </nc>
      <n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ndxf>
    </rcc>
    <rcc rId="0" sId="1" s="1" dxf="1">
      <nc r="X253">
        <f>+#REF!+#REF!+#REF!</f>
      </nc>
      <n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ndxf>
    </rcc>
    <rcc rId="0" sId="1" s="1" dxf="1">
      <nc r="Y253">
        <f>+#REF!+#REF!+#REF!</f>
      </nc>
      <n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ndxf>
    </rcc>
    <rcc rId="0" sId="1" s="1" dxf="1">
      <nc r="Z253">
        <f>+#REF!+#REF!+#REF!</f>
      </nc>
      <n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ndxf>
    </rcc>
    <rcc rId="0" sId="1" s="1" dxf="1">
      <nc r="AA253">
        <f>+#REF!+#REF!+#REF!</f>
      </nc>
      <n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ndxf>
    </rcc>
    <rcc rId="0" sId="1" s="1" dxf="1">
      <nc r="AB253">
        <f>+#REF!+#REF!+#REF!</f>
      </nc>
      <n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ndxf>
    </rcc>
    <rcc rId="0" sId="1" s="1" dxf="1">
      <nc r="AC253">
        <f>+#REF!+#REF!+#REF!</f>
      </nc>
      <n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ndxf>
    </rcc>
    <rcc rId="0" sId="1" s="1" dxf="1">
      <nc r="AD253">
        <f>+#REF!+#REF!+#REF!</f>
      </nc>
      <n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ndxf>
    </rcc>
    <rcc rId="0" sId="1" s="1" dxf="1">
      <nc r="AE253">
        <f>+#REF!+#REF!+#REF!</f>
      </nc>
      <n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ndxf>
    </rcc>
    <rcc rId="0" sId="1" s="1" dxf="1">
      <nc r="AF253">
        <f>+#REF!+#REF!+#REF!</f>
      </nc>
      <n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ndxf>
    </rcc>
    <rcc rId="0" sId="1" s="1" dxf="1">
      <nc r="AG253">
        <f>+#REF!+#REF!+#REF!</f>
      </nc>
      <n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ndxf>
    </rcc>
    <rcc rId="0" sId="1" s="1" dxf="1">
      <nc r="AH253">
        <f>+#REF!+#REF!+#REF!</f>
      </nc>
      <n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ndxf>
    </rcc>
    <rcc rId="0" sId="1" s="1" dxf="1">
      <nc r="AI253">
        <f>+#REF!+#REF!+#REF!</f>
      </nc>
      <n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ndxf>
    </rcc>
    <rcc rId="0" sId="1" s="1" dxf="1">
      <nc r="AJ253">
        <f>+#REF!+#REF!+#REF!</f>
      </nc>
      <n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ndxf>
    </rcc>
    <rcc rId="0" sId="1" s="1" dxf="1">
      <nc r="AK253">
        <f>+#REF!+#REF!+#REF!</f>
      </nc>
      <n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ndxf>
    </rcc>
    <rcc rId="0" sId="1" s="1" dxf="1">
      <nc r="AL253">
        <f>+#REF!+#REF!+#REF!</f>
      </nc>
      <n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ndxf>
    </rcc>
    <rcc rId="0" sId="1" s="1" dxf="1">
      <nc r="AM253">
        <f>+#REF!+#REF!+#REF!</f>
      </nc>
      <n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ndxf>
    </rcc>
    <rcc rId="0" sId="1" s="1" dxf="1">
      <nc r="AN253">
        <f>+#REF!+#REF!+#REF!</f>
      </nc>
      <n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ndxf>
    </rcc>
    <rcc rId="0" sId="1" dxf="1">
      <nc r="AO253">
        <f>SUM(#REF!)</f>
      </nc>
      <ndxf>
        <font>
          <b val="0"/>
          <sz val="10"/>
        </font>
        <numFmt numFmtId="34" formatCode="_(&quot;$&quot;\ * #,##0.00_);_(&quot;$&quot;\ * \(#,##0.00\);_(&quot;$&quot;\ * &quot;-&quot;??_);_(@_)"/>
        <fill>
          <patternFill>
            <bgColor rgb="FF92D050"/>
          </patternFill>
        </fill>
        <alignment horizontal="center" vertical="center" wrapText="1" readingOrder="0"/>
        <border outline="0">
          <left style="thin">
            <color auto="1"/>
          </left>
          <right style="thin">
            <color auto="1"/>
          </right>
          <top style="thin">
            <color auto="1"/>
          </top>
          <bottom style="thin">
            <color auto="1"/>
          </bottom>
        </border>
      </ndxf>
    </rcc>
    <rfmt sheetId="1" sqref="AP253" start="0" length="0">
      <dxf>
        <font>
          <b val="0"/>
          <sz val="11"/>
          <color theme="1"/>
          <name val="Calibri"/>
          <scheme val="minor"/>
        </font>
        <numFmt numFmtId="165" formatCode="_(&quot;$&quot;\ * #,##0_);_(&quot;$&quot;\ * \(#,##0\);_(&quot;$&quot;\ * &quot;-&quot;??_);_(@_)"/>
        <fill>
          <patternFill patternType="none">
            <bgColor indexed="65"/>
          </patternFill>
        </fill>
      </dxf>
    </rfmt>
    <rfmt sheetId="1" sqref="AQ253" start="0" length="0">
      <dxf>
        <font>
          <b val="0"/>
          <sz val="11"/>
          <color theme="1"/>
          <name val="Calibri"/>
          <scheme val="minor"/>
        </font>
        <fill>
          <patternFill>
            <bgColor theme="0"/>
          </patternFill>
        </fill>
      </dxf>
    </rfmt>
    <rfmt sheetId="1" sqref="AR253" start="0" length="0">
      <dxf>
        <font>
          <b val="0"/>
          <sz val="11"/>
          <color theme="1"/>
          <name val="Calibri"/>
          <scheme val="minor"/>
        </font>
        <fill>
          <patternFill>
            <bgColor theme="0"/>
          </patternFill>
        </fill>
      </dxf>
    </rfmt>
    <rfmt sheetId="1" sqref="AS253" start="0" length="0">
      <dxf>
        <fill>
          <patternFill>
            <bgColor theme="0"/>
          </patternFill>
        </fill>
      </dxf>
    </rfmt>
    <rfmt sheetId="1" sqref="AT253" start="0" length="0">
      <dxf>
        <fill>
          <patternFill>
            <bgColor theme="0"/>
          </patternFill>
        </fill>
      </dxf>
    </rfmt>
    <rfmt sheetId="1" sqref="AU253" start="0" length="0">
      <dxf>
        <fill>
          <patternFill>
            <bgColor theme="0"/>
          </patternFill>
        </fill>
      </dxf>
    </rfmt>
    <rfmt sheetId="1" sqref="AV253" start="0" length="0">
      <dxf>
        <fill>
          <patternFill>
            <bgColor theme="0"/>
          </patternFill>
        </fill>
      </dxf>
    </rfmt>
    <rfmt sheetId="1" sqref="AW253" start="0" length="0">
      <dxf>
        <fill>
          <patternFill>
            <bgColor theme="0"/>
          </patternFill>
        </fill>
      </dxf>
    </rfmt>
    <rfmt sheetId="1" sqref="AX253" start="0" length="0">
      <dxf>
        <fill>
          <patternFill>
            <bgColor theme="0"/>
          </patternFill>
        </fill>
      </dxf>
    </rfmt>
    <rfmt sheetId="1" sqref="AY253" start="0" length="0">
      <dxf>
        <fill>
          <patternFill>
            <bgColor theme="0"/>
          </patternFill>
        </fill>
      </dxf>
    </rfmt>
    <rfmt sheetId="1" sqref="AZ253" start="0" length="0">
      <dxf>
        <fill>
          <patternFill>
            <bgColor theme="0"/>
          </patternFill>
        </fill>
      </dxf>
    </rfmt>
    <rfmt sheetId="1" sqref="BA253" start="0" length="0">
      <dxf>
        <fill>
          <patternFill>
            <bgColor theme="0"/>
          </patternFill>
        </fill>
      </dxf>
    </rfmt>
    <rfmt sheetId="1" sqref="BB253" start="0" length="0">
      <dxf>
        <fill>
          <patternFill>
            <bgColor theme="0"/>
          </patternFill>
        </fill>
      </dxf>
    </rfmt>
    <rfmt sheetId="1" sqref="BC253" start="0" length="0">
      <dxf>
        <fill>
          <patternFill>
            <bgColor theme="0"/>
          </patternFill>
        </fill>
      </dxf>
    </rfmt>
    <rfmt sheetId="1" sqref="BD253" start="0" length="0">
      <dxf>
        <fill>
          <patternFill>
            <bgColor theme="0"/>
          </patternFill>
        </fill>
      </dxf>
    </rfmt>
    <rfmt sheetId="1" sqref="BE253" start="0" length="0">
      <dxf>
        <fill>
          <patternFill>
            <bgColor theme="0"/>
          </patternFill>
        </fill>
      </dxf>
    </rfmt>
    <rfmt sheetId="1" sqref="BF253" start="0" length="0">
      <dxf>
        <fill>
          <patternFill>
            <bgColor theme="0"/>
          </patternFill>
        </fill>
      </dxf>
    </rfmt>
    <rfmt sheetId="1" sqref="BG253" start="0" length="0">
      <dxf>
        <fill>
          <patternFill>
            <bgColor theme="0"/>
          </patternFill>
        </fill>
      </dxf>
    </rfmt>
    <rfmt sheetId="1" sqref="BH253" start="0" length="0">
      <dxf>
        <fill>
          <patternFill>
            <bgColor theme="0"/>
          </patternFill>
        </fill>
      </dxf>
    </rfmt>
    <rfmt sheetId="1" sqref="BI253" start="0" length="0">
      <dxf>
        <fill>
          <patternFill>
            <bgColor theme="0"/>
          </patternFill>
        </fill>
      </dxf>
    </rfmt>
    <rfmt sheetId="1" sqref="BJ253" start="0" length="0">
      <dxf>
        <fill>
          <patternFill>
            <bgColor theme="0"/>
          </patternFill>
        </fill>
      </dxf>
    </rfmt>
    <rfmt sheetId="1" sqref="BK253" start="0" length="0">
      <dxf>
        <fill>
          <patternFill>
            <bgColor theme="0"/>
          </patternFill>
        </fill>
      </dxf>
    </rfmt>
    <rfmt sheetId="1" sqref="BL253" start="0" length="0">
      <dxf>
        <fill>
          <patternFill>
            <bgColor theme="0"/>
          </patternFill>
        </fill>
      </dxf>
    </rfmt>
    <rfmt sheetId="1" sqref="BM253" start="0" length="0">
      <dxf>
        <fill>
          <patternFill>
            <bgColor theme="0"/>
          </patternFill>
        </fill>
      </dxf>
    </rfmt>
    <rfmt sheetId="1" sqref="BN253" start="0" length="0">
      <dxf>
        <fill>
          <patternFill>
            <bgColor theme="0"/>
          </patternFill>
        </fill>
      </dxf>
    </rfmt>
    <rfmt sheetId="1" sqref="BO253" start="0" length="0">
      <dxf>
        <fill>
          <patternFill>
            <bgColor theme="0"/>
          </patternFill>
        </fill>
      </dxf>
    </rfmt>
  </rrc>
  <rrc rId="14687" sId="1" ref="A253:XFD253" action="deleteRow">
    <rfmt sheetId="1" xfDxf="1" sqref="A253:XFD253" start="0" length="0">
      <dxf>
        <font>
          <b/>
        </font>
        <fill>
          <patternFill patternType="solid">
            <bgColor rgb="FFFFC000"/>
          </patternFill>
        </fill>
      </dxf>
    </rfmt>
    <rfmt sheetId="1" sqref="A253" start="0" length="0">
      <dxf>
        <font>
          <sz val="10"/>
        </font>
        <alignment vertical="center" wrapText="1" readingOrder="0"/>
        <border outline="0">
          <left style="thin">
            <color auto="1"/>
          </left>
          <right style="thin">
            <color auto="1"/>
          </right>
          <top style="thin">
            <color auto="1"/>
          </top>
          <bottom style="thin">
            <color auto="1"/>
          </bottom>
        </border>
      </dxf>
    </rfmt>
    <rfmt sheetId="1" sqref="B253" start="0" length="0">
      <dxf>
        <font>
          <sz val="10"/>
        </font>
        <alignment vertical="center" wrapText="1" readingOrder="0"/>
      </dxf>
    </rfmt>
    <rfmt sheetId="1" sqref="C253" start="0" length="0">
      <dxf>
        <font>
          <sz val="10"/>
        </font>
        <alignment horizontal="right" vertical="center" wrapText="1" readingOrder="0"/>
      </dxf>
    </rfmt>
    <rfmt sheetId="1" sqref="D253" start="0" length="0">
      <dxf>
        <font>
          <sz val="10"/>
        </font>
        <alignment horizontal="right" vertical="center" wrapText="1" readingOrder="0"/>
      </dxf>
    </rfmt>
    <rfmt sheetId="1" sqref="E253" start="0" length="0">
      <dxf>
        <font>
          <sz val="10"/>
        </font>
        <alignment horizontal="right" vertical="center" wrapText="1" readingOrder="0"/>
      </dxf>
    </rfmt>
    <rfmt sheetId="1" sqref="F253" start="0" length="0">
      <dxf>
        <font>
          <sz val="10"/>
        </font>
        <alignment vertical="top" wrapText="1" readingOrder="0"/>
        <border outline="0">
          <left style="thin">
            <color auto="1"/>
          </left>
          <right style="thin">
            <color auto="1"/>
          </right>
          <top style="thin">
            <color auto="1"/>
          </top>
          <bottom style="thin">
            <color auto="1"/>
          </bottom>
        </border>
      </dxf>
    </rfmt>
    <rfmt sheetId="1" sqref="G253" start="0" length="0">
      <dxf>
        <font>
          <sz val="10"/>
        </font>
        <alignment vertical="top" wrapText="1" readingOrder="0"/>
        <border outline="0">
          <left style="thin">
            <color auto="1"/>
          </left>
          <right style="thin">
            <color auto="1"/>
          </right>
          <top style="thin">
            <color auto="1"/>
          </top>
          <bottom style="thin">
            <color auto="1"/>
          </bottom>
        </border>
      </dxf>
    </rfmt>
    <rfmt sheetId="1" sqref="H253" start="0" length="0">
      <dxf>
        <font>
          <sz val="10"/>
        </font>
        <alignment vertical="top" wrapText="1" readingOrder="0"/>
        <border outline="0">
          <left style="thin">
            <color auto="1"/>
          </left>
          <right style="thin">
            <color auto="1"/>
          </right>
          <top style="thin">
            <color auto="1"/>
          </top>
          <bottom style="thin">
            <color auto="1"/>
          </bottom>
        </border>
      </dxf>
    </rfmt>
    <rfmt sheetId="1" sqref="I253" start="0" length="0">
      <dxf>
        <font>
          <sz val="10"/>
        </font>
        <alignment vertical="top" wrapText="1" readingOrder="0"/>
        <border outline="0">
          <left style="thin">
            <color auto="1"/>
          </left>
          <right style="thin">
            <color auto="1"/>
          </right>
          <top style="thin">
            <color auto="1"/>
          </top>
          <bottom style="thin">
            <color auto="1"/>
          </bottom>
        </border>
      </dxf>
    </rfmt>
    <rfmt sheetId="1" sqref="J253" start="0" length="0">
      <dxf>
        <font>
          <sz val="10"/>
        </font>
        <alignment horizontal="left" vertical="top" wrapText="1" readingOrder="0"/>
      </dxf>
    </rfmt>
    <rfmt sheetId="1" s="1" sqref="K253" start="0" length="0">
      <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dxf>
    </rfmt>
    <rfmt sheetId="1" sqref="L253" start="0" length="0">
      <dxf>
        <font>
          <sz val="10"/>
        </font>
        <alignment horizontal="center" vertical="center" wrapText="1" readingOrder="0"/>
        <border outline="0">
          <left style="thin">
            <color auto="1"/>
          </left>
          <right style="thin">
            <color auto="1"/>
          </right>
          <top style="thin">
            <color auto="1"/>
          </top>
          <bottom style="thin">
            <color auto="1"/>
          </bottom>
        </border>
      </dxf>
    </rfmt>
    <rfmt sheetId="1" sqref="M253" start="0" length="0">
      <dxf>
        <font>
          <sz val="10"/>
        </font>
        <alignment horizontal="center" vertical="center" wrapText="1" readingOrder="0"/>
        <border outline="0">
          <left style="thin">
            <color auto="1"/>
          </left>
          <right style="thin">
            <color auto="1"/>
          </right>
          <top style="thin">
            <color auto="1"/>
          </top>
          <bottom style="thin">
            <color auto="1"/>
          </bottom>
        </border>
      </dxf>
    </rfmt>
    <rfmt sheetId="1" sqref="N253" start="0" length="0">
      <dxf>
        <font>
          <sz val="10"/>
        </font>
        <alignment vertical="top" wrapText="1" readingOrder="0"/>
        <border outline="0">
          <left style="thin">
            <color auto="1"/>
          </left>
          <right style="thin">
            <color auto="1"/>
          </right>
          <top style="thin">
            <color auto="1"/>
          </top>
          <bottom style="thin">
            <color auto="1"/>
          </bottom>
        </border>
      </dxf>
    </rfmt>
    <rfmt sheetId="1" sqref="O253" start="0" length="0">
      <dxf>
        <font>
          <sz val="10"/>
        </font>
        <alignment vertical="top" wrapText="1" readingOrder="0"/>
        <border outline="0">
          <left style="thin">
            <color auto="1"/>
          </left>
          <right style="thin">
            <color auto="1"/>
          </right>
          <top style="thin">
            <color auto="1"/>
          </top>
          <bottom style="thin">
            <color auto="1"/>
          </bottom>
        </border>
      </dxf>
    </rfmt>
    <rfmt sheetId="1" sqref="P253" start="0" length="0">
      <dxf>
        <font>
          <sz val="10"/>
        </font>
        <numFmt numFmtId="164" formatCode="_-* #,##0.00\ _€_-;\-* #,##0.00\ _€_-;_-* &quot;-&quot;??\ _€_-;_-@_-"/>
        <alignment vertical="top" wrapText="1" readingOrder="0"/>
        <border outline="0">
          <left style="thin">
            <color auto="1"/>
          </left>
          <right style="thin">
            <color auto="1"/>
          </right>
          <top style="thin">
            <color auto="1"/>
          </top>
          <bottom style="thin">
            <color auto="1"/>
          </bottom>
        </border>
      </dxf>
    </rfmt>
    <rfmt sheetId="1" s="1" sqref="Q253" start="0" length="0">
      <dxf>
        <font>
          <sz val="10"/>
          <color theme="1"/>
          <name val="Calibri"/>
          <scheme val="minor"/>
        </font>
        <numFmt numFmtId="34" formatCode="_(&quot;$&quot;\ * #,##0.00_);_(&quot;$&quot;\ * \(#,##0.00\);_(&quot;$&quot;\ * &quot;-&quot;??_);_(@_)"/>
        <alignment wrapText="1" readingOrder="0"/>
      </dxf>
    </rfmt>
    <rfmt sheetId="1" s="1" sqref="R253" start="0" length="0">
      <dxf>
        <font>
          <sz val="10"/>
          <color theme="1"/>
          <name val="Calibri"/>
          <scheme val="minor"/>
        </font>
        <numFmt numFmtId="34" formatCode="_(&quot;$&quot;\ * #,##0.00_);_(&quot;$&quot;\ * \(#,##0.00\);_(&quot;$&quot;\ * &quot;-&quot;??_);_(@_)"/>
        <alignment wrapText="1" readingOrder="0"/>
      </dxf>
    </rfmt>
    <rfmt sheetId="1" s="1" sqref="S253" start="0" length="0">
      <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dxf>
    </rfmt>
    <rfmt sheetId="1" s="1" sqref="T253" start="0" length="0">
      <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dxf>
    </rfmt>
    <rfmt sheetId="1" s="1" sqref="U253" start="0" length="0">
      <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dxf>
    </rfmt>
    <rfmt sheetId="1" s="1" sqref="V253" start="0" length="0">
      <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rder>
      </dxf>
    </rfmt>
    <rfmt sheetId="1" s="1" sqref="W253" start="0" length="0">
      <dxf>
        <font>
          <sz val="10"/>
          <color theme="1"/>
          <name val="Calibri"/>
          <scheme val="minor"/>
        </font>
        <numFmt numFmtId="34" formatCode="_(&quot;$&quot;\ * #,##0.00_);_(&quot;$&quot;\ * \(#,##0.00\);_(&quot;$&quot;\ * &quot;-&quot;??_);_(@_)"/>
        <alignment wrapText="1" readingOrder="0"/>
      </dxf>
    </rfmt>
    <rfmt sheetId="1" s="1" sqref="X253" start="0" length="0">
      <dxf>
        <font>
          <sz val="10"/>
          <color theme="1"/>
          <name val="Calibri"/>
          <scheme val="minor"/>
        </font>
        <numFmt numFmtId="34" formatCode="_(&quot;$&quot;\ * #,##0.00_);_(&quot;$&quot;\ * \(#,##0.00\);_(&quot;$&quot;\ * &quot;-&quot;??_);_(@_)"/>
        <alignment wrapText="1" readingOrder="0"/>
      </dxf>
    </rfmt>
    <rfmt sheetId="1" s="1" sqref="Y253" start="0" length="0">
      <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rder>
      </dxf>
    </rfmt>
    <rfmt sheetId="1" s="1" sqref="Z253" start="0" length="0">
      <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rder>
      </dxf>
    </rfmt>
    <rfmt sheetId="1" s="1" sqref="AA253" start="0" length="0">
      <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rder>
      </dxf>
    </rfmt>
    <rfmt sheetId="1" s="1" sqref="AB253" start="0" length="0">
      <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dxf>
    </rfmt>
    <rfmt sheetId="1" s="1" sqref="AC253" start="0" length="0">
      <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dxf>
    </rfmt>
    <rfmt sheetId="1" s="1" sqref="AD253" start="0" length="0">
      <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dxf>
    </rfmt>
    <rfmt sheetId="1" s="1" sqref="AE253" start="0" length="0">
      <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dxf>
    </rfmt>
    <rfmt sheetId="1" s="1" sqref="AF253" start="0" length="0">
      <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dxf>
    </rfmt>
    <rfmt sheetId="1" s="1" sqref="AG253" start="0" length="0">
      <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dxf>
    </rfmt>
    <rfmt sheetId="1" s="1" sqref="AH253" start="0" length="0">
      <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dxf>
    </rfmt>
    <rfmt sheetId="1" s="1" sqref="AI253" start="0" length="0">
      <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dxf>
    </rfmt>
    <rfmt sheetId="1" s="1" sqref="AJ253" start="0" length="0">
      <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dxf>
    </rfmt>
    <rfmt sheetId="1" s="1" sqref="AK253" start="0" length="0">
      <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dxf>
    </rfmt>
    <rfmt sheetId="1" s="1" sqref="AL253" start="0" length="0">
      <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dxf>
    </rfmt>
    <rfmt sheetId="1" s="1" sqref="AM253" start="0" length="0">
      <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dxf>
    </rfmt>
    <rfmt sheetId="1" s="1" sqref="AN253" start="0" length="0">
      <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dxf>
    </rfmt>
    <rfmt sheetId="1" sqref="AO253" start="0" length="0">
      <dxf>
        <font>
          <b val="0"/>
          <sz val="10"/>
        </font>
        <numFmt numFmtId="34" formatCode="_(&quot;$&quot;\ * #,##0.00_);_(&quot;$&quot;\ * \(#,##0.00\);_(&quot;$&quot;\ * &quot;-&quot;??_);_(@_)"/>
        <fill>
          <patternFill>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AP253" start="0" length="0">
      <dxf>
        <font>
          <b val="0"/>
          <sz val="11"/>
          <color theme="1"/>
          <name val="Calibri"/>
          <scheme val="minor"/>
        </font>
        <numFmt numFmtId="165" formatCode="_(&quot;$&quot;\ * #,##0_);_(&quot;$&quot;\ * \(#,##0\);_(&quot;$&quot;\ * &quot;-&quot;??_);_(@_)"/>
        <fill>
          <patternFill patternType="none">
            <bgColor indexed="65"/>
          </patternFill>
        </fill>
      </dxf>
    </rfmt>
    <rfmt sheetId="1" sqref="AQ253" start="0" length="0">
      <dxf>
        <font>
          <b val="0"/>
          <sz val="11"/>
          <color theme="1"/>
          <name val="Calibri"/>
          <scheme val="minor"/>
        </font>
        <fill>
          <patternFill>
            <bgColor theme="0"/>
          </patternFill>
        </fill>
      </dxf>
    </rfmt>
    <rfmt sheetId="1" sqref="AR253" start="0" length="0">
      <dxf>
        <font>
          <b val="0"/>
          <sz val="11"/>
          <color theme="1"/>
          <name val="Calibri"/>
          <scheme val="minor"/>
        </font>
        <fill>
          <patternFill>
            <bgColor theme="0"/>
          </patternFill>
        </fill>
      </dxf>
    </rfmt>
    <rfmt sheetId="1" sqref="AS253" start="0" length="0">
      <dxf>
        <fill>
          <patternFill>
            <bgColor theme="0"/>
          </patternFill>
        </fill>
      </dxf>
    </rfmt>
    <rfmt sheetId="1" sqref="AT253" start="0" length="0">
      <dxf>
        <fill>
          <patternFill>
            <bgColor theme="0"/>
          </patternFill>
        </fill>
      </dxf>
    </rfmt>
    <rfmt sheetId="1" sqref="AU253" start="0" length="0">
      <dxf>
        <fill>
          <patternFill>
            <bgColor theme="0"/>
          </patternFill>
        </fill>
      </dxf>
    </rfmt>
    <rfmt sheetId="1" sqref="AV253" start="0" length="0">
      <dxf>
        <fill>
          <patternFill>
            <bgColor theme="0"/>
          </patternFill>
        </fill>
      </dxf>
    </rfmt>
    <rfmt sheetId="1" sqref="AW253" start="0" length="0">
      <dxf>
        <fill>
          <patternFill>
            <bgColor theme="0"/>
          </patternFill>
        </fill>
      </dxf>
    </rfmt>
    <rfmt sheetId="1" sqref="AX253" start="0" length="0">
      <dxf>
        <fill>
          <patternFill>
            <bgColor theme="0"/>
          </patternFill>
        </fill>
      </dxf>
    </rfmt>
    <rfmt sheetId="1" sqref="AY253" start="0" length="0">
      <dxf>
        <fill>
          <patternFill>
            <bgColor theme="0"/>
          </patternFill>
        </fill>
      </dxf>
    </rfmt>
    <rfmt sheetId="1" sqref="AZ253" start="0" length="0">
      <dxf>
        <fill>
          <patternFill>
            <bgColor theme="0"/>
          </patternFill>
        </fill>
      </dxf>
    </rfmt>
    <rfmt sheetId="1" sqref="BA253" start="0" length="0">
      <dxf>
        <fill>
          <patternFill>
            <bgColor theme="0"/>
          </patternFill>
        </fill>
      </dxf>
    </rfmt>
    <rfmt sheetId="1" sqref="BB253" start="0" length="0">
      <dxf>
        <fill>
          <patternFill>
            <bgColor theme="0"/>
          </patternFill>
        </fill>
      </dxf>
    </rfmt>
    <rfmt sheetId="1" sqref="BC253" start="0" length="0">
      <dxf>
        <fill>
          <patternFill>
            <bgColor theme="0"/>
          </patternFill>
        </fill>
      </dxf>
    </rfmt>
    <rfmt sheetId="1" sqref="BD253" start="0" length="0">
      <dxf>
        <fill>
          <patternFill>
            <bgColor theme="0"/>
          </patternFill>
        </fill>
      </dxf>
    </rfmt>
    <rfmt sheetId="1" sqref="BE253" start="0" length="0">
      <dxf>
        <fill>
          <patternFill>
            <bgColor theme="0"/>
          </patternFill>
        </fill>
      </dxf>
    </rfmt>
    <rfmt sheetId="1" sqref="BF253" start="0" length="0">
      <dxf>
        <fill>
          <patternFill>
            <bgColor theme="0"/>
          </patternFill>
        </fill>
      </dxf>
    </rfmt>
    <rfmt sheetId="1" sqref="BG253" start="0" length="0">
      <dxf>
        <fill>
          <patternFill>
            <bgColor theme="0"/>
          </patternFill>
        </fill>
      </dxf>
    </rfmt>
    <rfmt sheetId="1" sqref="BH253" start="0" length="0">
      <dxf>
        <fill>
          <patternFill>
            <bgColor theme="0"/>
          </patternFill>
        </fill>
      </dxf>
    </rfmt>
    <rfmt sheetId="1" sqref="BI253" start="0" length="0">
      <dxf>
        <fill>
          <patternFill>
            <bgColor theme="0"/>
          </patternFill>
        </fill>
      </dxf>
    </rfmt>
    <rfmt sheetId="1" sqref="BJ253" start="0" length="0">
      <dxf>
        <fill>
          <patternFill>
            <bgColor theme="0"/>
          </patternFill>
        </fill>
      </dxf>
    </rfmt>
    <rfmt sheetId="1" sqref="BK253" start="0" length="0">
      <dxf>
        <fill>
          <patternFill>
            <bgColor theme="0"/>
          </patternFill>
        </fill>
      </dxf>
    </rfmt>
    <rfmt sheetId="1" sqref="BL253" start="0" length="0">
      <dxf>
        <fill>
          <patternFill>
            <bgColor theme="0"/>
          </patternFill>
        </fill>
      </dxf>
    </rfmt>
    <rfmt sheetId="1" sqref="BM253" start="0" length="0">
      <dxf>
        <fill>
          <patternFill>
            <bgColor theme="0"/>
          </patternFill>
        </fill>
      </dxf>
    </rfmt>
    <rfmt sheetId="1" sqref="BN253" start="0" length="0">
      <dxf>
        <fill>
          <patternFill>
            <bgColor theme="0"/>
          </patternFill>
        </fill>
      </dxf>
    </rfmt>
    <rfmt sheetId="1" sqref="BO253" start="0" length="0">
      <dxf>
        <fill>
          <patternFill>
            <bgColor theme="0"/>
          </patternFill>
        </fill>
      </dxf>
    </rfmt>
  </rrc>
  <rrc rId="14688" sId="1" ref="A256:XFD256" action="deleteRow">
    <rfmt sheetId="1" xfDxf="1" sqref="A256:XFD256" start="0" length="0"/>
    <rcc rId="0" sId="1" dxf="1">
      <nc r="A25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56" t="inlineStr">
        <is>
          <t>GR:1:2-02-01</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56" t="inlineStr">
        <is>
          <t>1.2.2.11</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56"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56"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5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G25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H25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I256" start="0" length="0">
      <dxf>
        <font>
          <sz val="10"/>
          <color theme="1"/>
          <name val="Calibri"/>
          <scheme val="minor"/>
        </font>
        <numFmt numFmtId="34" formatCode="_(&quot;$&quot;\ * #,##0.00_);_(&quot;$&quot;\ * \(#,##0.00\);_(&quot;$&quot;\ * &quot;-&quot;??_);_(@_)"/>
        <alignment vertical="top" wrapText="1" readingOrder="0"/>
        <border outline="0">
          <left style="thin">
            <color indexed="64"/>
          </left>
          <right style="thin">
            <color indexed="64"/>
          </right>
          <top style="thin">
            <color indexed="64"/>
          </top>
          <bottom style="thin">
            <color indexed="64"/>
          </bottom>
        </border>
        <protection locked="0"/>
      </dxf>
    </rfmt>
    <rcc rId="0" sId="1" dxf="1">
      <nc r="J256" t="inlineStr">
        <is>
          <t xml:space="preserve">Suministros para aseos / Servicios de limpieza de edificios
</t>
        </is>
      </nc>
      <ndxf>
        <font>
          <sz val="11"/>
          <color auto="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K256" t="inlineStr">
        <is>
          <t xml:space="preserve">47131700 76111501 </t>
        </is>
      </nc>
      <ndxf>
        <font>
          <sz val="11"/>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L256" t="inlineStr">
        <is>
          <t>CONSTITUCIÓN VF ASEO 2018 PRESTACION DEL SERVICIO DE ASEO CON EL SUMINISTRO DE INSUMOS, y de CAFETERIA  SIN INSUMOS Y OTROS SERVICIOS COMPLEMENTARIOS  PARA LOS BIENES INMUEBLES DE PROPIEDAD DEL DEPARTAMENTO DE CUNDINAMARCA VALOR TOTAL DEL CONTRATO $816.081.580, 2017 $370.945.935 AÑO 2018 ORDENANZA 034 DEL 26.05.2017 $445.135.123.</t>
        </is>
      </nc>
      <ndxf>
        <font>
          <b/>
          <sz val="11"/>
          <color auto="1"/>
          <name val="Calibri"/>
          <scheme val="minor"/>
        </font>
        <fill>
          <patternFill patternType="solid">
            <bgColor theme="4" tint="0.59999389629810485"/>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M256" t="inlineStr">
        <is>
          <t>JULIO</t>
        </is>
      </nc>
      <ndxf>
        <font>
          <sz val="11"/>
          <color auto="1"/>
          <name val="Calibri"/>
          <scheme val="minor"/>
        </font>
        <numFmt numFmtId="19" formatCode="dd/mm/yyyy"/>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256" t="inlineStr">
        <is>
          <t>11 MESES</t>
        </is>
      </nc>
      <ndxf>
        <font>
          <sz val="11"/>
          <color auto="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O256" t="inlineStr">
        <is>
          <t>ACUERDO MARCO</t>
        </is>
      </nc>
      <ndxf>
        <font>
          <sz val="11"/>
          <color auto="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P256" t="inlineStr">
        <is>
          <t>RECURSOS CORRIENTES</t>
        </is>
      </nc>
      <ndxf>
        <font>
          <sz val="11"/>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rder>
      </ndxf>
    </rcc>
    <rcc rId="0" sId="1" dxf="1" numFmtId="34">
      <nc r="Q256">
        <v>565603335</v>
      </nc>
      <ndxf>
        <numFmt numFmtId="34" formatCode="_(&quot;$&quot;\ * #,##0.00_);_(&quot;$&quot;\ * \(#,##0.00\);_(&quot;$&quot;\ * &quot;-&quot;??_);_(@_)"/>
        <fill>
          <patternFill patternType="solid">
            <bgColor theme="4" tint="0.59999389629810485"/>
          </patternFill>
        </fill>
        <alignment horizontal="center" vertical="center" readingOrder="0"/>
      </ndxf>
    </rcc>
    <rcc rId="0" sId="1" dxf="1" numFmtId="34">
      <nc r="R256">
        <v>565603335</v>
      </nc>
      <ndxf>
        <numFmt numFmtId="34" formatCode="_(&quot;$&quot;\ * #,##0.00_);_(&quot;$&quot;\ * \(#,##0.00\);_(&quot;$&quot;\ * &quot;-&quot;??_);_(@_)"/>
        <fill>
          <patternFill patternType="solid">
            <bgColor theme="4" tint="0.59999389629810485"/>
          </patternFill>
        </fill>
        <alignment horizontal="center" vertical="center" readingOrder="0"/>
      </ndxf>
    </rcc>
    <rcc rId="0" sId="1" dxf="1">
      <nc r="S256" t="inlineStr">
        <is>
          <t>SI</t>
        </is>
      </nc>
      <ndxf>
        <font>
          <sz val="11"/>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rder>
      </ndxf>
    </rcc>
    <rcc rId="0" sId="1" dxf="1">
      <nc r="T256" t="inlineStr">
        <is>
          <t>APROBADAS</t>
        </is>
      </nc>
      <ndxf>
        <font>
          <sz val="11"/>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rder>
      </ndxf>
    </rcc>
    <rcc rId="0" sId="1" dxf="1">
      <nc r="U256" t="inlineStr">
        <is>
          <t>Secretaria General - Dirección Administrativa</t>
        </is>
      </nc>
      <ndxf>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V256">
        <v>7000085811</v>
      </nc>
      <ndxf>
        <font>
          <sz val="10"/>
          <color auto="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ndxf>
    </rcc>
    <rcc rId="0" sId="1" dxf="1">
      <nc r="W256">
        <v>4500027264</v>
      </nc>
      <ndxf>
        <fill>
          <patternFill patternType="solid">
            <bgColor theme="0"/>
          </patternFill>
        </fill>
        <alignment horizontal="center" vertical="center" readingOrder="0"/>
        <border outline="0">
          <left style="thin">
            <color auto="1"/>
          </left>
          <right style="thin">
            <color auto="1"/>
          </right>
          <top style="thin">
            <color auto="1"/>
          </top>
          <bottom style="thin">
            <color auto="1"/>
          </bottom>
        </border>
      </ndxf>
    </rcc>
    <rcc rId="0" sId="1" dxf="1" numFmtId="4">
      <nc r="X256">
        <v>370945935</v>
      </nc>
      <ndxf>
        <numFmt numFmtId="3" formatCode="#,##0"/>
        <fill>
          <patternFill patternType="solid">
            <bgColor theme="0"/>
          </patternFill>
        </fill>
        <alignment horizontal="center" vertical="center" readingOrder="0"/>
        <border outline="0">
          <left style="thin">
            <color auto="1"/>
          </left>
          <right style="thin">
            <color auto="1"/>
          </right>
          <top style="thin">
            <color auto="1"/>
          </top>
          <bottom style="thin">
            <color auto="1"/>
          </bottom>
        </border>
      </ndxf>
    </rcc>
    <rcc rId="0" sId="1" dxf="1">
      <nc r="Y256" t="inlineStr">
        <is>
          <t>ORC - 19065 - 17</t>
        </is>
      </nc>
      <ndxf>
        <font>
          <sz val="10"/>
          <color auto="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ndxf>
    </rcc>
    <rcc rId="0" sId="1" dxf="1">
      <nc r="Z256" t="inlineStr">
        <is>
          <t xml:space="preserve">EASYCLEAN G&amp;E S.A.S </t>
        </is>
      </nc>
      <ndxf>
        <font>
          <sz val="10"/>
          <color auto="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ndxf>
    </rcc>
    <rfmt sheetId="1" s="1" sqref="AA256" start="0" length="0">
      <dxf>
        <font>
          <sz val="10"/>
          <color auto="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B256" start="0" length="0">
      <dxf>
        <font>
          <b/>
          <sz val="10"/>
          <color rgb="FFFF0000"/>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top style="thin">
            <color auto="1"/>
          </top>
          <bottom style="thin">
            <color auto="1"/>
          </bottom>
        </border>
      </dxf>
    </rfmt>
    <rfmt sheetId="1" s="1" sqref="AC256"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D256"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E256"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F256" start="0" length="0">
      <dxf>
        <font>
          <sz val="11"/>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G256" start="0" length="0">
      <dxf>
        <font>
          <sz val="11"/>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H256" start="0" length="0">
      <dxf>
        <font>
          <sz val="11"/>
          <color theme="1"/>
          <name val="Calibri"/>
          <scheme val="minor"/>
        </font>
        <numFmt numFmtId="34" formatCode="_(&quot;$&quot;\ * #,##0.00_);_(&quot;$&quot;\ * \(#,##0.00\);_(&quot;$&quot;\ * &quot;-&quot;??_);_(@_)"/>
        <alignment horizontal="center" vertical="center" wrapText="1" readingOrder="0"/>
        <protection locked="0"/>
      </dxf>
    </rfmt>
    <rfmt sheetId="1" s="1" sqref="AI256" start="0" length="0">
      <dxf>
        <font>
          <sz val="11"/>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J256" start="0" length="0">
      <dxf>
        <font>
          <sz val="11"/>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K256" start="0" length="0">
      <dxf>
        <font>
          <sz val="11"/>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L256" start="0" length="0">
      <dxf>
        <font>
          <sz val="11"/>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M256" start="0" length="0">
      <dxf>
        <font>
          <sz val="11"/>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cc rId="0" sId="1" s="1" dxf="1" numFmtId="34">
      <nc r="AN256">
        <v>565603335</v>
      </nc>
      <ndxf>
        <font>
          <sz val="11"/>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ndxf>
    </rcc>
    <rfmt sheetId="1" s="1" sqref="AO256" start="0" length="0">
      <dxf>
        <font>
          <b/>
          <sz val="10"/>
          <color theme="1"/>
          <name val="Calibri"/>
          <scheme val="minor"/>
        </font>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dxf>
    </rfmt>
    <rfmt sheetId="1" sqref="AP256" start="0" length="0">
      <dxf>
        <numFmt numFmtId="165" formatCode="_(&quot;$&quot;\ * #,##0_);_(&quot;$&quot;\ * \(#,##0\);_(&quot;$&quot;\ * &quot;-&quot;??_);_(@_)"/>
      </dxf>
    </rfmt>
    <rfmt sheetId="1" sqref="AQ256" start="0" length="0">
      <dxf>
        <font>
          <b/>
          <sz val="11"/>
          <color theme="1"/>
          <name val="Calibri"/>
          <scheme val="minor"/>
        </font>
        <numFmt numFmtId="165" formatCode="_(&quot;$&quot;\ * #,##0_);_(&quot;$&quot;\ * \(#,##0\);_(&quot;$&quot;\ * &quot;-&quot;??_);_(@_)"/>
        <fill>
          <patternFill patternType="solid">
            <bgColor theme="0"/>
          </patternFill>
        </fill>
      </dxf>
    </rfmt>
    <rfmt sheetId="1" sqref="AR256" start="0" length="0">
      <dxf>
        <font>
          <b/>
          <sz val="11"/>
          <color theme="1"/>
          <name val="Calibri"/>
          <scheme val="minor"/>
        </font>
        <numFmt numFmtId="34" formatCode="_(&quot;$&quot;\ * #,##0.00_);_(&quot;$&quot;\ * \(#,##0.00\);_(&quot;$&quot;\ * &quot;-&quot;??_);_(@_)"/>
        <fill>
          <patternFill patternType="solid">
            <bgColor theme="0"/>
          </patternFill>
        </fill>
      </dxf>
    </rfmt>
    <rfmt sheetId="1" sqref="AS256" start="0" length="0">
      <dxf>
        <fill>
          <patternFill patternType="solid">
            <bgColor theme="0"/>
          </patternFill>
        </fill>
      </dxf>
    </rfmt>
    <rfmt sheetId="1" sqref="AT256" start="0" length="0">
      <dxf>
        <numFmt numFmtId="34" formatCode="_(&quot;$&quot;\ * #,##0.00_);_(&quot;$&quot;\ * \(#,##0.00\);_(&quot;$&quot;\ * &quot;-&quot;??_);_(@_)"/>
        <fill>
          <patternFill patternType="solid">
            <bgColor theme="0"/>
          </patternFill>
        </fill>
      </dxf>
    </rfmt>
    <rfmt sheetId="1" sqref="AU256" start="0" length="0">
      <dxf>
        <fill>
          <patternFill patternType="solid">
            <bgColor theme="0"/>
          </patternFill>
        </fill>
      </dxf>
    </rfmt>
    <rfmt sheetId="1" sqref="AV256" start="0" length="0">
      <dxf>
        <fill>
          <patternFill patternType="solid">
            <bgColor theme="0"/>
          </patternFill>
        </fill>
      </dxf>
    </rfmt>
    <rfmt sheetId="1" sqref="AW256" start="0" length="0">
      <dxf>
        <fill>
          <patternFill patternType="solid">
            <bgColor theme="0"/>
          </patternFill>
        </fill>
      </dxf>
    </rfmt>
    <rfmt sheetId="1" sqref="AX256" start="0" length="0">
      <dxf>
        <fill>
          <patternFill patternType="solid">
            <bgColor theme="0"/>
          </patternFill>
        </fill>
      </dxf>
    </rfmt>
    <rfmt sheetId="1" sqref="AY256" start="0" length="0">
      <dxf>
        <fill>
          <patternFill patternType="solid">
            <bgColor theme="0"/>
          </patternFill>
        </fill>
      </dxf>
    </rfmt>
    <rfmt sheetId="1" sqref="AZ256" start="0" length="0">
      <dxf>
        <fill>
          <patternFill patternType="solid">
            <bgColor theme="0"/>
          </patternFill>
        </fill>
      </dxf>
    </rfmt>
    <rfmt sheetId="1" sqref="BA256" start="0" length="0">
      <dxf>
        <fill>
          <patternFill patternType="solid">
            <bgColor theme="0"/>
          </patternFill>
        </fill>
      </dxf>
    </rfmt>
    <rfmt sheetId="1" sqref="BB256" start="0" length="0">
      <dxf>
        <fill>
          <patternFill patternType="solid">
            <bgColor theme="0"/>
          </patternFill>
        </fill>
      </dxf>
    </rfmt>
    <rfmt sheetId="1" sqref="BC256" start="0" length="0">
      <dxf>
        <fill>
          <patternFill patternType="solid">
            <bgColor theme="0"/>
          </patternFill>
        </fill>
      </dxf>
    </rfmt>
    <rfmt sheetId="1" sqref="BD256" start="0" length="0">
      <dxf>
        <fill>
          <patternFill patternType="solid">
            <bgColor theme="0"/>
          </patternFill>
        </fill>
      </dxf>
    </rfmt>
    <rfmt sheetId="1" sqref="BE256" start="0" length="0">
      <dxf>
        <fill>
          <patternFill patternType="solid">
            <bgColor theme="0"/>
          </patternFill>
        </fill>
      </dxf>
    </rfmt>
    <rfmt sheetId="1" sqref="BF256" start="0" length="0">
      <dxf>
        <fill>
          <patternFill patternType="solid">
            <bgColor theme="0"/>
          </patternFill>
        </fill>
      </dxf>
    </rfmt>
    <rfmt sheetId="1" sqref="BG256" start="0" length="0">
      <dxf>
        <fill>
          <patternFill patternType="solid">
            <bgColor theme="0"/>
          </patternFill>
        </fill>
      </dxf>
    </rfmt>
    <rfmt sheetId="1" sqref="BH256" start="0" length="0">
      <dxf>
        <fill>
          <patternFill patternType="solid">
            <bgColor theme="0"/>
          </patternFill>
        </fill>
      </dxf>
    </rfmt>
    <rfmt sheetId="1" sqref="BI256" start="0" length="0">
      <dxf>
        <fill>
          <patternFill patternType="solid">
            <bgColor theme="0"/>
          </patternFill>
        </fill>
      </dxf>
    </rfmt>
    <rfmt sheetId="1" sqref="BJ256" start="0" length="0">
      <dxf>
        <fill>
          <patternFill patternType="solid">
            <bgColor theme="0"/>
          </patternFill>
        </fill>
      </dxf>
    </rfmt>
    <rfmt sheetId="1" sqref="BK256" start="0" length="0">
      <dxf>
        <fill>
          <patternFill patternType="solid">
            <bgColor theme="0"/>
          </patternFill>
        </fill>
      </dxf>
    </rfmt>
    <rfmt sheetId="1" sqref="BL256" start="0" length="0">
      <dxf>
        <fill>
          <patternFill patternType="solid">
            <bgColor theme="0"/>
          </patternFill>
        </fill>
      </dxf>
    </rfmt>
    <rfmt sheetId="1" sqref="BM256" start="0" length="0">
      <dxf>
        <fill>
          <patternFill patternType="solid">
            <bgColor theme="0"/>
          </patternFill>
        </fill>
      </dxf>
    </rfmt>
    <rfmt sheetId="1" sqref="BN256" start="0" length="0">
      <dxf>
        <fill>
          <patternFill patternType="solid">
            <bgColor theme="0"/>
          </patternFill>
        </fill>
      </dxf>
    </rfmt>
    <rfmt sheetId="1" sqref="BO256" start="0" length="0">
      <dxf>
        <fill>
          <patternFill patternType="solid">
            <bgColor theme="0"/>
          </patternFill>
        </fill>
      </dxf>
    </rfmt>
  </rrc>
  <rrc rId="14689" sId="1" ref="A256:XFD256" action="deleteRow">
    <undo index="14" exp="ref" v="1" dr="Q256" r="Q271" sId="1"/>
    <rfmt sheetId="1" xfDxf="1" sqref="A256:XFD256" start="0" length="0"/>
    <rcc rId="0" sId="1" dxf="1">
      <nc r="A25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56" t="inlineStr">
        <is>
          <t>GR:1:2-02-01</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56" t="inlineStr">
        <is>
          <t>1.2.2.11</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56"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56"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5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5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5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56" start="0" length="0">
      <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dxf>
    </rfmt>
    <rcc rId="0" sId="1" dxf="1">
      <nc r="J256" t="inlineStr">
        <is>
          <t xml:space="preserve">Suministros para aseos / Servicios de limpieza de edificios
</t>
        </is>
      </nc>
      <ndxf>
        <font>
          <sz val="11"/>
          <color auto="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K256" t="inlineStr">
        <is>
          <t xml:space="preserve">47131700 76111501 </t>
        </is>
      </nc>
      <ndxf>
        <font>
          <sz val="11"/>
          <color auto="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ndxf>
    </rcc>
    <rcc rId="0" sId="1" dxf="1">
      <nc r="L256" t="inlineStr">
        <is>
          <t>VIGENCIA FUTURA SERVICIO ASEO CONSTITUIDA EN 2016 CONTRATISTA LADOINSA 30/04/2017 (ORDENANZA 012 - 2016)</t>
        </is>
      </nc>
      <ndxf>
        <font>
          <sz val="11"/>
          <color auto="1"/>
          <name val="Calibri"/>
          <scheme val="minor"/>
        </font>
        <fill>
          <patternFill patternType="solid">
            <bgColor theme="4" tint="0.59999389629810485"/>
          </patternFill>
        </fill>
        <alignment horizontal="left" vertical="center" wrapText="1" readingOrder="0"/>
        <border outline="0">
          <left style="thin">
            <color auto="1"/>
          </left>
          <right style="thin">
            <color auto="1"/>
          </right>
          <top style="thin">
            <color auto="1"/>
          </top>
          <bottom style="thin">
            <color auto="1"/>
          </bottom>
        </border>
      </ndxf>
    </rcc>
    <rcc rId="0" sId="1" dxf="1">
      <nc r="M256" t="inlineStr">
        <is>
          <t>Enero</t>
        </is>
      </nc>
      <ndxf>
        <font>
          <sz val="11"/>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N256" t="inlineStr">
        <is>
          <t>4 meses</t>
        </is>
      </nc>
      <ndxf>
        <font>
          <sz val="11"/>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O256" t="inlineStr">
        <is>
          <t>ACUERDO MARCO</t>
        </is>
      </nc>
      <ndxf>
        <font>
          <sz val="11"/>
          <color auto="1"/>
          <name val="Calibri"/>
          <scheme val="minor"/>
        </font>
        <numFmt numFmtId="3" formatCode="#,##0"/>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P256" t="inlineStr">
        <is>
          <t>RECURSOS CORRIENTES</t>
        </is>
      </nc>
      <ndxf>
        <font>
          <sz val="11"/>
          <color auto="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256">
        <v>274049033</v>
      </nc>
      <ndxf>
        <numFmt numFmtId="34" formatCode="_(&quot;$&quot;\ * #,##0.00_);_(&quot;$&quot;\ * \(#,##0.00\);_(&quot;$&quot;\ * &quot;-&quot;??_);_(@_)"/>
        <fill>
          <patternFill patternType="solid">
            <bgColor theme="4" tint="0.59999389629810485"/>
          </patternFill>
        </fill>
        <alignment horizontal="center" vertical="center" readingOrder="0"/>
        <border outline="0">
          <left style="thin">
            <color auto="1"/>
          </left>
          <right style="thin">
            <color auto="1"/>
          </right>
          <top style="thin">
            <color auto="1"/>
          </top>
          <bottom style="thin">
            <color auto="1"/>
          </bottom>
        </border>
      </ndxf>
    </rcc>
    <rcc rId="0" sId="1" s="1" dxf="1" numFmtId="34">
      <nc r="R256">
        <v>274049033</v>
      </nc>
      <ndxf>
        <numFmt numFmtId="34" formatCode="_(&quot;$&quot;\ * #,##0.00_);_(&quot;$&quot;\ * \(#,##0.00\);_(&quot;$&quot;\ * &quot;-&quot;??_);_(@_)"/>
        <fill>
          <patternFill patternType="solid">
            <bgColor theme="4" tint="0.59999389629810485"/>
          </patternFill>
        </fill>
        <alignment horizontal="center" vertical="center" readingOrder="0"/>
        <border outline="0">
          <left style="thin">
            <color auto="1"/>
          </left>
          <right style="thin">
            <color auto="1"/>
          </right>
          <top style="thin">
            <color auto="1"/>
          </top>
          <bottom style="thin">
            <color auto="1"/>
          </bottom>
        </border>
      </ndxf>
    </rcc>
    <rcc rId="0" sId="1" dxf="1">
      <nc r="S256" t="inlineStr">
        <is>
          <t>NO</t>
        </is>
      </nc>
      <ndxf>
        <font>
          <sz val="11"/>
          <color auto="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s="1" dxf="1">
      <nc r="T256" t="inlineStr">
        <is>
          <t>N/A</t>
        </is>
      </nc>
      <ndxf>
        <font>
          <b/>
          <sz val="11"/>
          <color auto="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56" t="inlineStr">
        <is>
          <t>Secretaria General - Dirección Administrativa</t>
        </is>
      </nc>
      <ndxf>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V256">
        <v>7000080821</v>
      </nc>
      <ndxf>
        <font>
          <sz val="10"/>
          <color auto="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W256">
        <v>4200003470</v>
      </nc>
      <ndxf>
        <alignment horizontal="center" vertical="center" readingOrder="0"/>
        <border outline="0">
          <left style="thin">
            <color auto="1"/>
          </left>
          <right style="thin">
            <color auto="1"/>
          </right>
          <top style="thin">
            <color auto="1"/>
          </top>
          <bottom style="thin">
            <color auto="1"/>
          </bottom>
        </border>
      </ndxf>
    </rcc>
    <rcc rId="0" sId="1" dxf="1" numFmtId="4">
      <nc r="X256">
        <v>273954862</v>
      </nc>
      <ndxf>
        <numFmt numFmtId="3" formatCode="#,##0"/>
        <alignment horizontal="center" vertical="center" readingOrder="0"/>
        <border outline="0">
          <left style="thin">
            <color auto="1"/>
          </left>
          <right style="thin">
            <color auto="1"/>
          </right>
          <top style="thin">
            <color auto="1"/>
          </top>
          <bottom style="thin">
            <color auto="1"/>
          </bottom>
        </border>
      </ndxf>
    </rcc>
    <rcc rId="0" sId="1" dxf="1">
      <nc r="Y256" t="inlineStr">
        <is>
          <t>OC 11184-2016</t>
        </is>
      </nc>
      <ndxf>
        <font>
          <sz val="10"/>
          <color auto="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Z256" t="inlineStr">
        <is>
          <t>UNION TEMPORAAL LADOINSA 2014</t>
        </is>
      </nc>
      <ndxf>
        <font>
          <sz val="10"/>
          <color auto="1"/>
          <name val="Calibri"/>
          <scheme val="minor"/>
        </font>
        <alignment horizontal="center" vertical="center" wrapText="1" readingOrder="0"/>
        <border outline="0">
          <left style="thin">
            <color auto="1"/>
          </left>
          <right style="thin">
            <color auto="1"/>
          </right>
          <top style="thin">
            <color auto="1"/>
          </top>
          <bottom style="thin">
            <color auto="1"/>
          </bottom>
        </border>
      </ndxf>
    </rcc>
    <rfmt sheetId="1" s="1" sqref="AA256" start="0" length="0">
      <dxf>
        <font>
          <sz val="10"/>
          <color auto="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1" sqref="AB256" start="0" length="0">
      <dxf>
        <font>
          <b/>
          <sz val="10"/>
          <color rgb="FFFF0000"/>
          <name val="Calibri"/>
          <scheme val="minor"/>
        </font>
        <numFmt numFmtId="34" formatCode="_(&quot;$&quot;\ * #,##0.00_);_(&quot;$&quot;\ * \(#,##0.00\);_(&quot;$&quot;\ * &quot;-&quot;??_);_(@_)"/>
        <alignment horizontal="center" vertical="center" wrapText="1" readingOrder="0"/>
        <border outline="0">
          <left style="thin">
            <color auto="1"/>
          </left>
          <top style="thin">
            <color auto="1"/>
          </top>
          <bottom style="thin">
            <color auto="1"/>
          </bottom>
        </border>
      </dxf>
    </rfmt>
    <rcc rId="0" sId="1" s="1" dxf="1" numFmtId="34">
      <nc r="AC256">
        <v>68512258</v>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D256">
        <v>68512258</v>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E256">
        <v>68512258</v>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F256">
        <v>68512259</v>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G256">
        <v>0</v>
      </nc>
      <ndxf>
        <font>
          <sz val="11"/>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H256">
        <v>0</v>
      </nc>
      <ndxf>
        <font>
          <sz val="11"/>
          <color theme="1"/>
          <name val="Calibri"/>
          <scheme val="minor"/>
        </font>
        <numFmt numFmtId="34" formatCode="_(&quot;$&quot;\ * #,##0.00_);_(&quot;$&quot;\ * \(#,##0.00\);_(&quot;$&quot;\ * &quot;-&quot;??_);_(@_)"/>
        <alignment horizontal="center" vertical="center" wrapText="1" readingOrder="0"/>
        <protection locked="0"/>
      </ndxf>
    </rcc>
    <rcc rId="0" sId="1" s="1" dxf="1" numFmtId="34">
      <nc r="AI256">
        <v>0</v>
      </nc>
      <ndxf>
        <font>
          <sz val="11"/>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J256">
        <v>0</v>
      </nc>
      <ndxf>
        <font>
          <sz val="11"/>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K256">
        <v>0</v>
      </nc>
      <ndxf>
        <font>
          <sz val="11"/>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fmt sheetId="1" s="1" sqref="AL256" start="0" length="0">
      <dxf>
        <font>
          <sz val="11"/>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dxf>
    </rfmt>
    <rcc rId="0" sId="1" s="1" dxf="1" numFmtId="34">
      <nc r="AM256">
        <v>0</v>
      </nc>
      <ndxf>
        <font>
          <sz val="11"/>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N256">
        <v>0</v>
      </nc>
      <ndxf>
        <font>
          <sz val="11"/>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c r="AO256">
        <f>SUM(AC256:AN256)</f>
      </nc>
      <ndxf>
        <font>
          <b/>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ndxf>
    </rcc>
    <rfmt sheetId="1" sqref="AP256" start="0" length="0">
      <dxf>
        <numFmt numFmtId="165" formatCode="_(&quot;$&quot;\ * #,##0_);_(&quot;$&quot;\ * \(#,##0\);_(&quot;$&quot;\ * &quot;-&quot;??_);_(@_)"/>
      </dxf>
    </rfmt>
    <rfmt sheetId="1" sqref="AQ256" start="0" length="0">
      <dxf>
        <font>
          <b/>
          <sz val="11"/>
          <color theme="1"/>
          <name val="Calibri"/>
          <scheme val="minor"/>
        </font>
      </dxf>
    </rfmt>
    <rfmt sheetId="1" sqref="AR256" start="0" length="0">
      <dxf>
        <font>
          <b/>
          <sz val="11"/>
          <color theme="1"/>
          <name val="Calibri"/>
          <scheme val="minor"/>
        </font>
        <numFmt numFmtId="165" formatCode="_(&quot;$&quot;\ * #,##0_);_(&quot;$&quot;\ * \(#,##0\);_(&quot;$&quot;\ * &quot;-&quot;??_);_(@_)"/>
      </dxf>
    </rfmt>
    <rcc rId="0" sId="1" dxf="1">
      <nc r="AT256">
        <f>+AT253*0.15</f>
      </nc>
      <ndxf>
        <numFmt numFmtId="165" formatCode="_(&quot;$&quot;\ * #,##0_);_(&quot;$&quot;\ * \(#,##0\);_(&quot;$&quot;\ * &quot;-&quot;??_);_(@_)"/>
      </ndxf>
    </rcc>
  </rrc>
  <rrc rId="14690" sId="1" ref="A256:XFD256" action="deleteRow">
    <rfmt sheetId="1" xfDxf="1" sqref="A256:XFD256" start="0" length="0"/>
    <rcc rId="0" sId="1" dxf="1">
      <nc r="A25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56" t="inlineStr">
        <is>
          <t>GR:1:2-02-01</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56" t="inlineStr">
        <is>
          <t>1.2.2.11</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56"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56"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5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5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5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56" start="0" length="0">
      <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dxf>
    </rfmt>
    <rfmt sheetId="1" sqref="J256" start="0" length="0">
      <dxf>
        <font>
          <sz val="11"/>
          <color auto="1"/>
          <name val="Calibri"/>
          <scheme val="minor"/>
        </font>
        <fill>
          <patternFill patternType="solid">
            <bgColor theme="4" tint="0.59999389629810485"/>
          </patternFill>
        </fill>
        <alignment horizontal="center" vertical="center" wrapText="1" readingOrder="0"/>
      </dxf>
    </rfmt>
    <rfmt sheetId="1" sqref="K256" start="0" length="0">
      <dxf>
        <font>
          <sz val="11"/>
          <color auto="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auto="1"/>
          </left>
          <right style="thin">
            <color auto="1"/>
          </right>
          <top style="thin">
            <color auto="1"/>
          </top>
        </border>
      </dxf>
    </rfmt>
    <rcc rId="0" sId="1" dxf="1">
      <nc r="L256" t="inlineStr">
        <is>
          <t>CONTRACRÉDITO - TRASLADO PRESUPUESTAL (VF MANTENIMIENTO - MATENIMIENTO VIGENCIA ACTUAL)</t>
        </is>
      </nc>
      <ndxf>
        <font>
          <sz val="11"/>
          <color auto="1"/>
          <name val="Calibri"/>
          <scheme val="minor"/>
        </font>
        <fill>
          <patternFill patternType="solid">
            <bgColor theme="4" tint="0.59999389629810485"/>
          </patternFill>
        </fill>
        <alignment horizontal="left" vertical="center" wrapText="1" readingOrder="0"/>
        <border outline="0">
          <left style="thin">
            <color auto="1"/>
          </left>
          <right style="thin">
            <color auto="1"/>
          </right>
          <top style="thin">
            <color auto="1"/>
          </top>
          <bottom style="thin">
            <color auto="1"/>
          </bottom>
        </border>
      </ndxf>
    </rcc>
    <rcc rId="0" sId="1" dxf="1">
      <nc r="M256" t="inlineStr">
        <is>
          <t>Enero</t>
        </is>
      </nc>
      <ndxf>
        <font>
          <sz val="11"/>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N256" t="inlineStr">
        <is>
          <t>4 MESES</t>
        </is>
      </nc>
      <ndxf>
        <font>
          <sz val="11"/>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O256" t="inlineStr">
        <is>
          <t>ACUERDO MARCO</t>
        </is>
      </nc>
      <ndxf>
        <font>
          <sz val="11"/>
          <color auto="1"/>
          <name val="Calibri"/>
          <scheme val="minor"/>
        </font>
        <numFmt numFmtId="3" formatCode="#,##0"/>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P256" t="inlineStr">
        <is>
          <t>RECURSOS CORRIENTES</t>
        </is>
      </nc>
      <ndxf>
        <font>
          <sz val="11"/>
          <color auto="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fmt sheetId="1" s="1" sqref="Q256" start="0" length="0">
      <dxf>
        <numFmt numFmtId="34" formatCode="_(&quot;$&quot;\ * #,##0.00_);_(&quot;$&quot;\ * \(#,##0.00\);_(&quot;$&quot;\ * &quot;-&quot;??_);_(@_)"/>
        <fill>
          <patternFill patternType="solid">
            <bgColor theme="4" tint="0.59999389629810485"/>
          </patternFill>
        </fill>
        <alignment horizontal="center" vertical="center" readingOrder="0"/>
        <border outline="0">
          <left style="thin">
            <color auto="1"/>
          </left>
          <right style="thin">
            <color auto="1"/>
          </right>
          <top style="thin">
            <color auto="1"/>
          </top>
          <bottom style="thin">
            <color auto="1"/>
          </bottom>
        </border>
      </dxf>
    </rfmt>
    <rcc rId="0" sId="1" s="1" dxf="1" numFmtId="34">
      <nc r="R256">
        <v>701425839</v>
      </nc>
      <ndxf>
        <numFmt numFmtId="34" formatCode="_(&quot;$&quot;\ * #,##0.00_);_(&quot;$&quot;\ * \(#,##0.00\);_(&quot;$&quot;\ * &quot;-&quot;??_);_(@_)"/>
        <fill>
          <patternFill patternType="solid">
            <bgColor theme="4" tint="0.59999389629810485"/>
          </patternFill>
        </fill>
        <alignment horizontal="center" vertical="center" readingOrder="0"/>
        <border outline="0">
          <left style="thin">
            <color auto="1"/>
          </left>
          <right style="thin">
            <color auto="1"/>
          </right>
          <top style="thin">
            <color auto="1"/>
          </top>
          <bottom style="thin">
            <color auto="1"/>
          </bottom>
        </border>
      </ndxf>
    </rcc>
    <rcc rId="0" sId="1" dxf="1">
      <nc r="S256" t="inlineStr">
        <is>
          <t>NO</t>
        </is>
      </nc>
      <ndxf>
        <font>
          <sz val="11"/>
          <color auto="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s="1" dxf="1">
      <nc r="T256" t="inlineStr">
        <is>
          <t>N/A</t>
        </is>
      </nc>
      <ndxf>
        <font>
          <b/>
          <sz val="11"/>
          <color auto="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56" t="inlineStr">
        <is>
          <t>Secretaria General - Dirección Administrativa</t>
        </is>
      </nc>
      <ndxf>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V256">
        <v>7000080822</v>
      </nc>
      <ndxf>
        <font>
          <sz val="10"/>
          <color auto="1"/>
          <name val="Calibri"/>
          <scheme val="minor"/>
        </font>
        <alignment horizontal="center" vertical="center" wrapText="1" readingOrder="0"/>
        <border outline="0">
          <left style="thin">
            <color auto="1"/>
          </left>
          <right style="thin">
            <color auto="1"/>
          </right>
          <top style="thin">
            <color auto="1"/>
          </top>
          <bottom style="thin">
            <color auto="1"/>
          </bottom>
        </border>
      </ndxf>
    </rcc>
    <rfmt sheetId="1" sqref="W256" start="0" length="0">
      <dxf>
        <alignment horizontal="center" vertical="center" readingOrder="0"/>
        <border outline="0">
          <left style="thin">
            <color auto="1"/>
          </left>
          <right style="thin">
            <color auto="1"/>
          </right>
          <top style="thin">
            <color auto="1"/>
          </top>
          <bottom style="thin">
            <color auto="1"/>
          </bottom>
        </border>
      </dxf>
    </rfmt>
    <rfmt sheetId="1" sqref="X256" start="0" length="0">
      <dxf>
        <numFmt numFmtId="3" formatCode="#,##0"/>
        <alignment horizontal="center" vertical="center" readingOrder="0"/>
        <border outline="0">
          <left style="thin">
            <color auto="1"/>
          </left>
          <right style="thin">
            <color auto="1"/>
          </right>
          <top style="thin">
            <color auto="1"/>
          </top>
          <bottom style="thin">
            <color auto="1"/>
          </bottom>
        </border>
      </dxf>
    </rfmt>
    <rfmt sheetId="1" sqref="Y256" start="0" length="0">
      <dxf>
        <font>
          <sz val="10"/>
          <color auto="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Z256" start="0" length="0">
      <dxf>
        <font>
          <sz val="10"/>
          <color auto="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1" sqref="AA256" start="0" length="0">
      <dxf>
        <font>
          <sz val="10"/>
          <color auto="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1" sqref="AB256" start="0" length="0">
      <dxf>
        <font>
          <b/>
          <sz val="10"/>
          <color rgb="FFFF0000"/>
          <name val="Calibri"/>
          <scheme val="minor"/>
        </font>
        <numFmt numFmtId="34" formatCode="_(&quot;$&quot;\ * #,##0.00_);_(&quot;$&quot;\ * \(#,##0.00\);_(&quot;$&quot;\ * &quot;-&quot;??_);_(@_)"/>
        <alignment horizontal="center" vertical="center" wrapText="1" readingOrder="0"/>
        <border outline="0">
          <left style="thin">
            <color auto="1"/>
          </left>
          <top style="thin">
            <color auto="1"/>
          </top>
          <bottom style="thin">
            <color auto="1"/>
          </bottom>
        </border>
      </dxf>
    </rfmt>
    <rfmt sheetId="1" s="1" sqref="AC256"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bottom style="thin">
            <color auto="1"/>
          </bottom>
        </border>
        <protection locked="0"/>
      </dxf>
    </rfmt>
    <rcc rId="0" sId="1" s="1" dxf="1" numFmtId="34">
      <nc r="AD256">
        <v>701825439</v>
      </nc>
      <ndxf>
        <font>
          <sz val="10"/>
          <color theme="1"/>
          <name val="Calibri"/>
          <scheme val="minor"/>
        </font>
        <numFmt numFmtId="34" formatCode="_(&quot;$&quot;\ * #,##0.00_);_(&quot;$&quot;\ * \(#,##0.00\);_(&quot;$&quot;\ * &quot;-&quot;??_);_(@_)"/>
        <alignment horizontal="center" vertical="center" wrapText="1" readingOrder="0"/>
        <protection locked="0"/>
      </ndxf>
    </rcc>
    <rfmt sheetId="1" s="1" sqref="AE256"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bottom style="thin">
            <color auto="1"/>
          </bottom>
        </border>
        <protection locked="0"/>
      </dxf>
    </rfmt>
    <rfmt sheetId="1" s="1" sqref="AF256" start="0" length="0">
      <dxf>
        <font>
          <sz val="11"/>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G256" start="0" length="0">
      <dxf>
        <font>
          <sz val="11"/>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H256" start="0" length="0">
      <dxf>
        <font>
          <sz val="11"/>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I256" start="0" length="0">
      <dxf>
        <font>
          <sz val="11"/>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J256" start="0" length="0">
      <dxf>
        <font>
          <sz val="11"/>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K256" start="0" length="0">
      <dxf>
        <font>
          <sz val="11"/>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L256" start="0" length="0">
      <dxf>
        <font>
          <sz val="11"/>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M256" start="0" length="0">
      <dxf>
        <font>
          <sz val="11"/>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N256" start="0" length="0">
      <dxf>
        <font>
          <sz val="11"/>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cc rId="0" sId="1" s="1" dxf="1">
      <nc r="AO256">
        <f>SUM(AC256:AN256)</f>
      </nc>
      <ndxf>
        <font>
          <b/>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ndxf>
    </rcc>
    <rfmt sheetId="1" sqref="AP256" start="0" length="0">
      <dxf>
        <numFmt numFmtId="165" formatCode="_(&quot;$&quot;\ * #,##0_);_(&quot;$&quot;\ * \(#,##0\);_(&quot;$&quot;\ * &quot;-&quot;??_);_(@_)"/>
      </dxf>
    </rfmt>
    <rfmt sheetId="1" sqref="AQ256" start="0" length="0">
      <dxf>
        <font>
          <b/>
          <sz val="11"/>
          <color theme="1"/>
          <name val="Calibri"/>
          <scheme val="minor"/>
        </font>
      </dxf>
    </rfmt>
    <rfmt sheetId="1" sqref="AR256" start="0" length="0">
      <dxf>
        <font>
          <b/>
          <sz val="11"/>
          <color theme="1"/>
          <name val="Calibri"/>
          <scheme val="minor"/>
        </font>
        <numFmt numFmtId="165" formatCode="_(&quot;$&quot;\ * #,##0_);_(&quot;$&quot;\ * \(#,##0\);_(&quot;$&quot;\ * &quot;-&quot;??_);_(@_)"/>
      </dxf>
    </rfmt>
    <rfmt sheetId="1" sqref="AT256" start="0" length="0">
      <dxf>
        <numFmt numFmtId="165" formatCode="_(&quot;$&quot;\ * #,##0_);_(&quot;$&quot;\ * \(#,##0\);_(&quot;$&quot;\ * &quot;-&quot;??_);_(@_)"/>
      </dxf>
    </rfmt>
  </rrc>
  <rrc rId="14691" sId="1" ref="A258:XFD258" action="deleteRow">
    <undo index="12" exp="ref" v="1" dr="Q258" r="Q269" sId="1"/>
    <rfmt sheetId="1" xfDxf="1" sqref="A258:XFD258" start="0" length="0">
      <dxf>
        <fill>
          <patternFill patternType="solid">
            <bgColor theme="0"/>
          </patternFill>
        </fill>
      </dxf>
    </rfmt>
    <rcc rId="0" sId="1" dxf="1">
      <nc r="A258" t="inlineStr">
        <is>
          <t>GENERAL</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58" t="inlineStr">
        <is>
          <t>V.F GR:1:2-02-01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58" t="inlineStr">
        <is>
          <t>1.2.2.11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58" t="inlineStr">
        <is>
          <t>999999</t>
        </is>
      </nc>
      <ndxf>
        <font>
          <i/>
          <sz val="10"/>
          <color auto="1"/>
          <name val="Calibri"/>
          <scheme val="minor"/>
        </font>
        <numFmt numFmtId="30" formatCode="@"/>
        <alignment horizontal="center" vertical="center" readingOrder="0"/>
        <border outline="0">
          <right style="hair">
            <color auto="1"/>
          </right>
          <top style="hair">
            <color auto="1"/>
          </top>
          <bottom style="hair">
            <color auto="1"/>
          </bottom>
        </border>
      </ndxf>
    </rcc>
    <rcc rId="0" sId="1" dxf="1">
      <nc r="E258"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58"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58"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58"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58"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58" start="0" length="0">
      <dxf>
        <font>
          <sz val="11"/>
          <color auto="1"/>
          <name val="Calibri"/>
          <scheme val="minor"/>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K258" start="0" length="0">
      <dxf>
        <font>
          <sz val="11"/>
          <color auto="1"/>
          <name val="Calibri"/>
          <scheme val="minor"/>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cc rId="0" sId="1" dxf="1">
      <nc r="L258" t="inlineStr">
        <is>
          <t xml:space="preserve">VIGENCIA FUTURA SERVICIO VIGILANCIA AUTORIZADA MEDIANTE ORDENANZA 012 - 2016 31/10/2017  PRESTACIÓN DEL SERVICIO DE VIGILANCIA Y SEGURIDAD PRIVADA, CON RECURSO HUMANO DOTADO CON ARMAS Y MEDIOS TECNOLÓGICOS PARA LAS PERSONAS Y LOS BIENES MUEBLES E INMUEBLES DE PROPIEDAD DEL DEPARTAMENTO DE CUNDINAMARCA O POR LOS CUALES SEA LEGALMENTE RESPONSABLE, UBICADOS EN LA CIUDAD DE BOGOTA D.C O EN LOS DIFERENTES MUNICIPIOS DEL DEPARTAMENTO </t>
        </is>
      </nc>
      <ndxf>
        <font>
          <sz val="11"/>
          <color auto="1"/>
          <name val="Calibri"/>
          <scheme val="minor"/>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M258" t="inlineStr">
        <is>
          <t>Enero</t>
        </is>
      </nc>
      <ndxf>
        <font>
          <sz val="11"/>
          <color auto="1"/>
          <name val="Calibri"/>
          <scheme val="minor"/>
        </font>
        <numFmt numFmtId="34" formatCode="_(&quot;$&quot;\ * #,##0.00_);_(&quot;$&quot;\ * \(#,##0.00\);_(&quot;$&quot;\ * &quot;-&quot;??_);_(@_)"/>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N258" t="inlineStr">
        <is>
          <t>10 meses</t>
        </is>
      </nc>
      <ndxf>
        <font>
          <sz val="11"/>
          <color auto="1"/>
          <name val="Calibri"/>
          <scheme val="minor"/>
        </font>
        <numFmt numFmtId="3" formatCode="#,##0"/>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fmt sheetId="1" sqref="O258" start="0" length="0">
      <dxf>
        <font>
          <sz val="11"/>
          <color auto="1"/>
          <name val="Calibri"/>
          <scheme val="minor"/>
        </font>
        <numFmt numFmtId="3" formatCode="#,##0"/>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cc rId="0" sId="1" dxf="1">
      <nc r="P258" t="inlineStr">
        <is>
          <t>RECURSOS CORRIENTES</t>
        </is>
      </nc>
      <ndxf>
        <font>
          <sz val="11"/>
          <color auto="1"/>
          <name val="Calibri"/>
          <scheme val="minor"/>
        </font>
        <numFmt numFmtId="34" formatCode="_(&quot;$&quot;\ * #,##0.00_);_(&quot;$&quot;\ * \(#,##0.00\);_(&quot;$&quot;\ * &quot;-&quot;??_);_(@_)"/>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258">
        <v>1611064550</v>
      </nc>
      <ndxf>
        <font>
          <b/>
          <sz val="11"/>
          <color auto="1"/>
          <name val="Calibri"/>
          <scheme val="minor"/>
        </font>
        <numFmt numFmtId="165" formatCode="_(&quot;$&quot;\ * #,##0_);_(&quot;$&quot;\ * \(#,##0\);_(&quot;$&quot;\ * &quot;-&quot;??_);_(@_)"/>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R258">
        <v>1611064550</v>
      </nc>
      <ndxf>
        <font>
          <b/>
          <sz val="11"/>
          <color auto="1"/>
          <name val="Calibri"/>
          <scheme val="minor"/>
        </font>
        <numFmt numFmtId="165" formatCode="_(&quot;$&quot;\ * #,##0_);_(&quot;$&quot;\ * \(#,##0\);_(&quot;$&quot;\ * &quot;-&quot;??_);_(@_)"/>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fmt sheetId="1" sqref="S258" start="0" length="0">
      <dxf>
        <font>
          <sz val="11"/>
          <color auto="1"/>
          <name val="Calibri"/>
          <scheme val="minor"/>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T258" start="0" length="0">
      <dxf>
        <font>
          <b/>
          <sz val="11"/>
          <color auto="1"/>
          <name val="Calibri"/>
          <scheme val="minor"/>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cc rId="0" sId="1" dxf="1">
      <nc r="U258" t="inlineStr">
        <is>
          <t>Secretaria General - Dirección Administrativa</t>
        </is>
      </nc>
      <ndxf>
        <fill>
          <patternFill>
            <bgColor theme="4" tint="0.59999389629810485"/>
          </patternFill>
        </fill>
        <alignment horizontal="center" vertical="center" wrapText="1" readingOrder="0"/>
        <border outline="0">
          <left style="thin">
            <color auto="1"/>
          </left>
          <top style="thin">
            <color auto="1"/>
          </top>
          <bottom style="thin">
            <color auto="1"/>
          </bottom>
        </border>
      </ndxf>
    </rcc>
    <rcc rId="0" sId="1" dxf="1">
      <nc r="V258">
        <v>7000080684</v>
      </nc>
      <ndxf>
        <alignment horizontal="center" vertical="center" wrapText="1" readingOrder="0"/>
        <border outline="0">
          <left style="thin">
            <color auto="1"/>
          </left>
          <right style="thin">
            <color auto="1"/>
          </right>
          <top style="thin">
            <color auto="1"/>
          </top>
          <bottom style="thin">
            <color auto="1"/>
          </bottom>
        </border>
      </ndxf>
    </rcc>
    <rcc rId="0" sId="1" dxf="1">
      <nc r="W258">
        <v>4200003475</v>
      </nc>
      <ndxf>
        <font>
          <sz val="9"/>
          <color theme="1"/>
          <name val="Tahoma"/>
          <scheme val="none"/>
        </font>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ndxf>
    </rcc>
    <rcc rId="0" sId="1" dxf="1" numFmtId="4">
      <nc r="X258">
        <v>1611064550</v>
      </nc>
      <ndxf>
        <font>
          <sz val="9"/>
          <color rgb="FF000000"/>
          <name val="Tahoma"/>
          <scheme val="none"/>
        </font>
        <numFmt numFmtId="169" formatCode="#,##0;[Red]#,##0"/>
        <fill>
          <patternFill patternType="none">
            <bgColor indexed="65"/>
          </patternFill>
        </fill>
        <alignment horizontal="center" vertical="center" readingOrder="0"/>
        <border outline="0">
          <left style="thin">
            <color indexed="64"/>
          </left>
          <top style="thin">
            <color indexed="64"/>
          </top>
          <bottom style="thin">
            <color indexed="64"/>
          </bottom>
        </border>
      </ndxf>
    </rcc>
    <rcc rId="0" sId="1" dxf="1">
      <nc r="Y258" t="inlineStr">
        <is>
          <t>123/2016</t>
        </is>
      </nc>
      <ndxf>
        <font>
          <sz val="9"/>
          <color theme="1"/>
          <name val="Tahoma"/>
          <scheme val="none"/>
        </font>
        <fill>
          <patternFill patternType="none">
            <bgColor indexed="65"/>
          </patternFill>
        </fill>
        <alignment horizontal="center" vertical="center" readingOrder="0"/>
        <border outline="0">
          <top style="thin">
            <color indexed="64"/>
          </top>
          <bottom style="thin">
            <color indexed="64"/>
          </bottom>
        </border>
      </ndxf>
    </rcc>
    <rcc rId="0" sId="1" dxf="1">
      <nc r="Z258" t="inlineStr">
        <is>
          <t>UNION TEMPORAL SUVA</t>
        </is>
      </nc>
      <ndxf>
        <font>
          <sz val="9"/>
          <color theme="1"/>
          <name val="Tahoma"/>
          <scheme val="none"/>
        </font>
        <fill>
          <patternFill patternType="none">
            <bgColor indexed="6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1" sqref="AA258" start="0" length="0">
      <dxf>
        <font>
          <sz val="10"/>
          <color auto="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qref="AB258" start="0" length="0">
      <dxf>
        <font>
          <b/>
          <sz val="10"/>
          <color rgb="FFFF0000"/>
          <name val="Calibri"/>
          <scheme val="minor"/>
        </font>
        <numFmt numFmtId="34" formatCode="_(&quot;$&quot;\ * #,##0.00_);_(&quot;$&quot;\ * \(#,##0.00\);_(&quot;$&quot;\ * &quot;-&quot;??_);_(@_)"/>
        <alignment horizontal="center" vertical="center" wrapText="1" readingOrder="0"/>
        <border outline="0">
          <left style="thin">
            <color auto="1"/>
          </left>
          <top style="thin">
            <color auto="1"/>
          </top>
          <bottom style="thin">
            <color auto="1"/>
          </bottom>
        </border>
      </dxf>
    </rfmt>
    <rcc rId="0" sId="1" s="1" dxf="1" numFmtId="34">
      <nc r="AC258">
        <v>161106455</v>
      </nc>
      <n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D258">
        <v>161106455</v>
      </nc>
      <n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E258">
        <v>161106455</v>
      </nc>
      <n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F258">
        <v>161106455</v>
      </nc>
      <n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G258">
        <v>161106455</v>
      </nc>
      <n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H258">
        <v>161106455</v>
      </nc>
      <n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I258">
        <v>161106455</v>
      </nc>
      <n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J258">
        <v>161106455</v>
      </nc>
      <n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K258">
        <v>161106455</v>
      </nc>
      <n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L258">
        <v>161106455</v>
      </nc>
      <n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M258">
        <v>0</v>
      </nc>
      <ndxf>
        <font>
          <sz val="11"/>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N258">
        <v>0</v>
      </nc>
      <ndxf>
        <font>
          <sz val="11"/>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dxf="1">
      <nc r="AO258">
        <f>SUM(AC258:AN258)</f>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fmt sheetId="1" sqref="AP258" start="0" length="0">
      <dxf>
        <numFmt numFmtId="165" formatCode="_(&quot;$&quot;\ * #,##0_);_(&quot;$&quot;\ * \(#,##0\);_(&quot;$&quot;\ * &quot;-&quot;??_);_(@_)"/>
      </dxf>
    </rfmt>
  </rrc>
  <rrc rId="14692" sId="1" ref="A258:XFD258" action="deleteRow">
    <undo index="16" exp="ref" v="1" dr="Q258" r="Q268" sId="1"/>
    <rfmt sheetId="1" xfDxf="1" sqref="A258:XFD258" start="0" length="0">
      <dxf>
        <fill>
          <patternFill patternType="solid">
            <bgColor theme="0"/>
          </patternFill>
        </fill>
      </dxf>
    </rfmt>
    <rcc rId="0" sId="1" dxf="1">
      <nc r="A258" t="inlineStr">
        <is>
          <t>GENERAL</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58" t="inlineStr">
        <is>
          <t>V.F GR:1:2-02-01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58" t="inlineStr">
        <is>
          <t>1.2.2.11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58" t="inlineStr">
        <is>
          <t>999999</t>
        </is>
      </nc>
      <ndxf>
        <font>
          <i/>
          <sz val="10"/>
          <color auto="1"/>
          <name val="Calibri"/>
          <scheme val="minor"/>
        </font>
        <numFmt numFmtId="30" formatCode="@"/>
        <alignment horizontal="center" vertical="center" readingOrder="0"/>
        <border outline="0">
          <right style="hair">
            <color auto="1"/>
          </right>
          <top style="hair">
            <color auto="1"/>
          </top>
          <bottom style="hair">
            <color auto="1"/>
          </bottom>
        </border>
      </ndxf>
    </rcc>
    <rcc rId="0" sId="1" dxf="1">
      <nc r="E258"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58"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58"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58"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58"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58" start="0" length="0">
      <dxf>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K258" start="0" length="0">
      <dxf>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cc rId="0" sId="1" dxf="1">
      <nc r="L258" t="inlineStr">
        <is>
          <t>CAJA MENOR -</t>
        </is>
      </nc>
      <ndxf>
        <font>
          <sz val="11"/>
          <color auto="1"/>
          <name val="Calibri"/>
          <scheme val="minor"/>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M258" t="inlineStr">
        <is>
          <t>enero</t>
        </is>
      </nc>
      <ndxf>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fmt sheetId="1" sqref="N258" start="0" length="0">
      <dxf>
        <numFmt numFmtId="3" formatCode="#,##0"/>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O258" start="0" length="0">
      <dxf>
        <numFmt numFmtId="34" formatCode="_(&quot;$&quot;\ * #,##0.00_);_(&quot;$&quot;\ * \(#,##0.00\);_(&quot;$&quot;\ * &quot;-&quot;??_);_(@_)"/>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cc rId="0" sId="1" dxf="1">
      <nc r="P258" t="inlineStr">
        <is>
          <t>RECURSOS CORRIENTES</t>
        </is>
      </nc>
      <ndxf>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umFmtId="4">
      <nc r="Q258">
        <v>1379088</v>
      </nc>
      <ndxf>
        <numFmt numFmtId="4" formatCode="#,##0.00"/>
        <fill>
          <patternFill>
            <bgColor theme="4" tint="0.59999389629810485"/>
          </patternFill>
        </fill>
        <alignment horizontal="right" vertical="center" wrapText="1" readingOrder="0"/>
        <border outline="0">
          <right style="medium">
            <color auto="1"/>
          </right>
          <top style="thin">
            <color auto="1"/>
          </top>
          <bottom style="thin">
            <color auto="1"/>
          </bottom>
        </border>
      </ndxf>
    </rcc>
    <rcc rId="0" sId="1" dxf="1" numFmtId="4">
      <nc r="R258">
        <v>1379088</v>
      </nc>
      <ndxf>
        <numFmt numFmtId="4" formatCode="#,##0.00"/>
        <fill>
          <patternFill>
            <bgColor theme="4" tint="0.59999389629810485"/>
          </patternFill>
        </fill>
        <alignment horizontal="right" vertical="center" wrapText="1" readingOrder="0"/>
        <border outline="0">
          <right style="medium">
            <color auto="1"/>
          </right>
          <top style="thin">
            <color auto="1"/>
          </top>
          <bottom style="thin">
            <color auto="1"/>
          </bottom>
        </border>
      </ndxf>
    </rcc>
    <rcc rId="0" sId="1" dxf="1">
      <nc r="S258" t="inlineStr">
        <is>
          <t>NO</t>
        </is>
      </nc>
      <ndxf>
        <numFmt numFmtId="165" formatCode="_(&quot;$&quot;\ * #,##0_);_(&quot;$&quot;\ * \(#,##0\);_(&quot;$&quot;\ * &quot;-&quot;??_);_(@_)"/>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T258" t="inlineStr">
        <is>
          <t>N/A</t>
        </is>
      </nc>
      <ndxf>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58" t="inlineStr">
        <is>
          <t>Secretaria General - Dirección Administrativa</t>
        </is>
      </nc>
      <ndxf>
        <font>
          <sz val="10"/>
          <color theme="1"/>
          <name val="Calibri"/>
          <scheme val="minor"/>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V258">
        <v>7000080727</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W258">
        <v>8000085628</v>
      </nc>
      <ndxf>
        <font>
          <sz val="10"/>
          <color theme="1"/>
          <name val="Calibri"/>
          <scheme val="minor"/>
        </font>
        <alignment horizontal="center" vertical="center" wrapText="1" readingOrder="0"/>
        <border outline="0">
          <left style="thin">
            <color auto="1"/>
          </left>
          <top style="thin">
            <color auto="1"/>
          </top>
          <bottom style="thin">
            <color auto="1"/>
          </bottom>
        </border>
      </ndxf>
    </rcc>
    <rcc rId="0" sId="1" s="1" dxf="1" numFmtId="34">
      <nc r="X258">
        <v>1379088</v>
      </nc>
      <ndxf>
        <numFmt numFmtId="34" formatCode="_(&quot;$&quot;\ * #,##0.00_);_(&quot;$&quot;\ * \(#,##0.00\);_(&quot;$&quot;\ * &quot;-&quot;??_);_(@_)"/>
        <fill>
          <patternFill patternType="none">
            <bgColor indexed="65"/>
          </patternFill>
        </fill>
        <alignment horizontal="center" vertical="center" readingOrder="0"/>
      </ndxf>
    </rcc>
    <rfmt sheetId="1" sqref="Y258"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dxf>
    </rfmt>
    <rfmt sheetId="1" sqref="Z258"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dxf>
    </rfmt>
    <rfmt sheetId="1" sqref="AA258" start="0" length="0">
      <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AB258" start="0" length="0">
      <dxf>
        <font>
          <b/>
          <sz val="10"/>
          <color theme="1"/>
          <name val="Calibri"/>
          <scheme val="minor"/>
        </font>
        <numFmt numFmtId="34" formatCode="_(&quot;$&quot;\ * #,##0.00_);_(&quot;$&quot;\ * \(#,##0.00\);_(&quot;$&quot;\ * &quot;-&quot;??_);_(@_)"/>
        <alignment horizontal="center" vertical="center" wrapText="1" readingOrder="0"/>
        <border outline="0">
          <left style="thin">
            <color auto="1"/>
          </left>
          <top style="thin">
            <color auto="1"/>
          </top>
          <bottom style="thin">
            <color auto="1"/>
          </bottom>
        </border>
      </dxf>
    </rfmt>
    <rcc rId="0" sId="1" s="1" dxf="1" numFmtId="34">
      <nc r="AC258">
        <v>1379088</v>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D258">
        <v>1379088</v>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E258">
        <v>1379088</v>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F258">
        <v>862736</v>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fmt sheetId="1" s="1" sqref="AG258"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H258"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I258"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J258"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K258"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L258"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M258"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N258"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qref="AO258"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qref="AP258" start="0" length="0">
      <dxf>
        <numFmt numFmtId="165" formatCode="_(&quot;$&quot;\ * #,##0_);_(&quot;$&quot;\ * \(#,##0\);_(&quot;$&quot;\ * &quot;-&quot;??_);_(@_)"/>
      </dxf>
    </rfmt>
  </rrc>
  <rrc rId="14693" sId="1" ref="A258:XFD258" action="deleteRow">
    <rfmt sheetId="1" xfDxf="1" sqref="A258:XFD258" start="0" length="0">
      <dxf>
        <fill>
          <patternFill patternType="solid">
            <bgColor theme="0"/>
          </patternFill>
        </fill>
      </dxf>
    </rfmt>
    <rcc rId="0" sId="1" dxf="1">
      <nc r="A258" t="inlineStr">
        <is>
          <t>GENERAL</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58" t="inlineStr">
        <is>
          <t>V.F GR:1:2-02-01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58" t="inlineStr">
        <is>
          <t>1.2.2.11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58" t="inlineStr">
        <is>
          <t>999999</t>
        </is>
      </nc>
      <ndxf>
        <font>
          <i/>
          <sz val="10"/>
          <color auto="1"/>
          <name val="Calibri"/>
          <scheme val="minor"/>
        </font>
        <numFmt numFmtId="30" formatCode="@"/>
        <alignment horizontal="center" vertical="center" readingOrder="0"/>
        <border outline="0">
          <right style="hair">
            <color auto="1"/>
          </right>
          <top style="hair">
            <color auto="1"/>
          </top>
          <bottom style="hair">
            <color auto="1"/>
          </bottom>
        </border>
      </ndxf>
    </rcc>
    <rcc rId="0" sId="1" dxf="1">
      <nc r="E258"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58"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58"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58"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58"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58" start="0" length="0">
      <dxf>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K258" start="0" length="0">
      <dxf>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cc rId="0" sId="1" dxf="1">
      <nc r="L258" t="inlineStr">
        <is>
          <t xml:space="preserve">REEMBOLSO CAJA MENOR </t>
        </is>
      </nc>
      <ndxf>
        <font>
          <sz val="11"/>
          <color auto="1"/>
          <name val="Calibri"/>
          <scheme val="minor"/>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M258" t="inlineStr">
        <is>
          <t>marzo</t>
        </is>
      </nc>
      <ndxf>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fmt sheetId="1" sqref="N258" start="0" length="0">
      <dxf>
        <numFmt numFmtId="3" formatCode="#,##0"/>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O258" start="0" length="0">
      <dxf>
        <numFmt numFmtId="34" formatCode="_(&quot;$&quot;\ * #,##0.00_);_(&quot;$&quot;\ * \(#,##0.00\);_(&quot;$&quot;\ * &quot;-&quot;??_);_(@_)"/>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cc rId="0" sId="1" dxf="1">
      <nc r="P258" t="inlineStr">
        <is>
          <t>RECURSOS CORRIENTES</t>
        </is>
      </nc>
      <ndxf>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umFmtId="4">
      <nc r="Q258">
        <v>1254294</v>
      </nc>
      <ndxf>
        <numFmt numFmtId="4" formatCode="#,##0.00"/>
        <fill>
          <patternFill>
            <bgColor theme="4" tint="0.59999389629810485"/>
          </patternFill>
        </fill>
        <alignment horizontal="right" vertical="center" wrapText="1" readingOrder="0"/>
        <border outline="0">
          <top style="thin">
            <color auto="1"/>
          </top>
          <bottom style="thin">
            <color auto="1"/>
          </bottom>
        </border>
      </ndxf>
    </rcc>
    <rcc rId="0" sId="1" dxf="1" numFmtId="4">
      <nc r="R258">
        <v>1254294</v>
      </nc>
      <ndxf>
        <numFmt numFmtId="4" formatCode="#,##0.00"/>
        <fill>
          <patternFill>
            <bgColor theme="4" tint="0.59999389629810485"/>
          </patternFill>
        </fill>
        <alignment horizontal="right" vertical="center" wrapText="1" readingOrder="0"/>
        <border outline="0">
          <top style="thin">
            <color auto="1"/>
          </top>
          <bottom style="thin">
            <color auto="1"/>
          </bottom>
        </border>
      </ndxf>
    </rcc>
    <rcc rId="0" sId="1" dxf="1">
      <nc r="S258" t="inlineStr">
        <is>
          <t>NO</t>
        </is>
      </nc>
      <ndxf>
        <numFmt numFmtId="165" formatCode="_(&quot;$&quot;\ * #,##0_);_(&quot;$&quot;\ * \(#,##0\);_(&quot;$&quot;\ * &quot;-&quot;??_);_(@_)"/>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T258" t="inlineStr">
        <is>
          <t>N/A</t>
        </is>
      </nc>
      <ndxf>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58" t="inlineStr">
        <is>
          <t>Secretaria General - Dirección Administrativa</t>
        </is>
      </nc>
      <ndxf>
        <font>
          <sz val="10"/>
          <color theme="1"/>
          <name val="Calibri"/>
          <scheme val="minor"/>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V258">
        <v>7000083685</v>
      </nc>
      <ndxf>
        <font>
          <sz val="10"/>
          <color theme="1"/>
          <name val="Calibri"/>
          <scheme val="minor"/>
        </font>
        <alignment horizontal="center" vertical="center" wrapText="1" readingOrder="0"/>
      </ndxf>
    </rcc>
    <rcc rId="0" sId="1" dxf="1">
      <nc r="W258">
        <v>8000086613</v>
      </nc>
      <ndxf>
        <font>
          <sz val="10"/>
          <color theme="1"/>
          <name val="Calibri"/>
          <scheme val="minor"/>
        </font>
        <alignment horizontal="center" vertical="center" wrapText="1" readingOrder="0"/>
        <border outline="0">
          <left style="thin">
            <color auto="1"/>
          </left>
          <top style="thin">
            <color auto="1"/>
          </top>
          <bottom style="thin">
            <color auto="1"/>
          </bottom>
        </border>
      </ndxf>
    </rcc>
    <rcc rId="0" sId="1" s="1" dxf="1" numFmtId="34">
      <nc r="X258">
        <v>1254294</v>
      </nc>
      <ndxf>
        <font>
          <sz val="10"/>
          <color theme="1"/>
          <name val="Calibri"/>
          <scheme val="minor"/>
        </font>
        <numFmt numFmtId="34" formatCode="_(&quot;$&quot;\ * #,##0.00_);_(&quot;$&quot;\ * \(#,##0.00\);_(&quot;$&quot;\ * &quot;-&quot;??_);_(@_)"/>
        <alignment horizontal="center" vertical="center" wrapText="1" readingOrder="0"/>
      </ndxf>
    </rcc>
    <rfmt sheetId="1" sqref="Y258"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qref="Z258" start="0" length="0">
      <dxf>
        <font>
          <sz val="10"/>
          <color theme="1"/>
          <name val="Calibri"/>
          <scheme val="minor"/>
        </font>
        <numFmt numFmtId="34" formatCode="_(&quot;$&quot;\ * #,##0.00_);_(&quot;$&quot;\ * \(#,##0.00\);_(&quot;$&quot;\ * &quot;-&quot;??_);_(@_)"/>
        <alignment horizontal="center" vertical="center" wrapText="1" readingOrder="0"/>
        <border outline="0">
          <right style="thin">
            <color auto="1"/>
          </right>
          <top style="thin">
            <color auto="1"/>
          </top>
          <bottom style="thin">
            <color auto="1"/>
          </bottom>
        </border>
      </dxf>
    </rfmt>
    <rfmt sheetId="1" sqref="AA258" start="0" length="0">
      <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AB258" start="0" length="0">
      <dxf>
        <font>
          <b/>
          <sz val="10"/>
          <color theme="1"/>
          <name val="Calibri"/>
          <scheme val="minor"/>
        </font>
        <numFmt numFmtId="34" formatCode="_(&quot;$&quot;\ * #,##0.00_);_(&quot;$&quot;\ * \(#,##0.00\);_(&quot;$&quot;\ * &quot;-&quot;??_);_(@_)"/>
        <alignment horizontal="center" vertical="center" wrapText="1" readingOrder="0"/>
        <border outline="0">
          <left style="thin">
            <color auto="1"/>
          </left>
          <top style="thin">
            <color auto="1"/>
          </top>
          <bottom style="thin">
            <color auto="1"/>
          </bottom>
        </border>
      </dxf>
    </rfmt>
    <rfmt sheetId="1" s="1" sqref="AC258"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D258"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cc rId="0" sId="1" s="1" dxf="1" numFmtId="34">
      <nc r="AE258">
        <v>1254294</v>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fmt sheetId="1" s="1" sqref="AF258"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G258"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H258"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I258"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J258"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K258"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L258"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M258"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N258"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qref="AO258"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qref="AP258" start="0" length="0">
      <dxf>
        <numFmt numFmtId="165" formatCode="_(&quot;$&quot;\ * #,##0_);_(&quot;$&quot;\ * \(#,##0\);_(&quot;$&quot;\ * &quot;-&quot;??_);_(@_)"/>
      </dxf>
    </rfmt>
  </rrc>
  <rrc rId="14694" sId="1" ref="A262:XFD262" action="deleteRow">
    <undo index="0" exp="area" dr="AN253:AN262" r="AN266" sId="1"/>
    <undo index="0" exp="area" dr="AM253:AM262" r="AM266" sId="1"/>
    <undo index="0" exp="area" dr="AL253:AL262" r="AL266" sId="1"/>
    <undo index="0" exp="area" dr="AK253:AK262" r="AK266" sId="1"/>
    <undo index="0" exp="area" dr="AJ253:AJ262" r="AJ266" sId="1"/>
    <undo index="0" exp="area" dr="AI253:AI262" r="AI266" sId="1"/>
    <undo index="0" exp="area" dr="AH253:AH262" r="AH266" sId="1"/>
    <undo index="0" exp="area" dr="AG253:AG262" r="AG266" sId="1"/>
    <undo index="0" exp="area" dr="AF253:AF262" r="AF266" sId="1"/>
    <undo index="0" exp="area" dr="AE253:AE262" r="AE266" sId="1"/>
    <undo index="0" exp="area" dr="AD253:AD262" r="AD266" sId="1"/>
    <undo index="0" exp="area" dr="AC253:AC262" r="AC266" sId="1"/>
    <undo index="26" exp="ref" v="1" dr="Q262" r="Q266" sId="1"/>
    <rfmt sheetId="1" xfDxf="1" sqref="A262:XFD262" start="0" length="0">
      <dxf>
        <fill>
          <patternFill patternType="solid">
            <bgColor rgb="FF7030A0"/>
          </patternFill>
        </fill>
      </dxf>
    </rfmt>
    <rcc rId="0" sId="1" dxf="1">
      <nc r="A262" t="inlineStr">
        <is>
          <t>GENERAL</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62" t="inlineStr">
        <is>
          <t>GR:1:2-02-01</t>
        </is>
      </nc>
      <ndxf>
        <font>
          <i/>
          <sz val="10"/>
          <color auto="1"/>
          <name val="Calibri"/>
          <scheme val="minor"/>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C262" t="inlineStr">
        <is>
          <t>1.2.2.11</t>
        </is>
      </nc>
      <ndxf>
        <font>
          <i/>
          <sz val="10"/>
          <color auto="1"/>
          <name val="Calibri"/>
          <scheme val="minor"/>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D262" t="inlineStr">
        <is>
          <t>999999</t>
        </is>
      </nc>
      <ndxf>
        <font>
          <i/>
          <sz val="10"/>
          <color auto="1"/>
          <name val="Calibri"/>
          <scheme val="minor"/>
        </font>
        <numFmt numFmtId="30" formatCode="@"/>
        <fill>
          <patternFill patternType="none">
            <bgColor indexed="65"/>
          </patternFill>
        </fill>
        <alignment horizontal="center" vertical="center" readingOrder="0"/>
        <border outline="0">
          <right style="hair">
            <color auto="1"/>
          </right>
          <top style="hair">
            <color auto="1"/>
          </top>
          <bottom style="hair">
            <color auto="1"/>
          </bottom>
        </border>
      </ndxf>
    </rcc>
    <rcc rId="0" sId="1" dxf="1">
      <nc r="E262" t="inlineStr">
        <is>
          <t>1-0100</t>
        </is>
      </nc>
      <ndxf>
        <font>
          <i/>
          <sz val="10"/>
          <color auto="1"/>
          <name val="Calibri"/>
          <scheme val="minor"/>
        </font>
        <numFmt numFmtId="30" formatCode="@"/>
        <fill>
          <patternFill patternType="none">
            <bgColor indexed="65"/>
          </patternFill>
        </fill>
        <alignment horizontal="center" vertical="center" readingOrder="0"/>
        <border outline="0">
          <left style="hair">
            <color auto="1"/>
          </left>
          <right style="hair">
            <color auto="1"/>
          </right>
          <top style="hair">
            <color auto="1"/>
          </top>
          <bottom style="hair">
            <color auto="1"/>
          </bottom>
        </border>
      </ndxf>
    </rcc>
    <rfmt sheetId="1" sqref="F262" start="0" length="0">
      <dxf>
        <font>
          <sz val="10"/>
          <color theme="1"/>
          <name val="Calibri"/>
          <scheme val="minor"/>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G262" start="0" length="0">
      <dxf>
        <font>
          <sz val="10"/>
          <color theme="1"/>
          <name val="Calibri"/>
          <scheme val="minor"/>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H262" start="0" length="0">
      <dxf>
        <font>
          <sz val="10"/>
          <color theme="1"/>
          <name val="Calibri"/>
          <scheme val="minor"/>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I262" start="0" length="0">
      <dxf>
        <font>
          <sz val="10"/>
          <color theme="1"/>
          <name val="Calibri"/>
          <scheme val="minor"/>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J262" start="0" length="0">
      <dxf>
        <font>
          <sz val="11"/>
          <color auto="1"/>
          <name val="Calibri"/>
          <scheme val="minor"/>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K262" start="0" length="0">
      <dxf>
        <font>
          <sz val="11"/>
          <color auto="1"/>
          <name val="Calibri"/>
          <scheme val="minor"/>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cc rId="0" sId="1" dxf="1">
      <nc r="L262" t="inlineStr">
        <is>
          <t>PARA TRASLADO PRESUPUESTAL (Sec. Prensa Compra de Equipo)</t>
        </is>
      </nc>
      <ndxf>
        <font>
          <b/>
          <sz val="10"/>
          <color auto="1"/>
          <name val="Calibri"/>
          <scheme val="minor"/>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M262" t="inlineStr">
        <is>
          <t>OCTUBRE</t>
        </is>
      </nc>
      <ndxf>
        <numFmt numFmtId="19" formatCode="dd/mm/yyyy"/>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N262" t="inlineStr">
        <is>
          <t>1 MES</t>
        </is>
      </nc>
      <ndxf>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fmt sheetId="1" sqref="O262" start="0" length="0">
      <dxf>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cc rId="0" sId="1" dxf="1">
      <nc r="P262" t="inlineStr">
        <is>
          <t>RECURSOS CORRIENTES</t>
        </is>
      </nc>
      <ndxf>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262">
        <v>48000000</v>
      </nc>
      <ndxf>
        <font>
          <sz val="11"/>
          <color auto="1"/>
          <name val="Calibri"/>
          <scheme val="minor"/>
        </font>
        <numFmt numFmtId="34" formatCode="_(&quot;$&quot;\ * #,##0.00_);_(&quot;$&quot;\ * \(#,##0.00\);_(&quot;$&quot;\ * &quot;-&quot;??_);_(@_)"/>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R262">
        <v>48000000</v>
      </nc>
      <ndxf>
        <font>
          <sz val="11"/>
          <color auto="1"/>
          <name val="Calibri"/>
          <scheme val="minor"/>
        </font>
        <numFmt numFmtId="34" formatCode="_(&quot;$&quot;\ * #,##0.00_);_(&quot;$&quot;\ * \(#,##0.00\);_(&quot;$&quot;\ * &quot;-&quot;??_);_(@_)"/>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S262" t="inlineStr">
        <is>
          <t>NO</t>
        </is>
      </nc>
      <ndxf>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T262" t="inlineStr">
        <is>
          <t>N/A</t>
        </is>
      </nc>
      <ndxf>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62" t="inlineStr">
        <is>
          <t>Secretaria de Prensa / Jorge Alberto Camacho Lizarazo</t>
        </is>
      </nc>
      <ndxf>
        <fill>
          <patternFill>
            <bgColor theme="4" tint="0.59999389629810485"/>
          </patternFill>
        </fill>
        <alignment horizontal="center" vertical="center" wrapText="1" readingOrder="0"/>
        <border outline="0">
          <left style="thin">
            <color auto="1"/>
          </left>
          <top style="thin">
            <color auto="1"/>
          </top>
          <bottom style="thin">
            <color auto="1"/>
          </bottom>
        </border>
      </ndxf>
    </rcc>
    <rfmt sheetId="1" sqref="V262" start="0" length="0">
      <dxf>
        <fill>
          <patternFill>
            <bgColor theme="0"/>
          </patternFill>
        </fill>
        <alignment horizontal="center" vertical="center" wrapText="1" readingOrder="0"/>
        <border outline="0">
          <left style="thin">
            <color auto="1"/>
          </left>
          <right style="thin">
            <color auto="1"/>
          </right>
          <top style="thin">
            <color auto="1"/>
          </top>
          <bottom style="thin">
            <color auto="1"/>
          </bottom>
        </border>
      </dxf>
    </rfmt>
    <rfmt sheetId="1" s="1" sqref="W262" start="0" length="0">
      <dxf>
        <font>
          <sz val="10"/>
          <color theme="1"/>
          <name val="Calibri"/>
          <scheme val="minor"/>
        </font>
        <fill>
          <patternFill>
            <bgColor theme="0"/>
          </patternFill>
        </fill>
        <alignment horizontal="center" vertical="center" readingOrder="0"/>
        <border outline="0">
          <left style="thin">
            <color auto="1"/>
          </left>
          <right style="thin">
            <color auto="1"/>
          </right>
          <top style="thin">
            <color auto="1"/>
          </top>
          <bottom style="thin">
            <color auto="1"/>
          </bottom>
        </border>
      </dxf>
    </rfmt>
    <rfmt sheetId="1" s="1" sqref="X262" start="0" length="0">
      <dxf>
        <numFmt numFmtId="34" formatCode="_(&quot;$&quot;\ * #,##0.00_);_(&quot;$&quot;\ * \(#,##0.00\);_(&quot;$&quot;\ * &quot;-&quot;??_);_(@_)"/>
        <fill>
          <patternFill patternType="none">
            <bgColor indexed="65"/>
          </patternFill>
        </fill>
        <alignment horizontal="center" vertical="center" readingOrder="0"/>
      </dxf>
    </rfmt>
    <rfmt sheetId="1" s="1" sqref="Y262" start="0" length="0">
      <dxf>
        <font>
          <sz val="10"/>
          <color theme="1"/>
          <name val="Calibri"/>
          <scheme val="minor"/>
        </font>
        <numFmt numFmtId="34" formatCode="_(&quot;$&quot;\ * #,##0.00_);_(&quot;$&quot;\ * \(#,##0.00\);_(&quot;$&quot;\ * &quot;-&quot;??_);_(@_)"/>
        <fill>
          <patternFill>
            <bgColor theme="0"/>
          </patternFill>
        </fill>
        <alignment horizontal="center" vertical="center" wrapText="1" readingOrder="0"/>
        <border outline="0">
          <left style="thin">
            <color auto="1"/>
          </left>
          <right style="thin">
            <color auto="1"/>
          </right>
          <top style="thin">
            <color auto="1"/>
          </top>
          <bottom style="thin">
            <color auto="1"/>
          </bottom>
        </border>
      </dxf>
    </rfmt>
    <rfmt sheetId="1" s="1" sqref="Z262" start="0" length="0">
      <dxf>
        <font>
          <sz val="10"/>
          <color theme="1"/>
          <name val="Calibri"/>
          <scheme val="minor"/>
        </font>
        <numFmt numFmtId="34" formatCode="_(&quot;$&quot;\ * #,##0.00_);_(&quot;$&quot;\ * \(#,##0.00\);_(&quot;$&quot;\ * &quot;-&quot;??_);_(@_)"/>
        <fill>
          <patternFill>
            <bgColor theme="0"/>
          </patternFill>
        </fill>
        <alignment horizontal="center" vertical="center" wrapText="1" readingOrder="0"/>
        <border outline="0">
          <right style="thin">
            <color auto="1"/>
          </right>
          <top style="thin">
            <color auto="1"/>
          </top>
          <bottom style="thin">
            <color auto="1"/>
          </bottom>
        </border>
      </dxf>
    </rfmt>
    <rfmt sheetId="1" s="1" sqref="AA262" start="0" length="0">
      <dxf>
        <font>
          <sz val="10"/>
          <color theme="1"/>
          <name val="Calibri"/>
          <scheme val="minor"/>
        </font>
        <numFmt numFmtId="34" formatCode="_(&quot;$&quot;\ * #,##0.00_);_(&quot;$&quot;\ * \(#,##0.00\);_(&quot;$&quot;\ * &quot;-&quot;??_);_(@_)"/>
        <fill>
          <patternFill>
            <bgColor theme="0"/>
          </patternFill>
        </fill>
        <alignment horizontal="center" vertical="center" wrapText="1" readingOrder="0"/>
        <border outline="0">
          <left style="thin">
            <color auto="1"/>
          </left>
          <right style="thin">
            <color auto="1"/>
          </right>
          <top style="thin">
            <color auto="1"/>
          </top>
          <bottom style="thin">
            <color auto="1"/>
          </bottom>
        </border>
      </dxf>
    </rfmt>
    <rfmt sheetId="1" s="1" sqref="AB262" start="0" length="0">
      <dxf>
        <font>
          <b/>
          <sz val="10"/>
          <color theme="1"/>
          <name val="Calibri"/>
          <scheme val="minor"/>
        </font>
        <numFmt numFmtId="34" formatCode="_(&quot;$&quot;\ * #,##0.00_);_(&quot;$&quot;\ * \(#,##0.00\);_(&quot;$&quot;\ * &quot;-&quot;??_);_(@_)"/>
        <fill>
          <patternFill>
            <bgColor theme="0"/>
          </patternFill>
        </fill>
        <alignment horizontal="center" vertical="center" wrapText="1" readingOrder="0"/>
        <border outline="0">
          <left style="thin">
            <color auto="1"/>
          </left>
          <top style="thin">
            <color auto="1"/>
          </top>
          <bottom style="thin">
            <color auto="1"/>
          </bottom>
        </border>
      </dxf>
    </rfmt>
    <rfmt sheetId="1" s="1" sqref="AC26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D26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E26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F26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G26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H26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I26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J26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K26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cc rId="0" sId="1" s="1" dxf="1" numFmtId="34">
      <nc r="AL262">
        <v>48000000</v>
      </nc>
      <n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ndxf>
    </rcc>
    <rfmt sheetId="1" s="1" sqref="AM26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N26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qref="AO262" start="0" length="0">
      <dxf>
        <font>
          <sz val="10"/>
          <color theme="1"/>
          <name val="Calibri"/>
          <scheme val="minor"/>
        </font>
        <numFmt numFmtId="34" formatCode="_(&quot;$&quot;\ * #,##0.00_);_(&quot;$&quot;\ * \(#,##0.00\);_(&quot;$&quot;\ * &quot;-&quot;??_);_(@_)"/>
        <fill>
          <patternFill>
            <bgColor theme="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AP262" start="0" length="0">
      <dxf>
        <numFmt numFmtId="165" formatCode="_(&quot;$&quot;\ * #,##0_);_(&quot;$&quot;\ * \(#,##0\);_(&quot;$&quot;\ * &quot;-&quot;??_);_(@_)"/>
        <fill>
          <patternFill patternType="none">
            <bgColor indexed="65"/>
          </patternFill>
        </fill>
      </dxf>
    </rfmt>
    <rfmt sheetId="1" sqref="AQ262" start="0" length="0">
      <dxf>
        <fill>
          <patternFill patternType="none">
            <bgColor indexed="65"/>
          </patternFill>
        </fill>
      </dxf>
    </rfmt>
    <rfmt sheetId="1" sqref="AR262" start="0" length="0">
      <dxf>
        <fill>
          <patternFill patternType="none">
            <bgColor indexed="65"/>
          </patternFill>
        </fill>
      </dxf>
    </rfmt>
  </rrc>
  <rrc rId="14695" sId="1" ref="A262:XFD262" action="deleteRow">
    <rfmt sheetId="1" xfDxf="1" sqref="A262:XFD262" start="0" length="0">
      <dxf>
        <fill>
          <patternFill patternType="solid">
            <bgColor rgb="FF7030A0"/>
          </patternFill>
        </fill>
      </dxf>
    </rfmt>
    <rcc rId="0" sId="1" dxf="1">
      <nc r="A262" t="inlineStr">
        <is>
          <t>GENERAL</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62" t="inlineStr">
        <is>
          <t>GR:1:2-02-01</t>
        </is>
      </nc>
      <ndxf>
        <font>
          <i/>
          <sz val="10"/>
          <color auto="1"/>
          <name val="Calibri"/>
          <scheme val="minor"/>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C262" t="inlineStr">
        <is>
          <t>VF. 1.2.2.11</t>
        </is>
      </nc>
      <ndxf>
        <font>
          <i/>
          <sz val="10"/>
          <color auto="1"/>
          <name val="Calibri"/>
          <scheme val="minor"/>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D262" t="inlineStr">
        <is>
          <t>999999</t>
        </is>
      </nc>
      <ndxf>
        <font>
          <i/>
          <sz val="10"/>
          <color auto="1"/>
          <name val="Calibri"/>
          <scheme val="minor"/>
        </font>
        <numFmt numFmtId="30" formatCode="@"/>
        <fill>
          <patternFill patternType="none">
            <bgColor indexed="65"/>
          </patternFill>
        </fill>
        <alignment horizontal="center" vertical="center" readingOrder="0"/>
        <border outline="0">
          <right style="hair">
            <color auto="1"/>
          </right>
          <top style="hair">
            <color auto="1"/>
          </top>
          <bottom style="hair">
            <color auto="1"/>
          </bottom>
        </border>
      </ndxf>
    </rcc>
    <rcc rId="0" sId="1" dxf="1">
      <nc r="E262" t="inlineStr">
        <is>
          <t>1-0100</t>
        </is>
      </nc>
      <ndxf>
        <font>
          <i/>
          <sz val="10"/>
          <color auto="1"/>
          <name val="Calibri"/>
          <scheme val="minor"/>
        </font>
        <numFmt numFmtId="30" formatCode="@"/>
        <fill>
          <patternFill patternType="none">
            <bgColor indexed="65"/>
          </patternFill>
        </fill>
        <alignment horizontal="center" vertical="center" readingOrder="0"/>
        <border outline="0">
          <left style="hair">
            <color auto="1"/>
          </left>
          <right style="hair">
            <color auto="1"/>
          </right>
          <top style="hair">
            <color auto="1"/>
          </top>
          <bottom style="hair">
            <color auto="1"/>
          </bottom>
        </border>
      </ndxf>
    </rcc>
    <rfmt sheetId="1" sqref="F262" start="0" length="0">
      <dxf>
        <font>
          <sz val="10"/>
          <color theme="1"/>
          <name val="Calibri"/>
          <scheme val="minor"/>
        </font>
        <fill>
          <patternFill patternType="none">
            <bgColor indexed="6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G262" start="0" length="0">
      <dxf>
        <font>
          <sz val="10"/>
          <color theme="1"/>
          <name val="Calibri"/>
          <scheme val="minor"/>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H262" start="0" length="0">
      <dxf>
        <font>
          <sz val="10"/>
          <color theme="1"/>
          <name val="Calibri"/>
          <scheme val="minor"/>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I262" start="0" length="0">
      <dxf>
        <font>
          <sz val="10"/>
          <color theme="1"/>
          <name val="Calibri"/>
          <scheme val="minor"/>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J262" start="0" length="0">
      <dxf>
        <font>
          <sz val="11"/>
          <color auto="1"/>
          <name val="Calibri"/>
          <scheme val="minor"/>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K262" start="0" length="0">
      <dxf>
        <font>
          <sz val="11"/>
          <color auto="1"/>
          <name val="Calibri"/>
          <scheme val="minor"/>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cc rId="0" sId="1" dxf="1">
      <nc r="L262" t="inlineStr">
        <is>
          <t xml:space="preserve">PARA TRASLADO PRESUPUESTAL </t>
        </is>
      </nc>
      <ndxf>
        <font>
          <b/>
          <sz val="10"/>
          <color auto="1"/>
          <name val="Calibri"/>
          <scheme val="minor"/>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M262" t="inlineStr">
        <is>
          <t>OCTUBRE</t>
        </is>
      </nc>
      <ndxf>
        <numFmt numFmtId="19" formatCode="dd/mm/yyyy"/>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N262" t="inlineStr">
        <is>
          <t>1 mes</t>
        </is>
      </nc>
      <ndxf>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fmt sheetId="1" sqref="O262" start="0" length="0">
      <dxf>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cc rId="0" sId="1" dxf="1">
      <nc r="P262" t="inlineStr">
        <is>
          <t>RECURSOS CORRIENTES</t>
        </is>
      </nc>
      <ndxf>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262">
        <v>94171</v>
      </nc>
      <ndxf>
        <font>
          <sz val="11"/>
          <color auto="1"/>
          <name val="Calibri"/>
          <scheme val="minor"/>
        </font>
        <numFmt numFmtId="34" formatCode="_(&quot;$&quot;\ * #,##0.00_);_(&quot;$&quot;\ * \(#,##0.00\);_(&quot;$&quot;\ * &quot;-&quot;??_);_(@_)"/>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R262">
        <v>94171</v>
      </nc>
      <ndxf>
        <font>
          <sz val="11"/>
          <color auto="1"/>
          <name val="Calibri"/>
          <scheme val="minor"/>
        </font>
        <numFmt numFmtId="34" formatCode="_(&quot;$&quot;\ * #,##0.00_);_(&quot;$&quot;\ * \(#,##0.00\);_(&quot;$&quot;\ * &quot;-&quot;??_);_(@_)"/>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S262" t="inlineStr">
        <is>
          <t>NO</t>
        </is>
      </nc>
      <ndxf>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T262" t="inlineStr">
        <is>
          <t>N/A</t>
        </is>
      </nc>
      <ndxf>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62" t="inlineStr">
        <is>
          <t>Secretaria General - Dirección Administrativa</t>
        </is>
      </nc>
      <ndxf>
        <fill>
          <patternFill>
            <bgColor theme="4" tint="0.59999389629810485"/>
          </patternFill>
        </fill>
        <alignment horizontal="center" vertical="center" wrapText="1" readingOrder="0"/>
        <border outline="0">
          <left style="thin">
            <color auto="1"/>
          </left>
          <top style="thin">
            <color auto="1"/>
          </top>
          <bottom style="thin">
            <color auto="1"/>
          </bottom>
        </border>
      </ndxf>
    </rcc>
    <rcc rId="0" sId="1" dxf="1">
      <nc r="V262">
        <v>7000088409</v>
      </nc>
      <ndxf>
        <fill>
          <patternFill>
            <bgColor theme="0"/>
          </patternFill>
        </fill>
        <alignment horizontal="center" vertical="center" wrapText="1" readingOrder="0"/>
      </ndxf>
    </rcc>
    <rfmt sheetId="1" s="1" sqref="W262" start="0" length="0">
      <dxf>
        <font>
          <sz val="10"/>
          <color theme="1"/>
          <name val="Calibri"/>
          <scheme val="minor"/>
        </font>
        <fill>
          <patternFill>
            <bgColor theme="0"/>
          </patternFill>
        </fill>
        <alignment horizontal="center" vertical="center" readingOrder="0"/>
        <border outline="0">
          <left style="thin">
            <color auto="1"/>
          </left>
          <right style="thin">
            <color auto="1"/>
          </right>
          <top style="thin">
            <color auto="1"/>
          </top>
          <bottom style="thin">
            <color auto="1"/>
          </bottom>
        </border>
      </dxf>
    </rfmt>
    <rfmt sheetId="1" s="1" sqref="X262" start="0" length="0">
      <dxf>
        <numFmt numFmtId="34" formatCode="_(&quot;$&quot;\ * #,##0.00_);_(&quot;$&quot;\ * \(#,##0.00\);_(&quot;$&quot;\ * &quot;-&quot;??_);_(@_)"/>
        <fill>
          <patternFill patternType="none">
            <bgColor indexed="65"/>
          </patternFill>
        </fill>
        <alignment horizontal="center" vertical="center" readingOrder="0"/>
      </dxf>
    </rfmt>
    <rfmt sheetId="1" s="1" sqref="Y262" start="0" length="0">
      <dxf>
        <font>
          <sz val="10"/>
          <color theme="1"/>
          <name val="Calibri"/>
          <scheme val="minor"/>
        </font>
        <numFmt numFmtId="34" formatCode="_(&quot;$&quot;\ * #,##0.00_);_(&quot;$&quot;\ * \(#,##0.00\);_(&quot;$&quot;\ * &quot;-&quot;??_);_(@_)"/>
        <fill>
          <patternFill>
            <bgColor theme="0"/>
          </patternFill>
        </fill>
        <alignment horizontal="center" vertical="center" wrapText="1" readingOrder="0"/>
        <border outline="0">
          <left style="thin">
            <color auto="1"/>
          </left>
          <right style="thin">
            <color auto="1"/>
          </right>
          <top style="thin">
            <color auto="1"/>
          </top>
          <bottom style="thin">
            <color auto="1"/>
          </bottom>
        </border>
      </dxf>
    </rfmt>
    <rfmt sheetId="1" s="1" sqref="Z262" start="0" length="0">
      <dxf>
        <font>
          <sz val="10"/>
          <color theme="1"/>
          <name val="Calibri"/>
          <scheme val="minor"/>
        </font>
        <numFmt numFmtId="34" formatCode="_(&quot;$&quot;\ * #,##0.00_);_(&quot;$&quot;\ * \(#,##0.00\);_(&quot;$&quot;\ * &quot;-&quot;??_);_(@_)"/>
        <fill>
          <patternFill>
            <bgColor theme="0"/>
          </patternFill>
        </fill>
        <alignment horizontal="center" vertical="center" wrapText="1" readingOrder="0"/>
        <border outline="0">
          <right style="thin">
            <color auto="1"/>
          </right>
          <top style="thin">
            <color auto="1"/>
          </top>
          <bottom style="thin">
            <color auto="1"/>
          </bottom>
        </border>
      </dxf>
    </rfmt>
    <rfmt sheetId="1" s="1" sqref="AA262" start="0" length="0">
      <dxf>
        <font>
          <sz val="10"/>
          <color theme="1"/>
          <name val="Calibri"/>
          <scheme val="minor"/>
        </font>
        <numFmt numFmtId="34" formatCode="_(&quot;$&quot;\ * #,##0.00_);_(&quot;$&quot;\ * \(#,##0.00\);_(&quot;$&quot;\ * &quot;-&quot;??_);_(@_)"/>
        <fill>
          <patternFill>
            <bgColor theme="0"/>
          </patternFill>
        </fill>
        <alignment horizontal="center" vertical="center" wrapText="1" readingOrder="0"/>
        <border outline="0">
          <left style="thin">
            <color auto="1"/>
          </left>
          <right style="thin">
            <color auto="1"/>
          </right>
          <top style="thin">
            <color auto="1"/>
          </top>
          <bottom style="thin">
            <color auto="1"/>
          </bottom>
        </border>
      </dxf>
    </rfmt>
    <rfmt sheetId="1" s="1" sqref="AB262" start="0" length="0">
      <dxf>
        <font>
          <b/>
          <sz val="10"/>
          <color theme="1"/>
          <name val="Calibri"/>
          <scheme val="minor"/>
        </font>
        <numFmt numFmtId="34" formatCode="_(&quot;$&quot;\ * #,##0.00_);_(&quot;$&quot;\ * \(#,##0.00\);_(&quot;$&quot;\ * &quot;-&quot;??_);_(@_)"/>
        <fill>
          <patternFill>
            <bgColor theme="0"/>
          </patternFill>
        </fill>
        <alignment horizontal="center" vertical="center" wrapText="1" readingOrder="0"/>
        <border outline="0">
          <left style="thin">
            <color auto="1"/>
          </left>
          <top style="thin">
            <color auto="1"/>
          </top>
          <bottom style="thin">
            <color auto="1"/>
          </bottom>
        </border>
      </dxf>
    </rfmt>
    <rfmt sheetId="1" s="1" sqref="AC26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D26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E26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F26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G26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H26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I26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J26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K26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cc rId="0" sId="1" s="1" dxf="1" numFmtId="34">
      <nc r="AL262">
        <v>94171</v>
      </nc>
      <n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ndxf>
    </rcc>
    <rfmt sheetId="1" s="1" sqref="AM26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N26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qref="AO262" start="0" length="0">
      <dxf>
        <font>
          <sz val="10"/>
          <color theme="1"/>
          <name val="Calibri"/>
          <scheme val="minor"/>
        </font>
        <numFmt numFmtId="34" formatCode="_(&quot;$&quot;\ * #,##0.00_);_(&quot;$&quot;\ * \(#,##0.00\);_(&quot;$&quot;\ * &quot;-&quot;??_);_(@_)"/>
        <fill>
          <patternFill>
            <bgColor theme="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AP262" start="0" length="0">
      <dxf>
        <numFmt numFmtId="165" formatCode="_(&quot;$&quot;\ * #,##0_);_(&quot;$&quot;\ * \(#,##0\);_(&quot;$&quot;\ * &quot;-&quot;??_);_(@_)"/>
        <fill>
          <patternFill patternType="none">
            <bgColor indexed="65"/>
          </patternFill>
        </fill>
      </dxf>
    </rfmt>
    <rfmt sheetId="1" sqref="AQ262" start="0" length="0">
      <dxf>
        <fill>
          <patternFill patternType="none">
            <bgColor indexed="65"/>
          </patternFill>
        </fill>
      </dxf>
    </rfmt>
    <rfmt sheetId="1" sqref="AR262" start="0" length="0">
      <dxf>
        <fill>
          <patternFill patternType="none">
            <bgColor indexed="65"/>
          </patternFill>
        </fill>
      </dxf>
    </rfmt>
  </rrc>
  <rrc rId="14696" sId="1" ref="A264:XFD264" action="deleteRow">
    <undo index="2" exp="ref" v="1" dr="Q264" r="AP265" sId="1"/>
    <rfmt sheetId="1" xfDxf="1" sqref="A264:XFD264" start="0" length="0">
      <dxf>
        <fill>
          <patternFill patternType="solid">
            <bgColor rgb="FF92D050"/>
          </patternFill>
        </fill>
      </dxf>
    </rfmt>
    <rfmt sheetId="1" sqref="A264" start="0" length="0">
      <dxf>
        <font>
          <sz val="10"/>
          <color theme="1"/>
          <name val="Calibri"/>
          <scheme val="minor"/>
        </font>
        <alignment vertical="center" wrapText="1" readingOrder="0"/>
        <border outline="0">
          <left style="thin">
            <color auto="1"/>
          </left>
          <right style="thin">
            <color auto="1"/>
          </right>
          <bottom style="thin">
            <color auto="1"/>
          </bottom>
        </border>
        <protection locked="0"/>
      </dxf>
    </rfmt>
    <rfmt sheetId="1" sqref="B264" start="0" length="0">
      <dxf>
        <font>
          <i/>
          <sz val="10"/>
          <color auto="1"/>
          <name val="Calibri"/>
          <scheme val="minor"/>
        </font>
        <numFmt numFmtId="30" formatCode="@"/>
        <alignment horizontal="center" vertical="center" readingOrder="0"/>
      </dxf>
    </rfmt>
    <rfmt sheetId="1" sqref="C264" start="0" length="0">
      <dxf>
        <font>
          <i/>
          <sz val="10"/>
          <color auto="1"/>
          <name val="Calibri"/>
          <scheme val="minor"/>
        </font>
        <numFmt numFmtId="30" formatCode="@"/>
        <alignment horizontal="center" vertical="center" readingOrder="0"/>
      </dxf>
    </rfmt>
    <rfmt sheetId="1" sqref="D264" start="0" length="0">
      <dxf>
        <font>
          <i/>
          <sz val="10"/>
          <color auto="1"/>
          <name val="Calibri"/>
          <scheme val="minor"/>
        </font>
        <numFmt numFmtId="30" formatCode="@"/>
        <alignment horizontal="center" vertical="center" readingOrder="0"/>
      </dxf>
    </rfmt>
    <rfmt sheetId="1" sqref="E264" start="0" length="0">
      <dxf>
        <font>
          <i/>
          <sz val="10"/>
          <color auto="1"/>
          <name val="Calibri"/>
          <scheme val="minor"/>
        </font>
        <numFmt numFmtId="30" formatCode="@"/>
        <alignment horizontal="center" vertical="center" readingOrder="0"/>
      </dxf>
    </rfmt>
    <rfmt sheetId="1" sqref="F26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6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6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6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64" start="0" length="0">
      <dxf>
        <alignment horizontal="center" vertical="center" wrapText="1" readingOrder="0"/>
        <border outline="0">
          <left style="thin">
            <color auto="1"/>
          </left>
          <right style="thin">
            <color auto="1"/>
          </right>
          <top style="thin">
            <color auto="1"/>
          </top>
          <bottom style="thin">
            <color auto="1"/>
          </bottom>
        </border>
      </dxf>
    </rfmt>
    <rfmt sheetId="1" sqref="K264" start="0" length="0">
      <dxf>
        <alignment horizontal="center" vertical="center" wrapText="1" readingOrder="0"/>
        <border outline="0">
          <left style="thin">
            <color auto="1"/>
          </left>
          <right style="thin">
            <color auto="1"/>
          </right>
          <top style="thin">
            <color auto="1"/>
          </top>
          <bottom style="thin">
            <color auto="1"/>
          </bottom>
        </border>
      </dxf>
    </rfmt>
    <rfmt sheetId="1" sqref="L264" start="0" length="0">
      <dxf>
        <font>
          <b/>
          <sz val="11"/>
          <color auto="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M264" start="0" length="0">
      <dxf>
        <numFmt numFmtId="19" formatCode="dd/mm/yyyy"/>
        <alignment horizontal="center" vertical="center" wrapText="1" readingOrder="0"/>
        <border outline="0">
          <left style="thin">
            <color auto="1"/>
          </left>
          <right style="thin">
            <color auto="1"/>
          </right>
          <top style="thin">
            <color auto="1"/>
          </top>
          <bottom style="thin">
            <color auto="1"/>
          </bottom>
        </border>
      </dxf>
    </rfmt>
    <rfmt sheetId="1" sqref="N264" start="0" length="0">
      <dxf>
        <alignment horizontal="center" vertical="center" wrapText="1" readingOrder="0"/>
        <border outline="0">
          <left style="thin">
            <color auto="1"/>
          </left>
          <right style="thin">
            <color auto="1"/>
          </right>
          <top style="thin">
            <color auto="1"/>
          </top>
          <bottom style="thin">
            <color auto="1"/>
          </bottom>
        </border>
      </dxf>
    </rfmt>
    <rfmt sheetId="1" sqref="O264" start="0" length="0">
      <dxf>
        <alignment horizontal="center" vertical="center" wrapText="1" readingOrder="0"/>
        <border outline="0">
          <left style="thin">
            <color auto="1"/>
          </left>
          <right style="thin">
            <color auto="1"/>
          </right>
          <top style="thin">
            <color auto="1"/>
          </top>
          <bottom style="thin">
            <color auto="1"/>
          </bottom>
        </border>
      </dxf>
    </rfmt>
    <rcc rId="0" sId="1" dxf="1">
      <nc r="P264">
        <f>+Q265-Q264</f>
      </nc>
      <n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ndxf>
    </rcc>
    <rcc rId="0" sId="1" s="1" dxf="1">
      <nc r="Q264">
        <f>+Q253+Q254+Q256+#REF!+Q257+#REF!+#REF!+#REF!+#REF!+Q258+Q259+#REF!+Q260+#REF!</f>
      </nc>
      <ndxf>
        <font>
          <sz val="11"/>
          <color theme="0"/>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ndxf>
    </rcc>
    <rfmt sheetId="1" s="1" sqref="R264" start="0" length="0">
      <dxf>
        <font>
          <sz val="10"/>
          <color theme="1"/>
          <name val="Calibri"/>
          <scheme val="minor"/>
        </font>
        <numFmt numFmtId="34" formatCode="_(&quot;$&quot;\ * #,##0.00_);_(&quot;$&quot;\ * \(#,##0.00\);_(&quot;$&quot;\ * &quot;-&quot;??_);_(@_)"/>
        <alignment horizontal="right" vertical="center" wrapText="1" readingOrder="0"/>
        <border outline="0">
          <left style="thin">
            <color auto="1"/>
          </left>
          <right style="thin">
            <color auto="1"/>
          </right>
          <top style="thin">
            <color auto="1"/>
          </top>
          <bottom style="thin">
            <color auto="1"/>
          </bottom>
        </border>
      </dxf>
    </rfmt>
    <rfmt sheetId="1" sqref="S264"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cc rId="0" sId="1" dxf="1">
      <nc r="T264" t="inlineStr">
        <is>
          <t>va 1500000000</t>
        </is>
      </nc>
      <ndxf>
        <alignment horizontal="center" vertical="center" wrapText="1" readingOrder="0"/>
        <border outline="0">
          <left style="thin">
            <color auto="1"/>
          </left>
          <right style="thin">
            <color auto="1"/>
          </right>
          <top style="thin">
            <color auto="1"/>
          </top>
          <bottom style="thin">
            <color auto="1"/>
          </bottom>
        </border>
      </ndxf>
    </rcc>
    <rcc rId="0" sId="1" dxf="1">
      <nc r="U264" t="inlineStr">
        <is>
          <t>vf 2586939022</t>
        </is>
      </nc>
      <ndxf>
        <alignment horizontal="center" vertical="center" wrapText="1" readingOrder="0"/>
        <border outline="0">
          <left style="thin">
            <color auto="1"/>
          </left>
          <bottom style="thin">
            <color auto="1"/>
          </bottom>
        </border>
      </ndxf>
    </rcc>
    <rfmt sheetId="1" sqref="V264" start="0" length="0">
      <dxf>
        <alignment horizontal="center" vertical="center" wrapText="1" readingOrder="0"/>
      </dxf>
    </rfmt>
    <rfmt sheetId="1" s="1" sqref="W264" start="0" length="0">
      <dxf>
        <font>
          <sz val="10"/>
          <color theme="1"/>
          <name val="Calibri"/>
          <scheme val="minor"/>
        </font>
        <alignment horizontal="center" vertical="center" readingOrder="0"/>
        <border outline="0">
          <left style="thin">
            <color auto="1"/>
          </left>
          <right style="thin">
            <color auto="1"/>
          </right>
          <top style="thin">
            <color auto="1"/>
          </top>
          <bottom style="thin">
            <color auto="1"/>
          </bottom>
        </border>
      </dxf>
    </rfmt>
    <rfmt sheetId="1" s="1" sqref="X264" start="0" length="0">
      <dxf>
        <numFmt numFmtId="34" formatCode="_(&quot;$&quot;\ * #,##0.00_);_(&quot;$&quot;\ * \(#,##0.00\);_(&quot;$&quot;\ * &quot;-&quot;??_);_(@_)"/>
        <alignment horizontal="center" vertical="center" readingOrder="0"/>
      </dxf>
    </rfmt>
    <rfmt sheetId="1" s="1" sqref="Y264" start="0" length="0">
      <dxf>
        <font>
          <sz val="10"/>
          <color theme="1"/>
          <name val="Calibri"/>
          <scheme val="minor"/>
        </font>
        <numFmt numFmtId="34" formatCode="_(&quot;$&quot;\ * #,##0.00_);_(&quot;$&quot;\ * \(#,##0.00\);_(&quot;$&quot;\ * &quot;-&quot;??_);_(@_)"/>
        <alignment horizontal="center" vertical="center" readingOrder="0"/>
        <border outline="0">
          <left style="thin">
            <color auto="1"/>
          </left>
          <right style="thin">
            <color auto="1"/>
          </right>
          <top style="thin">
            <color auto="1"/>
          </top>
          <bottom style="thin">
            <color auto="1"/>
          </bottom>
        </border>
      </dxf>
    </rfmt>
    <rfmt sheetId="1" s="1" sqref="Z264" start="0" length="0">
      <dxf>
        <font>
          <sz val="10"/>
          <color theme="1"/>
          <name val="Calibri"/>
          <scheme val="minor"/>
        </font>
        <numFmt numFmtId="34" formatCode="_(&quot;$&quot;\ * #,##0.00_);_(&quot;$&quot;\ * \(#,##0.00\);_(&quot;$&quot;\ * &quot;-&quot;??_);_(@_)"/>
        <alignment horizontal="center" vertical="center" wrapText="1" readingOrder="0"/>
        <border outline="0">
          <right style="thin">
            <color auto="1"/>
          </right>
          <top style="thin">
            <color auto="1"/>
          </top>
          <bottom style="thin">
            <color auto="1"/>
          </bottom>
        </border>
      </dxf>
    </rfmt>
    <rfmt sheetId="1" s="1" sqref="AA264"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1" sqref="AB264" start="0" length="0">
      <dxf>
        <font>
          <b/>
          <sz val="10"/>
          <color theme="1"/>
          <name val="Calibri"/>
          <scheme val="minor"/>
        </font>
        <numFmt numFmtId="34" formatCode="_(&quot;$&quot;\ * #,##0.00_);_(&quot;$&quot;\ * \(#,##0.00\);_(&quot;$&quot;\ * &quot;-&quot;??_);_(@_)"/>
        <alignment horizontal="center" vertical="center" wrapText="1" readingOrder="0"/>
        <border outline="0">
          <left style="thin">
            <color auto="1"/>
          </left>
          <top style="thin">
            <color auto="1"/>
          </top>
          <bottom style="thin">
            <color auto="1"/>
          </bottom>
        </border>
      </dxf>
    </rfmt>
    <rcc rId="0" sId="1" s="1" dxf="1">
      <nc r="AC264">
        <f>+SUM(AC253:AC261)</f>
      </nc>
      <ndxf>
        <font>
          <b/>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D264">
        <f>+SUM(AD253:AD261)</f>
      </nc>
      <ndxf>
        <font>
          <b/>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E264">
        <f>+SUM(AE253:AE261)</f>
      </nc>
      <ndxf>
        <font>
          <b/>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F264">
        <f>+SUM(AF253:AF261)</f>
      </nc>
      <ndxf>
        <font>
          <b/>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G264">
        <f>+SUM(AG253:AG261)</f>
      </nc>
      <ndxf>
        <font>
          <b/>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H264">
        <f>+SUM(AH253:AH261)</f>
      </nc>
      <ndxf>
        <font>
          <b/>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I264">
        <f>+SUM(AI253:AI261)</f>
      </nc>
      <ndxf>
        <font>
          <b/>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J264">
        <f>+SUM(AJ253:AJ261)</f>
      </nc>
      <ndxf>
        <font>
          <b/>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K264">
        <f>+SUM(AK253:AK261)</f>
      </nc>
      <ndxf>
        <font>
          <b/>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L264">
        <f>+SUM(AL253:AL261)</f>
      </nc>
      <ndxf>
        <font>
          <b/>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M264">
        <f>+SUM(AM253:AM261)</f>
      </nc>
      <ndxf>
        <font>
          <b/>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N264">
        <f>+SUM(AN253:AN261)</f>
      </nc>
      <ndxf>
        <font>
          <b/>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fmt sheetId="1" sqref="AO264"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qref="AP264" start="0" length="0">
      <dxf>
        <numFmt numFmtId="165" formatCode="_(&quot;$&quot;\ * #,##0_);_(&quot;$&quot;\ * \(#,##0\);_(&quot;$&quot;\ * &quot;-&quot;??_);_(@_)"/>
      </dxf>
    </rfmt>
  </rrc>
  <rrc rId="14697" sId="1" ref="A264:XFD264" action="deleteRow">
    <undo index="22" exp="ref" v="1" dr="AB264" r="AB403" sId="1"/>
    <undo index="22" exp="ref" v="1" dr="AA264" r="AA403" sId="1"/>
    <undo index="22" exp="ref" v="1" dr="U264" r="U403" sId="1"/>
    <undo index="22" exp="ref" v="1" dr="T264" r="T403" sId="1"/>
    <undo index="22" exp="ref" v="1" dr="S264" r="S403" sId="1"/>
    <undo index="22" exp="ref" v="1" dr="R264" r="R403" sId="1"/>
    <undo index="22" exp="ref" v="1" dr="Q264" r="Q403" sId="1"/>
    <undo index="2" exp="ref" v="1" dr="Q264" r="AP265" sId="1"/>
    <rfmt sheetId="1" xfDxf="1" sqref="A264:XFD264" start="0" length="0">
      <dxf>
        <font>
          <b/>
        </font>
        <fill>
          <patternFill patternType="solid">
            <bgColor rgb="FF7030A0"/>
          </patternFill>
        </fill>
      </dxf>
    </rfmt>
    <rfmt sheetId="1" sqref="A264" start="0" length="0">
      <dxf>
        <font>
          <sz val="10"/>
        </font>
        <alignment vertical="center" wrapText="1" readingOrder="0"/>
        <border outline="0">
          <left style="thin">
            <color auto="1"/>
          </left>
          <right style="thin">
            <color auto="1"/>
          </right>
          <top style="thin">
            <color auto="1"/>
          </top>
          <bottom style="thin">
            <color auto="1"/>
          </bottom>
        </border>
      </dxf>
    </rfmt>
    <rfmt sheetId="1" sqref="B264" start="0" length="0">
      <dxf>
        <font>
          <sz val="10"/>
        </font>
        <alignment vertical="center" wrapText="1" readingOrder="0"/>
        <border outline="0">
          <left style="thin">
            <color auto="1"/>
          </left>
          <right style="thin">
            <color auto="1"/>
          </right>
          <top style="thin">
            <color auto="1"/>
          </top>
          <bottom style="thin">
            <color auto="1"/>
          </bottom>
        </border>
      </dxf>
    </rfmt>
    <rfmt sheetId="1" sqref="C264" start="0" length="0">
      <dxf>
        <font>
          <sz val="10"/>
        </font>
        <alignment horizontal="right" vertical="center" wrapText="1" readingOrder="0"/>
        <border outline="0">
          <left style="thin">
            <color auto="1"/>
          </left>
          <right style="thin">
            <color auto="1"/>
          </right>
          <top style="thin">
            <color auto="1"/>
          </top>
          <bottom style="thin">
            <color auto="1"/>
          </bottom>
        </border>
      </dxf>
    </rfmt>
    <rfmt sheetId="1" sqref="D264" start="0" length="0">
      <dxf>
        <font>
          <sz val="10"/>
        </font>
        <alignment horizontal="right" vertical="center" wrapText="1" readingOrder="0"/>
        <border outline="0">
          <left style="thin">
            <color auto="1"/>
          </left>
          <right style="thin">
            <color auto="1"/>
          </right>
          <top style="thin">
            <color auto="1"/>
          </top>
          <bottom style="thin">
            <color auto="1"/>
          </bottom>
        </border>
      </dxf>
    </rfmt>
    <rfmt sheetId="1" sqref="E264" start="0" length="0">
      <dxf>
        <font>
          <sz val="10"/>
        </font>
        <alignment horizontal="right" vertical="center" wrapText="1" readingOrder="0"/>
        <border outline="0">
          <left style="thin">
            <color auto="1"/>
          </left>
          <right style="thin">
            <color auto="1"/>
          </right>
          <top style="thin">
            <color auto="1"/>
          </top>
          <bottom style="thin">
            <color auto="1"/>
          </bottom>
        </border>
      </dxf>
    </rfmt>
    <rfmt sheetId="1" sqref="F264" start="0" length="0">
      <dxf>
        <font>
          <sz val="10"/>
        </font>
        <alignment vertical="top" wrapText="1" readingOrder="0"/>
        <border outline="0">
          <left style="thin">
            <color auto="1"/>
          </left>
          <right style="thin">
            <color auto="1"/>
          </right>
          <top style="thin">
            <color auto="1"/>
          </top>
          <bottom style="thin">
            <color auto="1"/>
          </bottom>
        </border>
      </dxf>
    </rfmt>
    <rfmt sheetId="1" sqref="G264" start="0" length="0">
      <dxf>
        <font>
          <sz val="10"/>
        </font>
        <alignment vertical="top" wrapText="1" readingOrder="0"/>
        <border outline="0">
          <left style="thin">
            <color auto="1"/>
          </left>
          <right style="thin">
            <color auto="1"/>
          </right>
          <top style="thin">
            <color auto="1"/>
          </top>
          <bottom style="thin">
            <color auto="1"/>
          </bottom>
        </border>
      </dxf>
    </rfmt>
    <rfmt sheetId="1" sqref="H264" start="0" length="0">
      <dxf>
        <font>
          <sz val="10"/>
        </font>
        <alignment vertical="top" wrapText="1" readingOrder="0"/>
        <border outline="0">
          <left style="thin">
            <color auto="1"/>
          </left>
          <right style="thin">
            <color auto="1"/>
          </right>
          <top style="thin">
            <color auto="1"/>
          </top>
          <bottom style="thin">
            <color auto="1"/>
          </bottom>
        </border>
      </dxf>
    </rfmt>
    <rfmt sheetId="1" sqref="I264" start="0" length="0">
      <dxf>
        <font>
          <sz val="10"/>
        </font>
        <alignment vertical="top" wrapText="1" readingOrder="0"/>
        <border outline="0">
          <left style="thin">
            <color auto="1"/>
          </left>
          <right style="thin">
            <color auto="1"/>
          </right>
          <top style="thin">
            <color auto="1"/>
          </top>
          <bottom style="thin">
            <color auto="1"/>
          </bottom>
        </border>
      </dxf>
    </rfmt>
    <rfmt sheetId="1" s="1" sqref="J264" start="0" length="0">
      <dxf>
        <font>
          <sz val="10"/>
          <color theme="1"/>
          <name val="Calibri"/>
          <scheme val="minor"/>
        </font>
        <numFmt numFmtId="34" formatCode="_(&quot;$&quot;\ * #,##0.00_);_(&quot;$&quot;\ * \(#,##0.00\);_(&quot;$&quot;\ * &quot;-&quot;??_);_(@_)"/>
        <alignment horizontal="left" wrapText="1" readingOrder="0"/>
        <border outline="0">
          <left style="thin">
            <color auto="1"/>
          </left>
          <right style="thin">
            <color auto="1"/>
          </right>
          <top style="thin">
            <color auto="1"/>
          </top>
          <bottom style="thin">
            <color auto="1"/>
          </bottom>
        </border>
      </dxf>
    </rfmt>
    <rfmt sheetId="1" sqref="K264" start="0" length="0">
      <dxf>
        <font>
          <sz val="10"/>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dxf>
    </rfmt>
    <rfmt sheetId="1" sqref="L264" start="0" length="0">
      <dxf>
        <font>
          <sz val="10"/>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qref="M264" start="0" length="0">
      <dxf>
        <font>
          <sz val="10"/>
        </font>
        <alignment horizontal="center" vertical="center" wrapText="1" readingOrder="0"/>
        <border outline="0">
          <left style="thin">
            <color auto="1"/>
          </left>
          <right style="thin">
            <color auto="1"/>
          </right>
          <top style="thin">
            <color auto="1"/>
          </top>
          <bottom style="thin">
            <color auto="1"/>
          </bottom>
        </border>
      </dxf>
    </rfmt>
    <rfmt sheetId="1" sqref="N264" start="0" length="0">
      <dxf>
        <font>
          <sz val="10"/>
        </font>
        <alignment vertical="top" wrapText="1" readingOrder="0"/>
        <border outline="0">
          <left style="thin">
            <color auto="1"/>
          </left>
          <right style="thin">
            <color auto="1"/>
          </right>
          <top style="thin">
            <color auto="1"/>
          </top>
          <bottom style="thin">
            <color auto="1"/>
          </bottom>
        </border>
      </dxf>
    </rfmt>
    <rfmt sheetId="1" sqref="O264" start="0" length="0">
      <dxf>
        <font>
          <sz val="10"/>
        </font>
        <alignment vertical="top" wrapText="1" readingOrder="0"/>
        <border outline="0">
          <left style="thin">
            <color auto="1"/>
          </left>
          <right style="thin">
            <color auto="1"/>
          </right>
          <top style="thin">
            <color auto="1"/>
          </top>
          <bottom style="thin">
            <color auto="1"/>
          </bottom>
        </border>
      </dxf>
    </rfmt>
    <rfmt sheetId="1" s="1" sqref="P264" start="0" length="0">
      <dxf>
        <font>
          <sz val="11"/>
          <color theme="0"/>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dxf>
    </rfmt>
    <rcc rId="0" sId="1" s="1" dxf="1">
      <nc r="Q264">
        <f>1500000000+2586939022</f>
      </nc>
      <n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ndxf>
    </rcc>
    <rfmt sheetId="1" s="1" sqref="R264" start="0" length="0">
      <dxf>
        <font>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dxf>
    </rfmt>
    <rfmt sheetId="1" sqref="S264" start="0" length="0">
      <dxf>
        <font>
          <sz val="10"/>
        </font>
        <numFmt numFmtId="3" formatCode="#,##0"/>
        <alignment vertical="top" wrapText="1" readingOrder="0"/>
        <border outline="0">
          <left style="thin">
            <color auto="1"/>
          </left>
          <right style="thin">
            <color auto="1"/>
          </right>
          <top style="thin">
            <color auto="1"/>
          </top>
          <bottom style="thin">
            <color auto="1"/>
          </bottom>
        </border>
      </dxf>
    </rfmt>
    <rfmt sheetId="1" sqref="T264" start="0" length="0">
      <dxf>
        <font>
          <sz val="10"/>
        </font>
        <alignment vertical="top" wrapText="1" readingOrder="0"/>
        <border outline="0">
          <left style="thin">
            <color auto="1"/>
          </left>
          <right style="thin">
            <color auto="1"/>
          </right>
          <top style="thin">
            <color auto="1"/>
          </top>
          <bottom style="thin">
            <color auto="1"/>
          </bottom>
        </border>
      </dxf>
    </rfmt>
    <rfmt sheetId="1" sqref="U264" start="0" length="0">
      <dxf>
        <font>
          <sz val="10"/>
        </font>
        <alignment vertical="top" wrapText="1" readingOrder="0"/>
        <border outline="0">
          <left style="thin">
            <color auto="1"/>
          </left>
          <right style="thin">
            <color auto="1"/>
          </right>
          <top style="thin">
            <color auto="1"/>
          </top>
          <bottom style="thin">
            <color auto="1"/>
          </bottom>
        </border>
      </dxf>
    </rfmt>
    <rfmt sheetId="1" sqref="V264" start="0" length="0">
      <dxf>
        <font>
          <sz val="10"/>
        </font>
        <alignment vertical="top" wrapText="1" readingOrder="0"/>
        <border outline="0">
          <left style="thin">
            <color auto="1"/>
          </left>
          <right style="thin">
            <color auto="1"/>
          </right>
          <top style="thin">
            <color auto="1"/>
          </top>
          <bottom style="thin">
            <color auto="1"/>
          </bottom>
        </border>
      </dxf>
    </rfmt>
    <rfmt sheetId="1" sqref="W264" start="0" length="0">
      <dxf>
        <font>
          <sz val="10"/>
        </font>
        <alignment vertical="top" wrapText="1" readingOrder="0"/>
        <border outline="0">
          <left style="thin">
            <color auto="1"/>
          </left>
          <right style="thin">
            <color auto="1"/>
          </right>
          <top style="thin">
            <color auto="1"/>
          </top>
          <bottom style="thin">
            <color auto="1"/>
          </bottom>
        </border>
      </dxf>
    </rfmt>
    <rfmt sheetId="1" sqref="X264" start="0" length="0">
      <dxf>
        <font>
          <sz val="10"/>
        </font>
        <alignment vertical="top" wrapText="1" readingOrder="0"/>
        <border outline="0">
          <left style="thin">
            <color auto="1"/>
          </left>
          <right style="thin">
            <color auto="1"/>
          </right>
          <top style="thin">
            <color auto="1"/>
          </top>
          <bottom style="thin">
            <color auto="1"/>
          </bottom>
        </border>
      </dxf>
    </rfmt>
    <rfmt sheetId="1" sqref="Y264" start="0" length="0">
      <dxf>
        <font>
          <sz val="10"/>
        </font>
        <alignment vertical="top" wrapText="1" readingOrder="0"/>
        <border outline="0">
          <left style="thin">
            <color auto="1"/>
          </left>
          <right style="thin">
            <color auto="1"/>
          </right>
          <top style="thin">
            <color auto="1"/>
          </top>
          <bottom style="thin">
            <color auto="1"/>
          </bottom>
        </border>
      </dxf>
    </rfmt>
    <rfmt sheetId="1" sqref="Z264" start="0" length="0">
      <dxf>
        <font>
          <sz val="10"/>
        </font>
        <alignment vertical="top" wrapText="1" readingOrder="0"/>
        <border outline="0">
          <left style="thin">
            <color auto="1"/>
          </left>
          <right style="thin">
            <color auto="1"/>
          </right>
          <top style="thin">
            <color auto="1"/>
          </top>
          <bottom style="thin">
            <color auto="1"/>
          </bottom>
        </border>
      </dxf>
    </rfmt>
    <rfmt sheetId="1" sqref="AA264" start="0" length="0">
      <dxf>
        <font>
          <sz val="10"/>
        </font>
        <alignment vertical="top" wrapText="1" readingOrder="0"/>
        <border outline="0">
          <left style="thin">
            <color auto="1"/>
          </left>
          <right style="thin">
            <color auto="1"/>
          </right>
          <top style="thin">
            <color auto="1"/>
          </top>
          <bottom style="thin">
            <color auto="1"/>
          </bottom>
        </border>
      </dxf>
    </rfmt>
    <rfmt sheetId="1" sqref="AB264" start="0" length="0">
      <dxf>
        <font>
          <sz val="10"/>
        </font>
        <alignment vertical="top" wrapText="1" readingOrder="0"/>
        <border outline="0">
          <left style="thin">
            <color auto="1"/>
          </left>
          <right style="thin">
            <color auto="1"/>
          </right>
          <top style="thin">
            <color auto="1"/>
          </top>
          <bottom style="thin">
            <color auto="1"/>
          </bottom>
        </border>
      </dxf>
    </rfmt>
    <rfmt sheetId="1" s="1" sqref="AC264" start="0" length="0">
      <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dxf>
    </rfmt>
    <rfmt sheetId="1" s="1" sqref="AD264" start="0" length="0">
      <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dxf>
    </rfmt>
    <rfmt sheetId="1" s="1" sqref="AE264" start="0" length="0">
      <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dxf>
    </rfmt>
    <rfmt sheetId="1" s="1" sqref="AF264" start="0" length="0">
      <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dxf>
    </rfmt>
    <rfmt sheetId="1" s="1" sqref="AG264" start="0" length="0">
      <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dxf>
    </rfmt>
    <rfmt sheetId="1" s="1" sqref="AH264" start="0" length="0">
      <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dxf>
    </rfmt>
    <rfmt sheetId="1" s="1" sqref="AI264" start="0" length="0">
      <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dxf>
    </rfmt>
    <rfmt sheetId="1" s="1" sqref="AJ264" start="0" length="0">
      <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dxf>
    </rfmt>
    <rfmt sheetId="1" s="1" sqref="AK264" start="0" length="0">
      <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dxf>
    </rfmt>
    <rfmt sheetId="1" s="1" sqref="AL264" start="0" length="0">
      <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dxf>
    </rfmt>
    <rfmt sheetId="1" s="1" sqref="AM264" start="0" length="0">
      <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dxf>
    </rfmt>
    <rfmt sheetId="1" s="1" sqref="AN264" start="0" length="0">
      <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dxf>
    </rfmt>
    <rfmt sheetId="1" sqref="AO264" start="0" length="0">
      <dxf>
        <font>
          <b val="0"/>
          <sz val="10"/>
          <color theme="0"/>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cc rId="0" sId="1" dxf="1">
      <nc r="AP264">
        <f>+AO264-#REF!</f>
      </nc>
      <ndxf>
        <font>
          <b val="0"/>
          <sz val="11"/>
          <color theme="1"/>
          <name val="Calibri"/>
          <scheme val="minor"/>
        </font>
        <numFmt numFmtId="165" formatCode="_(&quot;$&quot;\ * #,##0_);_(&quot;$&quot;\ * \(#,##0\);_(&quot;$&quot;\ * &quot;-&quot;??_);_(@_)"/>
      </ndxf>
    </rcc>
    <rfmt sheetId="1" sqref="AQ264" start="0" length="0">
      <dxf>
        <font>
          <b val="0"/>
          <sz val="11"/>
          <color theme="1"/>
          <name val="Calibri"/>
          <scheme val="minor"/>
        </font>
        <numFmt numFmtId="165" formatCode="_(&quot;$&quot;\ * #,##0_);_(&quot;$&quot;\ * \(#,##0\);_(&quot;$&quot;\ * &quot;-&quot;??_);_(@_)"/>
      </dxf>
    </rfmt>
    <rfmt sheetId="1" sqref="AR264" start="0" length="0">
      <dxf>
        <font>
          <b val="0"/>
          <sz val="11"/>
          <color theme="1"/>
          <name val="Calibri"/>
          <scheme val="minor"/>
        </font>
      </dxf>
    </rfmt>
  </rrc>
  <rrc rId="14698" sId="1" ref="A273:XFD273" action="deleteRow">
    <undo index="0" exp="area" dr="AN264:AN273" r="AN280" sId="1"/>
    <undo index="0" exp="area" dr="AM264:AM273" r="AM280" sId="1"/>
    <undo index="0" exp="area" dr="AL264:AL273" r="AL280" sId="1"/>
    <undo index="0" exp="area" dr="AK264:AK273" r="AK280" sId="1"/>
    <undo index="0" exp="area" dr="AJ264:AJ273" r="AJ280" sId="1"/>
    <undo index="0" exp="area" dr="AI264:AI273" r="AI280" sId="1"/>
    <undo index="0" exp="area" dr="AH264:AH273" r="AH280" sId="1"/>
    <undo index="0" exp="area" dr="AG264:AG273" r="AG280" sId="1"/>
    <undo index="0" exp="area" dr="AF264:AF273" r="AF280" sId="1"/>
    <undo index="0" exp="area" dr="AE264:AE273" r="AE280" sId="1"/>
    <undo index="0" exp="area" dr="AD264:AD273" r="AD280" sId="1"/>
    <undo index="0" exp="area" dr="AC264:AC273" r="AC280" sId="1"/>
    <undo index="0" exp="area" dr="Q264:Q273" r="Q280" sId="1"/>
    <rfmt sheetId="1" xfDxf="1" sqref="A273:XFD273" start="0" length="0"/>
    <rcc rId="0" sId="1" dxf="1">
      <nc r="A273"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73" t="inlineStr">
        <is>
          <t>GR:1:2-02-04</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73" t="inlineStr">
        <is>
          <t>1.2.2.19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73"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73"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7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7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7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7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73" start="0" length="0">
      <dxf>
        <font>
          <sz val="10"/>
          <color theme="1"/>
          <name val="Calibri"/>
          <scheme val="minor"/>
        </font>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dxf>
    </rfmt>
    <rfmt sheetId="1" sqref="K273" start="0" length="0">
      <dxf>
        <font>
          <sz val="10"/>
          <color theme="1"/>
          <name val="Calibri"/>
          <scheme val="minor"/>
        </font>
        <fill>
          <patternFill patternType="solid">
            <bgColor theme="4" tint="0.59999389629810485"/>
          </patternFill>
        </fill>
        <alignment horizontal="left" vertical="top" wrapText="1" readingOrder="0"/>
        <border outline="0">
          <left style="thin">
            <color auto="1"/>
          </left>
          <right style="thin">
            <color auto="1"/>
          </right>
          <top style="thin">
            <color auto="1"/>
          </top>
          <bottom style="thin">
            <color auto="1"/>
          </bottom>
        </border>
      </dxf>
    </rfmt>
    <rcc rId="0" sId="1" dxf="1">
      <nc r="L273" t="inlineStr">
        <is>
          <t>Caja menor</t>
        </is>
      </nc>
      <ndxf>
        <font>
          <b/>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M273" t="inlineStr">
        <is>
          <t>Enero</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N273" t="inlineStr">
        <is>
          <t>Hasta agotar recurso</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fmt sheetId="1" sqref="O273" start="0" length="0">
      <dxf>
        <font>
          <sz val="10"/>
          <color theme="1"/>
          <name val="Calibri"/>
          <scheme val="minor"/>
        </font>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dxf>
    </rfmt>
    <rcc rId="0" sId="1" dxf="1">
      <nc r="P273" t="inlineStr">
        <is>
          <t>RECURSOS CORRIENTES</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umFmtId="4">
      <nc r="Q273">
        <v>1379088</v>
      </nc>
      <ndxf>
        <numFmt numFmtId="4" formatCode="#,##0.00"/>
        <fill>
          <patternFill patternType="solid">
            <bgColor theme="4" tint="0.59999389629810485"/>
          </patternFill>
        </fill>
        <alignment horizontal="right" vertical="center" wrapText="1" readingOrder="0"/>
        <border outline="0">
          <left style="thin">
            <color auto="1"/>
          </left>
          <right style="thin">
            <color auto="1"/>
          </right>
          <top style="thin">
            <color auto="1"/>
          </top>
          <bottom style="thin">
            <color auto="1"/>
          </bottom>
        </border>
      </ndxf>
    </rcc>
    <rcc rId="0" sId="1" dxf="1" numFmtId="4">
      <nc r="R273">
        <v>1379088</v>
      </nc>
      <ndxf>
        <numFmt numFmtId="4" formatCode="#,##0.00"/>
        <fill>
          <patternFill patternType="solid">
            <bgColor theme="4" tint="0.59999389629810485"/>
          </patternFill>
        </fill>
        <alignment horizontal="right" vertical="center" wrapText="1" readingOrder="0"/>
        <border outline="0">
          <left style="thin">
            <color auto="1"/>
          </left>
          <right style="thin">
            <color auto="1"/>
          </right>
          <top style="thin">
            <color auto="1"/>
          </top>
          <bottom style="thin">
            <color auto="1"/>
          </bottom>
        </border>
      </ndxf>
    </rcc>
    <rcc rId="0" sId="1" dxf="1">
      <nc r="S273" t="inlineStr">
        <is>
          <t>NO</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T273" t="inlineStr">
        <is>
          <t>N/A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73" t="inlineStr">
        <is>
          <t>Secretaria General - Dirección Administrativa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top style="thin">
            <color auto="1"/>
          </top>
          <bottom style="thin">
            <color auto="1"/>
          </bottom>
        </border>
      </ndxf>
    </rcc>
    <rcc rId="0" sId="1" dxf="1">
      <nc r="V273">
        <v>7000080727</v>
      </nc>
      <n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ndxf>
    </rcc>
    <rcc rId="0" sId="1" dxf="1">
      <nc r="W273">
        <v>8000085628</v>
      </nc>
      <n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ndxf>
    </rcc>
    <rfmt sheetId="1" s="1" sqref="X273"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Y273" start="0" length="0">
      <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Z273" start="0" length="0">
      <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AA273" start="0" length="0">
      <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AB273" start="0" length="0">
      <dxf>
        <font>
          <b/>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cc rId="0" sId="1" s="1" dxf="1" numFmtId="34">
      <nc r="AC273">
        <v>1340000</v>
      </nc>
      <n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D273">
        <v>1340000</v>
      </nc>
      <n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E273">
        <v>1320000</v>
      </nc>
      <n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protection locked="0"/>
      </ndxf>
    </rcc>
    <rfmt sheetId="1" s="1" sqref="AF273"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G273"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H273"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I273"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J273"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K273"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L273"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M273"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cc rId="0" sId="1" s="1" dxf="1" numFmtId="34">
      <nc r="AN273">
        <v>45899000</v>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fmt sheetId="1" sqref="AO273" start="0" length="0">
      <dxf>
        <font>
          <sz val="10"/>
          <color theme="1"/>
          <name val="Calibri"/>
          <scheme val="minor"/>
        </font>
        <numFmt numFmtId="34" formatCode="_(&quot;$&quot;\ * #,##0.00_);_(&quot;$&quot;\ * \(#,##0.00\);_(&quot;$&quot;\ * &quot;-&quot;??_);_(@_)"/>
        <fill>
          <patternFill patternType="solid">
            <bgColor rgb="FFFFFF0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AP273" start="0" length="0">
      <dxf>
        <numFmt numFmtId="165" formatCode="_(&quot;$&quot;\ * #,##0_);_(&quot;$&quot;\ * \(#,##0\);_(&quot;$&quot;\ * &quot;-&quot;??_);_(@_)"/>
      </dxf>
    </rfmt>
  </rrc>
  <rrc rId="14699" sId="1" ref="A273:XFD273" action="deleteRow">
    <rfmt sheetId="1" xfDxf="1" sqref="A273:XFD273" start="0" length="0"/>
    <rcc rId="0" sId="1" dxf="1">
      <nc r="A273"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73" t="inlineStr">
        <is>
          <t>GR:1:2-02-04</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73" t="inlineStr">
        <is>
          <t>1.2.2.19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73"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73"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7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7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7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73"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73" start="0" length="0">
      <dxf>
        <font>
          <sz val="10"/>
          <color theme="1"/>
          <name val="Calibri"/>
          <scheme val="minor"/>
        </font>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dxf>
    </rfmt>
    <rfmt sheetId="1" sqref="K273" start="0" length="0">
      <dxf>
        <font>
          <sz val="10"/>
          <color theme="1"/>
          <name val="Calibri"/>
          <scheme val="minor"/>
        </font>
        <fill>
          <patternFill patternType="solid">
            <bgColor theme="4" tint="0.59999389629810485"/>
          </patternFill>
        </fill>
        <alignment horizontal="left" vertical="top" wrapText="1" readingOrder="0"/>
        <border outline="0">
          <left style="thin">
            <color auto="1"/>
          </left>
          <right style="thin">
            <color auto="1"/>
          </right>
          <top style="thin">
            <color auto="1"/>
          </top>
          <bottom style="thin">
            <color auto="1"/>
          </bottom>
        </border>
      </dxf>
    </rfmt>
    <rcc rId="0" sId="1" dxf="1">
      <nc r="L273" t="inlineStr">
        <is>
          <t xml:space="preserve">REEMBOLSO CAJA MENOR </t>
        </is>
      </nc>
      <ndxf>
        <font>
          <b/>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M273" t="inlineStr">
        <is>
          <t>ABRIL</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fmt sheetId="1" sqref="N273"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O273" start="0" length="0">
      <dxf>
        <font>
          <sz val="10"/>
          <color theme="1"/>
          <name val="Calibri"/>
          <scheme val="minor"/>
        </font>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dxf>
    </rfmt>
    <rcc rId="0" sId="1" dxf="1">
      <nc r="P273" t="inlineStr">
        <is>
          <t>RECURSOS CORRIENTES</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umFmtId="4">
      <nc r="Q273">
        <v>1184000</v>
      </nc>
      <ndxf>
        <numFmt numFmtId="4" formatCode="#,##0.00"/>
        <fill>
          <patternFill patternType="solid">
            <bgColor theme="4" tint="0.59999389629810485"/>
          </patternFill>
        </fill>
        <alignment horizontal="right" vertical="center" wrapText="1" readingOrder="0"/>
        <border outline="0">
          <left style="thin">
            <color auto="1"/>
          </left>
          <right style="thin">
            <color auto="1"/>
          </right>
          <top style="thin">
            <color auto="1"/>
          </top>
          <bottom style="thin">
            <color auto="1"/>
          </bottom>
        </border>
      </ndxf>
    </rcc>
    <rcc rId="0" sId="1" dxf="1" numFmtId="4">
      <nc r="R273">
        <v>1184000</v>
      </nc>
      <ndxf>
        <numFmt numFmtId="4" formatCode="#,##0.00"/>
        <fill>
          <patternFill patternType="solid">
            <bgColor theme="4" tint="0.59999389629810485"/>
          </patternFill>
        </fill>
        <alignment horizontal="right" vertical="center" wrapText="1" readingOrder="0"/>
        <border outline="0">
          <left style="thin">
            <color auto="1"/>
          </left>
          <right style="thin">
            <color auto="1"/>
          </right>
          <top style="thin">
            <color auto="1"/>
          </top>
          <bottom style="thin">
            <color auto="1"/>
          </bottom>
        </border>
      </ndxf>
    </rcc>
    <rcc rId="0" sId="1" dxf="1">
      <nc r="S273" t="inlineStr">
        <is>
          <t>NO</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T273" t="inlineStr">
        <is>
          <t>N/A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73" t="inlineStr">
        <is>
          <t>Secretaria General - Dirección Administrativa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top style="thin">
            <color auto="1"/>
          </top>
          <bottom style="thin">
            <color auto="1"/>
          </bottom>
        </border>
      </ndxf>
    </rcc>
    <rcc rId="0" sId="1" dxf="1">
      <nc r="V273">
        <v>7000084156</v>
      </nc>
      <n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ndxf>
    </rcc>
    <rfmt sheetId="1" sqref="W273" start="0" length="0">
      <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1" sqref="X273"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Y273" start="0" length="0">
      <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Z273" start="0" length="0">
      <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AA273" start="0" length="0">
      <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AB273" start="0" length="0">
      <dxf>
        <font>
          <b/>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1" sqref="AC273"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bottom style="thin">
            <color auto="1"/>
          </bottom>
        </border>
        <protection locked="0"/>
      </dxf>
    </rfmt>
    <rfmt sheetId="1" s="1" sqref="AD273"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bottom style="thin">
            <color auto="1"/>
          </bottom>
        </border>
        <protection locked="0"/>
      </dxf>
    </rfmt>
    <rfmt sheetId="1" s="1" sqref="AE273"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bottom style="thin">
            <color auto="1"/>
          </bottom>
        </border>
        <protection locked="0"/>
      </dxf>
    </rfmt>
    <rcc rId="0" sId="1" s="1" dxf="1" numFmtId="34">
      <nc r="AF273">
        <v>1184000</v>
      </nc>
      <n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bottom style="thin">
            <color auto="1"/>
          </bottom>
        </border>
        <protection locked="0"/>
      </ndxf>
    </rcc>
    <rfmt sheetId="1" s="1" sqref="AG273"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bottom style="thin">
            <color auto="1"/>
          </bottom>
        </border>
        <protection locked="0"/>
      </dxf>
    </rfmt>
    <rfmt sheetId="1" s="1" sqref="AH273"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fmt sheetId="1" s="1" sqref="AI273"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fmt sheetId="1" s="1" sqref="AJ273"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fmt sheetId="1" s="1" sqref="AK273"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fmt sheetId="1" s="1" sqref="AL273"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fmt sheetId="1" s="1" sqref="AM273"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fmt sheetId="1" s="1" sqref="AN273"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fmt sheetId="1" sqref="AO273" start="0" length="0">
      <dxf>
        <font>
          <sz val="10"/>
          <color theme="1"/>
          <name val="Calibri"/>
          <scheme val="minor"/>
        </font>
        <numFmt numFmtId="34" formatCode="_(&quot;$&quot;\ * #,##0.00_);_(&quot;$&quot;\ * \(#,##0.00\);_(&quot;$&quot;\ * &quot;-&quot;??_);_(@_)"/>
        <fill>
          <patternFill patternType="solid">
            <bgColor rgb="FFFFFF00"/>
          </patternFill>
        </fill>
        <alignment horizontal="center" vertical="center" wrapText="1" readingOrder="0"/>
        <border outline="0">
          <left style="thin">
            <color auto="1"/>
          </left>
          <right style="thin">
            <color auto="1"/>
          </right>
          <top style="thin">
            <color auto="1"/>
          </top>
        </border>
        <protection locked="0"/>
      </dxf>
    </rfmt>
    <rfmt sheetId="1" sqref="AP273" start="0" length="0">
      <dxf>
        <numFmt numFmtId="165" formatCode="_(&quot;$&quot;\ * #,##0_);_(&quot;$&quot;\ * \(#,##0\);_(&quot;$&quot;\ * &quot;-&quot;??_);_(@_)"/>
      </dxf>
    </rfmt>
  </rrc>
  <rrc rId="14700" sId="1" ref="A273:XFD273" action="deleteRow">
    <rfmt sheetId="1" xfDxf="1" sqref="A273:XFD273" start="0" length="0"/>
    <rcc rId="0" sId="1" dxf="1">
      <nc r="A273"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73" t="inlineStr">
        <is>
          <t>GR:1:2-02-04</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73" t="inlineStr">
        <is>
          <t>1.2.2.19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73"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73"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73"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G273"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H273"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I273"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J273" start="0" length="0">
      <dxf>
        <font>
          <sz val="10"/>
          <color theme="1"/>
          <name val="Calibri"/>
          <scheme val="minor"/>
        </font>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dxf>
    </rfmt>
    <rfmt sheetId="1" sqref="K273" start="0" length="0">
      <dxf>
        <font>
          <sz val="10"/>
          <color theme="1"/>
          <name val="Calibri"/>
          <scheme val="minor"/>
        </font>
        <fill>
          <patternFill patternType="solid">
            <bgColor theme="4" tint="0.59999389629810485"/>
          </patternFill>
        </fill>
        <alignment horizontal="left" vertical="top" wrapText="1" readingOrder="0"/>
        <border outline="0">
          <left style="thin">
            <color indexed="64"/>
          </left>
          <right style="thin">
            <color indexed="64"/>
          </right>
          <top style="thin">
            <color indexed="64"/>
          </top>
          <bottom style="thin">
            <color indexed="64"/>
          </bottom>
        </border>
      </dxf>
    </rfmt>
    <rcc rId="0" sId="1" dxf="1">
      <nc r="L273" t="inlineStr">
        <is>
          <t>TRASLADO PRESUPUESTAL (INVERSIÓN MP 558)</t>
        </is>
      </nc>
      <ndxf>
        <font>
          <b/>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273" t="inlineStr">
        <is>
          <t>JULIO</t>
        </is>
      </nc>
      <n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N273"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273" start="0" length="0">
      <dxf>
        <font>
          <sz val="10"/>
          <color theme="1"/>
          <name val="Calibri"/>
          <scheme val="minor"/>
        </font>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dxf>
    </rfmt>
    <rcc rId="0" sId="1" dxf="1">
      <nc r="P273" t="inlineStr">
        <is>
          <t>RECURSOS CORRIENTES</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umFmtId="4">
      <nc r="Q273">
        <v>30000000</v>
      </nc>
      <ndxf>
        <numFmt numFmtId="4" formatCode="#,##0.00"/>
        <fill>
          <patternFill patternType="solid">
            <bgColor theme="4" tint="0.59999389629810485"/>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R273">
        <v>30000000</v>
      </nc>
      <ndxf>
        <numFmt numFmtId="4" formatCode="#,##0.00"/>
        <fill>
          <patternFill patternType="solid">
            <bgColor theme="4" tint="0.59999389629810485"/>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S273" t="inlineStr">
        <is>
          <t>NO</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T273" t="inlineStr">
        <is>
          <t>N/A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73" t="inlineStr">
        <is>
          <t>Secretaria General - Dirección Administrativa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top style="thin">
            <color auto="1"/>
          </top>
          <bottom style="thin">
            <color auto="1"/>
          </bottom>
        </border>
      </ndxf>
    </rcc>
    <rfmt sheetId="1" sqref="V273" start="0" length="0">
      <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W273" start="0" length="0">
      <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1" sqref="X27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qref="Y273" start="0" length="0">
      <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Z273" start="0" length="0">
      <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AA273" start="0" length="0">
      <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273" start="0" length="0">
      <dxf>
        <font>
          <b/>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1" sqref="AC273"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bottom style="thin">
            <color auto="1"/>
          </bottom>
        </border>
        <protection locked="0"/>
      </dxf>
    </rfmt>
    <rfmt sheetId="1" s="1" sqref="AD273"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bottom style="thin">
            <color auto="1"/>
          </bottom>
        </border>
        <protection locked="0"/>
      </dxf>
    </rfmt>
    <rfmt sheetId="1" s="1" sqref="AE273"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bottom style="thin">
            <color auto="1"/>
          </bottom>
        </border>
        <protection locked="0"/>
      </dxf>
    </rfmt>
    <rfmt sheetId="1" s="1" sqref="AF273"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bottom style="thin">
            <color auto="1"/>
          </bottom>
        </border>
        <protection locked="0"/>
      </dxf>
    </rfmt>
    <rfmt sheetId="1" s="1" sqref="AG273"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bottom style="thin">
            <color auto="1"/>
          </bottom>
        </border>
        <protection locked="0"/>
      </dxf>
    </rfmt>
    <rfmt sheetId="1" s="1" sqref="AH273"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cc rId="0" sId="1" s="1" dxf="1" numFmtId="34">
      <nc r="AI273">
        <v>30000000</v>
      </nc>
      <n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ndxf>
    </rcc>
    <rfmt sheetId="1" s="1" sqref="AJ273"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fmt sheetId="1" s="1" sqref="AK273"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fmt sheetId="1" s="1" sqref="AL273"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fmt sheetId="1" s="1" sqref="AM273"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fmt sheetId="1" s="1" sqref="AN273"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fmt sheetId="1" sqref="AO273" start="0" length="0">
      <dxf>
        <font>
          <sz val="10"/>
          <color theme="1"/>
          <name val="Calibri"/>
          <scheme val="minor"/>
        </font>
        <numFmt numFmtId="34" formatCode="_(&quot;$&quot;\ * #,##0.00_);_(&quot;$&quot;\ * \(#,##0.00\);_(&quot;$&quot;\ * &quot;-&quot;??_);_(@_)"/>
        <fill>
          <patternFill patternType="solid">
            <bgColor rgb="FFFFFF00"/>
          </patternFill>
        </fill>
        <alignment horizontal="center" vertical="center" wrapText="1" readingOrder="0"/>
        <border outline="0">
          <left style="thin">
            <color auto="1"/>
          </left>
          <right style="thin">
            <color auto="1"/>
          </right>
          <top style="thin">
            <color auto="1"/>
          </top>
        </border>
        <protection locked="0"/>
      </dxf>
    </rfmt>
    <rfmt sheetId="1" sqref="AP273" start="0" length="0">
      <dxf>
        <numFmt numFmtId="165" formatCode="_(&quot;$&quot;\ * #,##0_);_(&quot;$&quot;\ * \(#,##0\);_(&quot;$&quot;\ * &quot;-&quot;??_);_(@_)"/>
      </dxf>
    </rfmt>
  </rrc>
  <rrc rId="14701" sId="1" ref="A274:XFD274" action="deleteRow">
    <rfmt sheetId="1" xfDxf="1" sqref="A274:XFD274" start="0" length="0"/>
    <rcc rId="0" sId="1" dxf="1">
      <nc r="A274"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74" t="inlineStr">
        <is>
          <t>GR:1:2-02-04</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74" t="inlineStr">
        <is>
          <t>1.2.2.19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74"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74"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7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G27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H27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I27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J274" start="0" length="0">
      <dxf>
        <font>
          <sz val="10"/>
          <color theme="1"/>
          <name val="Calibri"/>
          <scheme val="minor"/>
        </font>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dxf>
    </rfmt>
    <rfmt sheetId="1" sqref="K274" start="0" length="0">
      <dxf>
        <font>
          <sz val="10"/>
          <color theme="1"/>
          <name val="Calibri"/>
          <scheme val="minor"/>
        </font>
        <fill>
          <patternFill patternType="solid">
            <bgColor theme="4" tint="0.59999389629810485"/>
          </patternFill>
        </fill>
        <alignment horizontal="left" vertical="top" wrapText="1" readingOrder="0"/>
        <border outline="0">
          <left style="thin">
            <color indexed="64"/>
          </left>
          <right style="thin">
            <color indexed="64"/>
          </right>
          <top style="thin">
            <color indexed="64"/>
          </top>
          <bottom style="thin">
            <color indexed="64"/>
          </bottom>
        </border>
      </dxf>
    </rfmt>
    <rcc rId="0" sId="1" dxf="1">
      <nc r="L274" t="inlineStr">
        <is>
          <t xml:space="preserve">TRASLADO PRESUPUESTAL </t>
        </is>
      </nc>
      <ndxf>
        <font>
          <b/>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274" t="inlineStr">
        <is>
          <t>OCTUBRE</t>
        </is>
      </nc>
      <n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274" t="inlineStr">
        <is>
          <t>1 MES</t>
        </is>
      </nc>
      <n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O274" start="0" length="0">
      <dxf>
        <font>
          <sz val="10"/>
          <color theme="1"/>
          <name val="Calibri"/>
          <scheme val="minor"/>
        </font>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dxf>
    </rfmt>
    <rcc rId="0" sId="1" dxf="1">
      <nc r="P274" t="inlineStr">
        <is>
          <t>RECURSOS CORRIENTES</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umFmtId="4">
      <nc r="Q274">
        <v>11220912</v>
      </nc>
      <ndxf>
        <numFmt numFmtId="4" formatCode="#,##0.00"/>
        <fill>
          <patternFill patternType="solid">
            <bgColor theme="4" tint="0.59999389629810485"/>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umFmtId="4">
      <nc r="R274">
        <v>11220912</v>
      </nc>
      <ndxf>
        <numFmt numFmtId="4" formatCode="#,##0.00"/>
        <fill>
          <patternFill patternType="solid">
            <bgColor theme="4" tint="0.59999389629810485"/>
          </patternFill>
        </fill>
        <alignment horizontal="right" vertical="center" wrapText="1" readingOrder="0"/>
        <border outline="0">
          <left style="thin">
            <color indexed="64"/>
          </left>
          <right style="thin">
            <color indexed="64"/>
          </right>
          <top style="thin">
            <color indexed="64"/>
          </top>
          <bottom style="thin">
            <color indexed="64"/>
          </bottom>
        </border>
      </ndxf>
    </rcc>
    <rcc rId="0" sId="1" dxf="1">
      <nc r="S274" t="inlineStr">
        <is>
          <t>NO</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T274" t="inlineStr">
        <is>
          <t>N/A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74" t="inlineStr">
        <is>
          <t>Secretaria General - Dirección Administrativa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top style="thin">
            <color auto="1"/>
          </top>
          <bottom style="thin">
            <color auto="1"/>
          </bottom>
        </border>
      </ndxf>
    </rcc>
    <rcc rId="0" sId="1" dxf="1">
      <nc r="V274">
        <v>7000088357</v>
      </nc>
      <n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ndxf>
    </rcc>
    <rfmt sheetId="1" sqref="W274" start="0" length="0">
      <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1" sqref="X274"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Y274" start="0" length="0">
      <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Z274" start="0" length="0">
      <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AA274" start="0" length="0">
      <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AB274" start="0" length="0">
      <dxf>
        <font>
          <b/>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1" sqref="AC274"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bottom style="thin">
            <color auto="1"/>
          </bottom>
        </border>
        <protection locked="0"/>
      </dxf>
    </rfmt>
    <rfmt sheetId="1" s="1" sqref="AD274"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bottom style="thin">
            <color auto="1"/>
          </bottom>
        </border>
        <protection locked="0"/>
      </dxf>
    </rfmt>
    <rfmt sheetId="1" s="1" sqref="AE274"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bottom style="thin">
            <color auto="1"/>
          </bottom>
        </border>
        <protection locked="0"/>
      </dxf>
    </rfmt>
    <rfmt sheetId="1" s="1" sqref="AF274"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bottom style="thin">
            <color auto="1"/>
          </bottom>
        </border>
        <protection locked="0"/>
      </dxf>
    </rfmt>
    <rfmt sheetId="1" s="1" sqref="AG274"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bottom style="thin">
            <color auto="1"/>
          </bottom>
        </border>
        <protection locked="0"/>
      </dxf>
    </rfmt>
    <rfmt sheetId="1" s="1" sqref="AH274"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fmt sheetId="1" s="1" sqref="AI274"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fmt sheetId="1" s="1" sqref="AJ274"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fmt sheetId="1" s="1" sqref="AK274"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cc rId="0" sId="1" s="1" dxf="1" numFmtId="34">
      <nc r="AL274">
        <v>11220912</v>
      </nc>
      <n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ndxf>
    </rcc>
    <rfmt sheetId="1" s="1" sqref="AM274"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fmt sheetId="1" s="1" sqref="AN274"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fmt sheetId="1" sqref="AO274" start="0" length="0">
      <dxf>
        <font>
          <sz val="10"/>
          <color theme="1"/>
          <name val="Calibri"/>
          <scheme val="minor"/>
        </font>
        <numFmt numFmtId="34" formatCode="_(&quot;$&quot;\ * #,##0.00_);_(&quot;$&quot;\ * \(#,##0.00\);_(&quot;$&quot;\ * &quot;-&quot;??_);_(@_)"/>
        <fill>
          <patternFill patternType="solid">
            <bgColor rgb="FFFFFF00"/>
          </patternFill>
        </fill>
        <alignment horizontal="center" vertical="center" wrapText="1" readingOrder="0"/>
        <border outline="0">
          <left style="thin">
            <color auto="1"/>
          </left>
          <right style="thin">
            <color auto="1"/>
          </right>
          <top style="thin">
            <color auto="1"/>
          </top>
        </border>
        <protection locked="0"/>
      </dxf>
    </rfmt>
    <rfmt sheetId="1" sqref="AP274" start="0" length="0">
      <dxf>
        <numFmt numFmtId="165" formatCode="_(&quot;$&quot;\ * #,##0_);_(&quot;$&quot;\ * \(#,##0\);_(&quot;$&quot;\ * &quot;-&quot;??_);_(@_)"/>
      </dxf>
    </rfmt>
  </rrc>
  <rrc rId="14702" sId="1" ref="A274:XFD274" action="deleteRow">
    <rfmt sheetId="1" xfDxf="1" sqref="A274:XFD274" start="0" length="0"/>
    <rcc rId="0" sId="1" dxf="1">
      <nc r="A274"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74" t="inlineStr">
        <is>
          <t>GR:1:2-02-04</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74" t="inlineStr">
        <is>
          <t>1.2.2.19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74"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74"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7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G27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H27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I27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J274" start="0" length="0">
      <dxf>
        <font>
          <sz val="10"/>
          <color theme="1"/>
          <name val="Calibri"/>
          <scheme val="minor"/>
        </font>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dxf>
    </rfmt>
    <rfmt sheetId="1" sqref="K274" start="0" length="0">
      <dxf>
        <font>
          <sz val="10"/>
          <color theme="1"/>
          <name val="Calibri"/>
          <scheme val="minor"/>
        </font>
        <fill>
          <patternFill patternType="solid">
            <bgColor theme="4" tint="0.59999389629810485"/>
          </patternFill>
        </fill>
        <alignment horizontal="left" vertical="top" wrapText="1" readingOrder="0"/>
        <border outline="0">
          <left style="thin">
            <color indexed="64"/>
          </left>
          <right style="thin">
            <color indexed="64"/>
          </right>
          <top style="thin">
            <color indexed="64"/>
          </top>
          <bottom style="thin">
            <color indexed="64"/>
          </bottom>
        </border>
      </dxf>
    </rfmt>
    <rcc rId="0" sId="1" dxf="1">
      <nc r="L274" t="inlineStr">
        <is>
          <t xml:space="preserve">TRASLADO PRESUPUESTAL </t>
        </is>
      </nc>
      <ndxf>
        <font>
          <b/>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274" t="inlineStr">
        <is>
          <t>OCTUBRE</t>
        </is>
      </nc>
      <n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274" t="inlineStr">
        <is>
          <t>1 MES</t>
        </is>
      </nc>
      <n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O274" start="0" length="0">
      <dxf>
        <font>
          <sz val="10"/>
          <color theme="1"/>
          <name val="Calibri"/>
          <scheme val="minor"/>
        </font>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dxf>
    </rfmt>
    <rcc rId="0" sId="1" dxf="1">
      <nc r="P274" t="inlineStr">
        <is>
          <t>RECURSOS CORRIENTES</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umFmtId="4">
      <nc r="Q274">
        <v>70032584</v>
      </nc>
      <ndxf>
        <numFmt numFmtId="4" formatCode="#,##0.00"/>
        <fill>
          <patternFill patternType="solid">
            <bgColor theme="4" tint="0.59999389629810485"/>
          </patternFill>
        </fill>
        <alignment horizontal="right" vertical="center" wrapText="1" readingOrder="0"/>
        <border outline="0">
          <left style="thin">
            <color auto="1"/>
          </left>
          <right style="thin">
            <color auto="1"/>
          </right>
          <top style="thin">
            <color auto="1"/>
          </top>
          <bottom style="thin">
            <color auto="1"/>
          </bottom>
        </border>
      </ndxf>
    </rcc>
    <rcc rId="0" sId="1" dxf="1" numFmtId="4">
      <nc r="R274">
        <v>70032584</v>
      </nc>
      <ndxf>
        <numFmt numFmtId="4" formatCode="#,##0.00"/>
        <fill>
          <patternFill patternType="solid">
            <bgColor theme="4" tint="0.59999389629810485"/>
          </patternFill>
        </fill>
        <alignment horizontal="right" vertical="center" wrapText="1" readingOrder="0"/>
        <border outline="0">
          <left style="thin">
            <color auto="1"/>
          </left>
          <right style="thin">
            <color auto="1"/>
          </right>
          <top style="thin">
            <color auto="1"/>
          </top>
          <bottom style="thin">
            <color auto="1"/>
          </bottom>
        </border>
      </ndxf>
    </rcc>
    <rcc rId="0" sId="1" dxf="1">
      <nc r="S274" t="inlineStr">
        <is>
          <t>NO</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T274" t="inlineStr">
        <is>
          <t>N/A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74" t="inlineStr">
        <is>
          <t>Secretaria General - Dirección Administrativa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top style="thin">
            <color auto="1"/>
          </top>
          <bottom style="thin">
            <color auto="1"/>
          </bottom>
        </border>
      </ndxf>
    </rcc>
    <rfmt sheetId="1" sqref="V274" start="0" length="0">
      <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W274" start="0" length="0">
      <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1" sqref="X274"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Y274" start="0" length="0">
      <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Z274" start="0" length="0">
      <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AA274" start="0" length="0">
      <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AB274" start="0" length="0">
      <dxf>
        <font>
          <b/>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1" sqref="AC274"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bottom style="thin">
            <color auto="1"/>
          </bottom>
        </border>
        <protection locked="0"/>
      </dxf>
    </rfmt>
    <rfmt sheetId="1" s="1" sqref="AD274"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bottom style="thin">
            <color auto="1"/>
          </bottom>
        </border>
        <protection locked="0"/>
      </dxf>
    </rfmt>
    <rfmt sheetId="1" s="1" sqref="AE274"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bottom style="thin">
            <color auto="1"/>
          </bottom>
        </border>
        <protection locked="0"/>
      </dxf>
    </rfmt>
    <rfmt sheetId="1" s="1" sqref="AF274"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bottom style="thin">
            <color auto="1"/>
          </bottom>
        </border>
        <protection locked="0"/>
      </dxf>
    </rfmt>
    <rfmt sheetId="1" s="1" sqref="AG274"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bottom style="thin">
            <color auto="1"/>
          </bottom>
        </border>
        <protection locked="0"/>
      </dxf>
    </rfmt>
    <rfmt sheetId="1" s="1" sqref="AH274"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fmt sheetId="1" s="1" sqref="AI274"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fmt sheetId="1" s="1" sqref="AJ274"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fmt sheetId="1" s="1" sqref="AK274"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fmt sheetId="1" s="1" sqref="AL274"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cc rId="0" sId="1" s="1" dxf="1" numFmtId="34">
      <nc r="AM274">
        <v>70032584</v>
      </nc>
      <n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ndxf>
    </rcc>
    <rfmt sheetId="1" s="1" sqref="AN274"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fmt sheetId="1" sqref="AO274" start="0" length="0">
      <dxf>
        <font>
          <sz val="10"/>
          <color theme="1"/>
          <name val="Calibri"/>
          <scheme val="minor"/>
        </font>
        <numFmt numFmtId="34" formatCode="_(&quot;$&quot;\ * #,##0.00_);_(&quot;$&quot;\ * \(#,##0.00\);_(&quot;$&quot;\ * &quot;-&quot;??_);_(@_)"/>
        <fill>
          <patternFill patternType="solid">
            <bgColor rgb="FFFFFF00"/>
          </patternFill>
        </fill>
        <alignment horizontal="center" vertical="center" wrapText="1" readingOrder="0"/>
        <border outline="0">
          <left style="thin">
            <color auto="1"/>
          </left>
          <right style="thin">
            <color auto="1"/>
          </right>
          <top style="thin">
            <color auto="1"/>
          </top>
        </border>
        <protection locked="0"/>
      </dxf>
    </rfmt>
    <rfmt sheetId="1" sqref="AP274" start="0" length="0">
      <dxf>
        <numFmt numFmtId="165" formatCode="_(&quot;$&quot;\ * #,##0_);_(&quot;$&quot;\ * \(#,##0\);_(&quot;$&quot;\ * &quot;-&quot;??_);_(@_)"/>
      </dxf>
    </rfmt>
  </rrc>
  <rrc rId="14703" sId="1" ref="A274:XFD274" action="deleteRow">
    <rfmt sheetId="1" xfDxf="1" sqref="A274:XFD274" start="0" length="0"/>
    <rcc rId="0" sId="1" dxf="1">
      <nc r="A274"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74" t="inlineStr">
        <is>
          <t>GR:1:2-02-04</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74" t="inlineStr">
        <is>
          <t>1.2.2.19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74"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74"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7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7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7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7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74" start="0" length="0">
      <dxf>
        <font>
          <sz val="10"/>
          <color theme="1"/>
          <name val="Calibri"/>
          <scheme val="minor"/>
        </font>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dxf>
    </rfmt>
    <rfmt sheetId="1" sqref="K274" start="0" length="0">
      <dxf>
        <font>
          <sz val="10"/>
          <color theme="1"/>
          <name val="Calibri"/>
          <scheme val="minor"/>
        </font>
        <fill>
          <patternFill patternType="solid">
            <bgColor theme="4" tint="0.59999389629810485"/>
          </patternFill>
        </fill>
        <alignment horizontal="left" vertical="top" wrapText="1" readingOrder="0"/>
        <border outline="0">
          <left style="thin">
            <color auto="1"/>
          </left>
          <right style="thin">
            <color auto="1"/>
          </right>
          <top style="thin">
            <color auto="1"/>
          </top>
          <bottom style="thin">
            <color auto="1"/>
          </bottom>
        </border>
      </dxf>
    </rfmt>
    <rcc rId="0" sId="1" dxf="1">
      <nc r="L274" t="inlineStr">
        <is>
          <t>CREDITO POR MEDIO DE DECRETO 0358 DEL 10 DE NOV DE 2017</t>
        </is>
      </nc>
      <ndxf>
        <font>
          <b/>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M274" t="inlineStr">
        <is>
          <t>NOVIEMBRE</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fmt sheetId="1" sqref="N274"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O274" start="0" length="0">
      <dxf>
        <font>
          <sz val="10"/>
          <color theme="1"/>
          <name val="Calibri"/>
          <scheme val="minor"/>
        </font>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dxf>
    </rfmt>
    <rcc rId="0" sId="1" dxf="1">
      <nc r="P274" t="inlineStr">
        <is>
          <t>RECURSOS CORRIENTES</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umFmtId="4">
      <nc r="Q274">
        <v>133235208</v>
      </nc>
      <ndxf>
        <numFmt numFmtId="4" formatCode="#,##0.00"/>
        <fill>
          <patternFill patternType="solid">
            <bgColor theme="4" tint="0.59999389629810485"/>
          </patternFill>
        </fill>
        <alignment horizontal="right" vertical="center" wrapText="1" readingOrder="0"/>
        <border outline="0">
          <left style="thin">
            <color auto="1"/>
          </left>
          <right style="thin">
            <color auto="1"/>
          </right>
          <top style="thin">
            <color auto="1"/>
          </top>
          <bottom style="thin">
            <color auto="1"/>
          </bottom>
        </border>
      </ndxf>
    </rcc>
    <rcc rId="0" sId="1" dxf="1" numFmtId="4">
      <nc r="R274">
        <v>133235208</v>
      </nc>
      <ndxf>
        <numFmt numFmtId="4" formatCode="#,##0.00"/>
        <fill>
          <patternFill patternType="solid">
            <bgColor theme="4" tint="0.59999389629810485"/>
          </patternFill>
        </fill>
        <alignment horizontal="right" vertical="center" wrapText="1" readingOrder="0"/>
        <border outline="0">
          <left style="thin">
            <color auto="1"/>
          </left>
          <right style="thin">
            <color auto="1"/>
          </right>
          <top style="thin">
            <color auto="1"/>
          </top>
          <bottom style="thin">
            <color auto="1"/>
          </bottom>
        </border>
      </ndxf>
    </rcc>
    <rcc rId="0" sId="1" dxf="1">
      <nc r="S274" t="inlineStr">
        <is>
          <t>NO</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T274" t="inlineStr">
        <is>
          <t>N/A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74" t="inlineStr">
        <is>
          <t>Secretaria General - Dirección Administrativa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top style="thin">
            <color auto="1"/>
          </top>
          <bottom style="thin">
            <color auto="1"/>
          </bottom>
        </border>
      </ndxf>
    </rcc>
    <rfmt sheetId="1" sqref="V274" start="0" length="0">
      <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W274" start="0" length="0">
      <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1" sqref="X274"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Y274" start="0" length="0">
      <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Z274" start="0" length="0">
      <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AA274" start="0" length="0">
      <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AB274" start="0" length="0">
      <dxf>
        <font>
          <b/>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1" sqref="AC274"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bottom style="thin">
            <color auto="1"/>
          </bottom>
        </border>
        <protection locked="0"/>
      </dxf>
    </rfmt>
    <rfmt sheetId="1" s="1" sqref="AD274"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bottom style="thin">
            <color auto="1"/>
          </bottom>
        </border>
        <protection locked="0"/>
      </dxf>
    </rfmt>
    <rfmt sheetId="1" s="1" sqref="AE274"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bottom style="thin">
            <color auto="1"/>
          </bottom>
        </border>
        <protection locked="0"/>
      </dxf>
    </rfmt>
    <rfmt sheetId="1" s="1" sqref="AF274"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bottom style="thin">
            <color auto="1"/>
          </bottom>
        </border>
        <protection locked="0"/>
      </dxf>
    </rfmt>
    <rfmt sheetId="1" s="1" sqref="AG274"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bottom style="thin">
            <color auto="1"/>
          </bottom>
        </border>
        <protection locked="0"/>
      </dxf>
    </rfmt>
    <rfmt sheetId="1" s="1" sqref="AH274"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fmt sheetId="1" s="1" sqref="AI274"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fmt sheetId="1" s="1" sqref="AJ274"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fmt sheetId="1" s="1" sqref="AK274"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fmt sheetId="1" s="1" sqref="AL274"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cc rId="0" sId="1" s="1" dxf="1" numFmtId="34">
      <nc r="AM274">
        <v>133235208</v>
      </nc>
      <n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ndxf>
    </rcc>
    <rfmt sheetId="1" s="1" sqref="AN274"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fmt sheetId="1" sqref="AO274" start="0" length="0">
      <dxf>
        <font>
          <sz val="10"/>
          <color theme="1"/>
          <name val="Calibri"/>
          <scheme val="minor"/>
        </font>
        <numFmt numFmtId="34" formatCode="_(&quot;$&quot;\ * #,##0.00_);_(&quot;$&quot;\ * \(#,##0.00\);_(&quot;$&quot;\ * &quot;-&quot;??_);_(@_)"/>
        <fill>
          <patternFill patternType="solid">
            <bgColor rgb="FFFFFF00"/>
          </patternFill>
        </fill>
        <alignment horizontal="center" vertical="center" wrapText="1" readingOrder="0"/>
        <border outline="0">
          <left style="thin">
            <color auto="1"/>
          </left>
          <right style="thin">
            <color auto="1"/>
          </right>
          <top style="thin">
            <color auto="1"/>
          </top>
        </border>
        <protection locked="0"/>
      </dxf>
    </rfmt>
    <rfmt sheetId="1" sqref="AP274" start="0" length="0">
      <dxf>
        <numFmt numFmtId="165" formatCode="_(&quot;$&quot;\ * #,##0_);_(&quot;$&quot;\ * \(#,##0\);_(&quot;$&quot;\ * &quot;-&quot;??_);_(@_)"/>
      </dxf>
    </rfmt>
  </rrc>
  <rrc rId="14704" sId="1" ref="A274:XFD274" action="deleteRow">
    <undo index="2" exp="ref" v="1" dr="Q274" r="P275" sId="1"/>
    <undo index="0" exp="ref" v="1" dr="P274" r="P275" sId="1"/>
    <rfmt sheetId="1" xfDxf="1" sqref="A274:XFD274" start="0" length="0">
      <dxf>
        <font>
          <color theme="0"/>
        </font>
        <fill>
          <patternFill patternType="solid">
            <bgColor rgb="FF7030A0"/>
          </patternFill>
        </fill>
        <border outline="0">
          <left style="thin">
            <color auto="1"/>
          </left>
          <right style="thin">
            <color auto="1"/>
          </right>
          <top style="thin">
            <color auto="1"/>
          </top>
          <bottom style="thin">
            <color auto="1"/>
          </bottom>
        </border>
      </dxf>
    </rfmt>
    <rfmt sheetId="1" sqref="A274" start="0" length="0">
      <dxf>
        <font>
          <sz val="10"/>
          <color theme="0"/>
        </font>
        <fill>
          <patternFill>
            <bgColor rgb="FF92D050"/>
          </patternFill>
        </fill>
        <alignment vertical="center" wrapText="1" readingOrder="0"/>
        <protection locked="0"/>
      </dxf>
    </rfmt>
    <rfmt sheetId="1" sqref="B274" start="0" length="0">
      <dxf>
        <font>
          <i/>
          <sz val="10"/>
          <color theme="0"/>
        </font>
        <numFmt numFmtId="30" formatCode="@"/>
        <fill>
          <patternFill>
            <bgColor rgb="FF92D050"/>
          </patternFill>
        </fill>
        <alignment horizontal="center" vertical="center" readingOrder="0"/>
      </dxf>
    </rfmt>
    <rfmt sheetId="1" sqref="C274" start="0" length="0">
      <dxf>
        <font>
          <i/>
          <sz val="10"/>
          <color theme="0"/>
        </font>
        <numFmt numFmtId="30" formatCode="@"/>
        <fill>
          <patternFill>
            <bgColor rgb="FF92D050"/>
          </patternFill>
        </fill>
        <alignment horizontal="center" vertical="center" readingOrder="0"/>
      </dxf>
    </rfmt>
    <rfmt sheetId="1" sqref="D274" start="0" length="0">
      <dxf>
        <font>
          <i/>
          <sz val="10"/>
          <color theme="0"/>
        </font>
        <numFmt numFmtId="30" formatCode="@"/>
        <fill>
          <patternFill>
            <bgColor rgb="FF92D050"/>
          </patternFill>
        </fill>
        <alignment horizontal="center" vertical="center" readingOrder="0"/>
      </dxf>
    </rfmt>
    <rfmt sheetId="1" sqref="E274" start="0" length="0">
      <dxf>
        <font>
          <i/>
          <sz val="10"/>
          <color theme="0"/>
        </font>
        <numFmt numFmtId="30" formatCode="@"/>
        <fill>
          <patternFill>
            <bgColor rgb="FF92D050"/>
          </patternFill>
        </fill>
        <alignment horizontal="center" vertical="center" readingOrder="0"/>
      </dxf>
    </rfmt>
    <rfmt sheetId="1" sqref="F274" start="0" length="0">
      <dxf>
        <font>
          <sz val="10"/>
          <color theme="0"/>
        </font>
        <fill>
          <patternFill>
            <bgColor rgb="FF92D050"/>
          </patternFill>
        </fill>
        <alignment vertical="top" wrapText="1" readingOrder="0"/>
        <protection locked="0"/>
      </dxf>
    </rfmt>
    <rfmt sheetId="1" sqref="G274" start="0" length="0">
      <dxf>
        <font>
          <sz val="10"/>
          <color theme="0"/>
        </font>
        <fill>
          <patternFill>
            <bgColor rgb="FF92D050"/>
          </patternFill>
        </fill>
        <alignment vertical="top" wrapText="1" readingOrder="0"/>
        <protection locked="0"/>
      </dxf>
    </rfmt>
    <rfmt sheetId="1" sqref="H274" start="0" length="0">
      <dxf>
        <font>
          <sz val="10"/>
          <color theme="0"/>
        </font>
        <fill>
          <patternFill>
            <bgColor rgb="FF92D050"/>
          </patternFill>
        </fill>
        <alignment vertical="top" wrapText="1" readingOrder="0"/>
        <protection locked="0"/>
      </dxf>
    </rfmt>
    <rfmt sheetId="1" sqref="I274" start="0" length="0">
      <dxf>
        <font>
          <sz val="10"/>
          <color theme="0"/>
        </font>
        <fill>
          <patternFill>
            <bgColor rgb="FF92D050"/>
          </patternFill>
        </fill>
        <alignment vertical="top" wrapText="1" readingOrder="0"/>
        <protection locked="0"/>
      </dxf>
    </rfmt>
    <rfmt sheetId="1" sqref="J274" start="0" length="0">
      <dxf>
        <font>
          <sz val="10"/>
          <color theme="0"/>
        </font>
        <fill>
          <patternFill>
            <bgColor rgb="FF92D050"/>
          </patternFill>
        </fill>
        <alignment horizontal="center" vertical="center" wrapText="1" readingOrder="0"/>
      </dxf>
    </rfmt>
    <rfmt sheetId="1" sqref="K274" start="0" length="0">
      <dxf>
        <font>
          <sz val="10"/>
          <color theme="0"/>
        </font>
        <fill>
          <patternFill>
            <bgColor rgb="FF92D050"/>
          </patternFill>
        </fill>
        <alignment horizontal="center" vertical="center" wrapText="1" readingOrder="0"/>
      </dxf>
    </rfmt>
    <rfmt sheetId="1" s="1" sqref="L274" start="0" length="0">
      <dxf>
        <font>
          <b/>
          <sz val="10"/>
          <color theme="0"/>
          <name val="Calibri"/>
          <scheme val="minor"/>
        </font>
        <fill>
          <patternFill>
            <bgColor rgb="FF92D050"/>
          </patternFill>
        </fill>
        <alignment horizontal="center" vertical="center" wrapText="1" readingOrder="0"/>
      </dxf>
    </rfmt>
    <rfmt sheetId="1" sqref="M274" start="0" length="0">
      <dxf>
        <font>
          <sz val="10"/>
          <color theme="0"/>
        </font>
        <numFmt numFmtId="19" formatCode="dd/mm/yyyy"/>
        <fill>
          <patternFill>
            <bgColor rgb="FF92D050"/>
          </patternFill>
        </fill>
        <alignment horizontal="center" vertical="center" wrapText="1" readingOrder="0"/>
      </dxf>
    </rfmt>
    <rfmt sheetId="1" sqref="N274" start="0" length="0">
      <dxf>
        <font>
          <sz val="10"/>
          <color theme="0"/>
        </font>
        <fill>
          <patternFill>
            <bgColor rgb="FF92D050"/>
          </patternFill>
        </fill>
        <alignment vertical="center" wrapText="1" readingOrder="0"/>
      </dxf>
    </rfmt>
    <rfmt sheetId="1" sqref="O274" start="0" length="0">
      <dxf>
        <font>
          <sz val="10"/>
          <color theme="0"/>
        </font>
        <fill>
          <patternFill>
            <bgColor rgb="FF92D050"/>
          </patternFill>
        </fill>
        <alignment vertical="center" wrapText="1" readingOrder="0"/>
      </dxf>
    </rfmt>
    <rcc rId="0" sId="1" s="1" dxf="1" numFmtId="34">
      <nc r="P274">
        <v>690899000</v>
      </nc>
      <ndxf>
        <font>
          <sz val="10"/>
          <color theme="0"/>
          <name val="Calibri"/>
          <scheme val="minor"/>
        </font>
        <numFmt numFmtId="34" formatCode="_(&quot;$&quot;\ * #,##0.00_);_(&quot;$&quot;\ * \(#,##0.00\);_(&quot;$&quot;\ * &quot;-&quot;??_);_(@_)"/>
        <fill>
          <patternFill>
            <bgColor rgb="FF92D050"/>
          </patternFill>
        </fill>
        <alignment vertical="center" wrapText="1" readingOrder="0"/>
      </ndxf>
    </rcc>
    <rcc rId="0" sId="1" s="1" dxf="1">
      <nc r="Q274">
        <f>SUM(Q264:Q272)</f>
      </nc>
      <ndxf>
        <numFmt numFmtId="34" formatCode="_(&quot;$&quot;\ * #,##0.00_);_(&quot;$&quot;\ * \(#,##0.00\);_(&quot;$&quot;\ * &quot;-&quot;??_);_(@_)"/>
        <fill>
          <patternFill>
            <bgColor rgb="FF92D050"/>
          </patternFill>
        </fill>
        <alignment vertical="center" wrapText="1" readingOrder="0"/>
      </ndxf>
    </rcc>
    <rfmt sheetId="1" s="1" sqref="R274" start="0" length="0">
      <dxf>
        <font>
          <sz val="10"/>
          <color theme="0"/>
          <name val="Calibri"/>
          <scheme val="minor"/>
        </font>
        <numFmt numFmtId="34" formatCode="_(&quot;$&quot;\ * #,##0.00_);_(&quot;$&quot;\ * \(#,##0.00\);_(&quot;$&quot;\ * &quot;-&quot;??_);_(@_)"/>
        <fill>
          <patternFill>
            <bgColor rgb="FF92D050"/>
          </patternFill>
        </fill>
        <alignment horizontal="right" vertical="center" wrapText="1" readingOrder="0"/>
      </dxf>
    </rfmt>
    <rfmt sheetId="1" sqref="S274" start="0" length="0">
      <dxf>
        <font>
          <sz val="10"/>
          <color theme="0"/>
        </font>
        <fill>
          <patternFill>
            <bgColor rgb="FF92D050"/>
          </patternFill>
        </fill>
        <alignment horizontal="center" vertical="center" wrapText="1" readingOrder="0"/>
      </dxf>
    </rfmt>
    <rfmt sheetId="1" sqref="T274" start="0" length="0">
      <dxf>
        <font>
          <sz val="10"/>
          <color theme="0"/>
        </font>
        <fill>
          <patternFill>
            <bgColor rgb="FF92D050"/>
          </patternFill>
        </fill>
        <alignment horizontal="center" vertical="center" wrapText="1" readingOrder="0"/>
      </dxf>
    </rfmt>
    <rfmt sheetId="1" sqref="U274" start="0" length="0">
      <dxf>
        <font>
          <sz val="10"/>
          <color theme="0"/>
        </font>
        <fill>
          <patternFill>
            <bgColor rgb="FF92D050"/>
          </patternFill>
        </fill>
        <alignment horizontal="center" vertical="center" wrapText="1" readingOrder="0"/>
      </dxf>
    </rfmt>
    <rfmt sheetId="1" sqref="V274" start="0" length="0">
      <dxf>
        <font>
          <sz val="10"/>
          <color theme="0"/>
        </font>
        <fill>
          <patternFill>
            <bgColor rgb="FF92D050"/>
          </patternFill>
        </fill>
        <alignment horizontal="center" vertical="center" readingOrder="0"/>
      </dxf>
    </rfmt>
    <rfmt sheetId="1" sqref="W274" start="0" length="0">
      <dxf>
        <font>
          <sz val="10"/>
          <color theme="0"/>
        </font>
        <fill>
          <patternFill>
            <bgColor rgb="FF92D050"/>
          </patternFill>
        </fill>
        <alignment horizontal="center" vertical="center" readingOrder="0"/>
      </dxf>
    </rfmt>
    <rfmt sheetId="1" s="1" sqref="X274" start="0" length="0">
      <dxf>
        <font>
          <sz val="10"/>
          <color theme="0"/>
          <name val="Calibri"/>
          <scheme val="minor"/>
        </font>
        <numFmt numFmtId="34" formatCode="_(&quot;$&quot;\ * #,##0.00_);_(&quot;$&quot;\ * \(#,##0.00\);_(&quot;$&quot;\ * &quot;-&quot;??_);_(@_)"/>
        <fill>
          <patternFill>
            <bgColor rgb="FF92D050"/>
          </patternFill>
        </fill>
        <alignment horizontal="center" vertical="center" readingOrder="0"/>
      </dxf>
    </rfmt>
    <rfmt sheetId="1" sqref="Y274" start="0" length="0">
      <dxf>
        <font>
          <sz val="10"/>
          <color theme="0"/>
        </font>
        <fill>
          <patternFill>
            <bgColor rgb="FF92D050"/>
          </patternFill>
        </fill>
        <alignment horizontal="center" vertical="center" wrapText="1" readingOrder="0"/>
      </dxf>
    </rfmt>
    <rfmt sheetId="1" sqref="Z274" start="0" length="0">
      <dxf>
        <font>
          <sz val="10"/>
          <color theme="0"/>
        </font>
        <numFmt numFmtId="3" formatCode="#,##0"/>
        <fill>
          <patternFill>
            <bgColor rgb="FF92D050"/>
          </patternFill>
        </fill>
        <alignment horizontal="justify" vertical="center" readingOrder="0"/>
      </dxf>
    </rfmt>
    <rfmt sheetId="1" sqref="AA274" start="0" length="0">
      <dxf>
        <font>
          <sz val="10"/>
          <color theme="0"/>
        </font>
        <fill>
          <patternFill>
            <bgColor rgb="FF92D050"/>
          </patternFill>
        </fill>
        <alignment horizontal="center" vertical="center" wrapText="1" readingOrder="0"/>
      </dxf>
    </rfmt>
    <rfmt sheetId="1" sqref="AB274" start="0" length="0">
      <dxf>
        <font>
          <b/>
          <sz val="10"/>
          <color theme="0"/>
        </font>
        <fill>
          <patternFill>
            <bgColor rgb="FF92D050"/>
          </patternFill>
        </fill>
        <alignment horizontal="center" vertical="center" wrapText="1" readingOrder="0"/>
      </dxf>
    </rfmt>
    <rcc rId="0" sId="1" s="1" dxf="1">
      <nc r="AC274">
        <f>+SUM(AC264:AC272)</f>
      </nc>
      <ndxf>
        <font>
          <b/>
          <sz val="10"/>
          <color theme="1"/>
          <name val="Calibri"/>
          <scheme val="minor"/>
        </font>
        <numFmt numFmtId="34" formatCode="_(&quot;$&quot;\ * #,##0.00_);_(&quot;$&quot;\ * \(#,##0.00\);_(&quot;$&quot;\ * &quot;-&quot;??_);_(@_)"/>
        <fill>
          <patternFill>
            <bgColor rgb="FF92D050"/>
          </patternFill>
        </fill>
        <alignment wrapText="1" readingOrder="0"/>
        <border outline="0">
          <right/>
          <top/>
        </border>
      </ndxf>
    </rcc>
    <rcc rId="0" sId="1" s="1" dxf="1">
      <nc r="AD274">
        <f>+SUM(AD264:AD272)</f>
      </nc>
      <ndxf>
        <font>
          <b/>
          <sz val="10"/>
          <color theme="1"/>
          <name val="Calibri"/>
          <scheme val="minor"/>
        </font>
        <numFmt numFmtId="34" formatCode="_(&quot;$&quot;\ * #,##0.00_);_(&quot;$&quot;\ * \(#,##0.00\);_(&quot;$&quot;\ * &quot;-&quot;??_);_(@_)"/>
        <fill>
          <patternFill>
            <bgColor rgb="FF92D050"/>
          </patternFill>
        </fill>
        <alignment wrapText="1" readingOrder="0"/>
        <border outline="0">
          <right/>
          <top/>
        </border>
      </ndxf>
    </rcc>
    <rcc rId="0" sId="1" s="1" dxf="1">
      <nc r="AE274">
        <f>+SUM(AE264:AE272)</f>
      </nc>
      <ndxf>
        <font>
          <b/>
          <sz val="10"/>
          <color theme="1"/>
          <name val="Calibri"/>
          <scheme val="minor"/>
        </font>
        <numFmt numFmtId="34" formatCode="_(&quot;$&quot;\ * #,##0.00_);_(&quot;$&quot;\ * \(#,##0.00\);_(&quot;$&quot;\ * &quot;-&quot;??_);_(@_)"/>
        <fill>
          <patternFill>
            <bgColor rgb="FF92D050"/>
          </patternFill>
        </fill>
        <alignment wrapText="1" readingOrder="0"/>
        <border outline="0">
          <right/>
          <top/>
        </border>
      </ndxf>
    </rcc>
    <rcc rId="0" sId="1" s="1" dxf="1">
      <nc r="AF274">
        <f>+SUM(AF264:AF272)</f>
      </nc>
      <ndxf>
        <font>
          <b/>
          <sz val="10"/>
          <color theme="1"/>
          <name val="Calibri"/>
          <scheme val="minor"/>
        </font>
        <numFmt numFmtId="34" formatCode="_(&quot;$&quot;\ * #,##0.00_);_(&quot;$&quot;\ * \(#,##0.00\);_(&quot;$&quot;\ * &quot;-&quot;??_);_(@_)"/>
        <fill>
          <patternFill>
            <bgColor rgb="FF92D050"/>
          </patternFill>
        </fill>
        <alignment wrapText="1" readingOrder="0"/>
        <border outline="0">
          <right/>
          <top/>
        </border>
      </ndxf>
    </rcc>
    <rcc rId="0" sId="1" s="1" dxf="1">
      <nc r="AG274">
        <f>+SUM(AG264:AG272)</f>
      </nc>
      <ndxf>
        <font>
          <b/>
          <sz val="10"/>
          <color theme="1"/>
          <name val="Calibri"/>
          <scheme val="minor"/>
        </font>
        <numFmt numFmtId="34" formatCode="_(&quot;$&quot;\ * #,##0.00_);_(&quot;$&quot;\ * \(#,##0.00\);_(&quot;$&quot;\ * &quot;-&quot;??_);_(@_)"/>
        <fill>
          <patternFill>
            <bgColor rgb="FF92D050"/>
          </patternFill>
        </fill>
        <alignment wrapText="1" readingOrder="0"/>
        <border outline="0">
          <right/>
          <top/>
        </border>
      </ndxf>
    </rcc>
    <rcc rId="0" sId="1" s="1" dxf="1">
      <nc r="AH274">
        <f>+SUM(AH264:AH272)</f>
      </nc>
      <ndxf>
        <font>
          <b/>
          <sz val="10"/>
          <color theme="1"/>
          <name val="Calibri"/>
          <scheme val="minor"/>
        </font>
        <numFmt numFmtId="34" formatCode="_(&quot;$&quot;\ * #,##0.00_);_(&quot;$&quot;\ * \(#,##0.00\);_(&quot;$&quot;\ * &quot;-&quot;??_);_(@_)"/>
        <fill>
          <patternFill>
            <bgColor rgb="FF92D050"/>
          </patternFill>
        </fill>
        <alignment wrapText="1" readingOrder="0"/>
        <border outline="0">
          <right/>
          <top/>
        </border>
      </ndxf>
    </rcc>
    <rcc rId="0" sId="1" s="1" dxf="1">
      <nc r="AI274">
        <f>+SUM(AI264:AI272)</f>
      </nc>
      <ndxf>
        <font>
          <b/>
          <sz val="10"/>
          <color theme="1"/>
          <name val="Calibri"/>
          <scheme val="minor"/>
        </font>
        <numFmt numFmtId="34" formatCode="_(&quot;$&quot;\ * #,##0.00_);_(&quot;$&quot;\ * \(#,##0.00\);_(&quot;$&quot;\ * &quot;-&quot;??_);_(@_)"/>
        <fill>
          <patternFill>
            <bgColor rgb="FF92D050"/>
          </patternFill>
        </fill>
        <alignment wrapText="1" readingOrder="0"/>
        <border outline="0">
          <right/>
          <top/>
        </border>
      </ndxf>
    </rcc>
    <rcc rId="0" sId="1" s="1" dxf="1">
      <nc r="AJ274">
        <f>+SUM(AJ264:AJ272)</f>
      </nc>
      <ndxf>
        <font>
          <b/>
          <sz val="10"/>
          <color theme="1"/>
          <name val="Calibri"/>
          <scheme val="minor"/>
        </font>
        <numFmt numFmtId="34" formatCode="_(&quot;$&quot;\ * #,##0.00_);_(&quot;$&quot;\ * \(#,##0.00\);_(&quot;$&quot;\ * &quot;-&quot;??_);_(@_)"/>
        <fill>
          <patternFill>
            <bgColor rgb="FF92D050"/>
          </patternFill>
        </fill>
        <alignment wrapText="1" readingOrder="0"/>
        <border outline="0">
          <right/>
          <top/>
        </border>
      </ndxf>
    </rcc>
    <rcc rId="0" sId="1" s="1" dxf="1">
      <nc r="AK274">
        <f>+SUM(AK264:AK272)</f>
      </nc>
      <ndxf>
        <font>
          <b/>
          <sz val="10"/>
          <color theme="1"/>
          <name val="Calibri"/>
          <scheme val="minor"/>
        </font>
        <numFmt numFmtId="34" formatCode="_(&quot;$&quot;\ * #,##0.00_);_(&quot;$&quot;\ * \(#,##0.00\);_(&quot;$&quot;\ * &quot;-&quot;??_);_(@_)"/>
        <fill>
          <patternFill>
            <bgColor rgb="FF92D050"/>
          </patternFill>
        </fill>
        <alignment wrapText="1" readingOrder="0"/>
        <border outline="0">
          <right/>
          <top/>
        </border>
      </ndxf>
    </rcc>
    <rcc rId="0" sId="1" s="1" dxf="1">
      <nc r="AL274">
        <f>+SUM(AL264:AL272)</f>
      </nc>
      <ndxf>
        <font>
          <b/>
          <sz val="10"/>
          <color theme="1"/>
          <name val="Calibri"/>
          <scheme val="minor"/>
        </font>
        <numFmt numFmtId="34" formatCode="_(&quot;$&quot;\ * #,##0.00_);_(&quot;$&quot;\ * \(#,##0.00\);_(&quot;$&quot;\ * &quot;-&quot;??_);_(@_)"/>
        <fill>
          <patternFill>
            <bgColor rgb="FF92D050"/>
          </patternFill>
        </fill>
        <alignment wrapText="1" readingOrder="0"/>
        <border outline="0">
          <right/>
          <top/>
        </border>
      </ndxf>
    </rcc>
    <rcc rId="0" sId="1" s="1" dxf="1">
      <nc r="AM274">
        <f>+SUM(AM264:AM272)</f>
      </nc>
      <ndxf>
        <font>
          <b/>
          <sz val="10"/>
          <color theme="1"/>
          <name val="Calibri"/>
          <scheme val="minor"/>
        </font>
        <numFmt numFmtId="34" formatCode="_(&quot;$&quot;\ * #,##0.00_);_(&quot;$&quot;\ * \(#,##0.00\);_(&quot;$&quot;\ * &quot;-&quot;??_);_(@_)"/>
        <fill>
          <patternFill>
            <bgColor rgb="FF92D050"/>
          </patternFill>
        </fill>
        <alignment wrapText="1" readingOrder="0"/>
        <border outline="0">
          <right/>
          <top/>
        </border>
      </ndxf>
    </rcc>
    <rcc rId="0" sId="1" s="1" dxf="1">
      <nc r="AN274">
        <f>+SUM(AN264:AN272)</f>
      </nc>
      <ndxf>
        <font>
          <b/>
          <sz val="10"/>
          <color theme="1"/>
          <name val="Calibri"/>
          <scheme val="minor"/>
        </font>
        <numFmt numFmtId="34" formatCode="_(&quot;$&quot;\ * #,##0.00_);_(&quot;$&quot;\ * \(#,##0.00\);_(&quot;$&quot;\ * &quot;-&quot;??_);_(@_)"/>
        <fill>
          <patternFill>
            <bgColor rgb="FF92D050"/>
          </patternFill>
        </fill>
        <alignment wrapText="1" readingOrder="0"/>
        <border outline="0">
          <right/>
          <top/>
        </border>
      </ndxf>
    </rcc>
    <rfmt sheetId="1" sqref="AO274" start="0" length="0">
      <dxf>
        <font>
          <sz val="10"/>
          <color theme="0"/>
        </font>
        <numFmt numFmtId="34" formatCode="_(&quot;$&quot;\ * #,##0.00_);_(&quot;$&quot;\ * \(#,##0.00\);_(&quot;$&quot;\ * &quot;-&quot;??_);_(@_)"/>
        <fill>
          <patternFill>
            <bgColor theme="0"/>
          </patternFill>
        </fill>
        <alignment horizontal="center" vertical="center" wrapText="1" readingOrder="0"/>
        <border outline="0">
          <bottom/>
        </border>
        <protection locked="0"/>
      </dxf>
    </rfmt>
    <rfmt sheetId="1" sqref="AP274" start="0" length="0">
      <dxf>
        <font>
          <sz val="11"/>
          <color theme="1"/>
          <name val="Calibri"/>
          <scheme val="minor"/>
        </font>
        <numFmt numFmtId="165" formatCode="_(&quot;$&quot;\ * #,##0_);_(&quot;$&quot;\ * \(#,##0\);_(&quot;$&quot;\ * &quot;-&quot;??_);_(@_)"/>
        <fill>
          <patternFill>
            <bgColor theme="0"/>
          </patternFill>
        </fill>
        <border outline="0">
          <left/>
          <right/>
          <top/>
          <bottom/>
        </border>
      </dxf>
    </rfmt>
    <rfmt sheetId="1" sqref="AQ274" start="0" length="0">
      <dxf>
        <font>
          <sz val="11"/>
          <color theme="1"/>
          <name val="Calibri"/>
          <scheme val="minor"/>
        </font>
        <fill>
          <patternFill>
            <bgColor theme="0"/>
          </patternFill>
        </fill>
        <border outline="0">
          <left/>
          <right/>
          <top/>
          <bottom/>
        </border>
      </dxf>
    </rfmt>
    <rfmt sheetId="1" sqref="AR274" start="0" length="0">
      <dxf>
        <font>
          <sz val="11"/>
          <color theme="1"/>
          <name val="Calibri"/>
          <scheme val="minor"/>
        </font>
        <fill>
          <patternFill>
            <bgColor theme="0"/>
          </patternFill>
        </fill>
        <border outline="0">
          <left/>
          <right/>
          <top/>
          <bottom/>
        </border>
      </dxf>
    </rfmt>
    <rfmt sheetId="1" sqref="AS274" start="0" length="0">
      <dxf>
        <fill>
          <patternFill>
            <bgColor theme="0"/>
          </patternFill>
        </fill>
      </dxf>
    </rfmt>
    <rfmt sheetId="1" sqref="AT274" start="0" length="0">
      <dxf>
        <fill>
          <patternFill>
            <bgColor theme="0"/>
          </patternFill>
        </fill>
      </dxf>
    </rfmt>
    <rfmt sheetId="1" sqref="AU274" start="0" length="0">
      <dxf>
        <fill>
          <patternFill>
            <bgColor theme="0"/>
          </patternFill>
        </fill>
      </dxf>
    </rfmt>
    <rfmt sheetId="1" sqref="AV274" start="0" length="0">
      <dxf>
        <fill>
          <patternFill>
            <bgColor theme="0"/>
          </patternFill>
        </fill>
      </dxf>
    </rfmt>
    <rfmt sheetId="1" sqref="AW274" start="0" length="0">
      <dxf>
        <fill>
          <patternFill>
            <bgColor theme="0"/>
          </patternFill>
        </fill>
      </dxf>
    </rfmt>
    <rfmt sheetId="1" sqref="AX274" start="0" length="0">
      <dxf>
        <fill>
          <patternFill>
            <bgColor theme="0"/>
          </patternFill>
        </fill>
      </dxf>
    </rfmt>
  </rrc>
  <rrc rId="14705" sId="1" ref="A274:XFD274" action="deleteRow">
    <undo index="20" exp="ref" v="1" dr="AB274" r="AB395" sId="1"/>
    <undo index="20" exp="ref" v="1" dr="AA274" r="AA395" sId="1"/>
    <undo index="20" exp="ref" v="1" dr="U274" r="U395" sId="1"/>
    <undo index="20" exp="ref" v="1" dr="T274" r="T395" sId="1"/>
    <undo index="20" exp="ref" v="1" dr="S274" r="S395" sId="1"/>
    <undo index="20" exp="ref" v="1" dr="R274" r="R395" sId="1"/>
    <undo index="20" exp="ref" v="1" dr="Q274" r="Q395" sId="1"/>
    <rfmt sheetId="1" xfDxf="1" sqref="A274:XFD274" start="0" length="0">
      <dxf>
        <font>
          <b/>
        </font>
        <fill>
          <patternFill patternType="solid">
            <bgColor theme="7" tint="-0.249977111117893"/>
          </patternFill>
        </fill>
      </dxf>
    </rfmt>
    <rfmt sheetId="1" sqref="A274" start="0" length="0">
      <dxf>
        <font>
          <sz val="10"/>
        </font>
        <alignment vertical="center" wrapText="1" readingOrder="0"/>
        <border outline="0">
          <left style="thin">
            <color auto="1"/>
          </left>
          <right style="thin">
            <color auto="1"/>
          </right>
          <bottom style="thin">
            <color auto="1"/>
          </bottom>
        </border>
      </dxf>
    </rfmt>
    <rfmt sheetId="1" sqref="B274" start="0" length="0">
      <dxf>
        <font>
          <sz val="10"/>
        </font>
        <alignment vertical="center" wrapText="1" readingOrder="0"/>
        <border outline="0">
          <left style="thin">
            <color auto="1"/>
          </left>
          <right style="thin">
            <color auto="1"/>
          </right>
          <bottom style="thin">
            <color auto="1"/>
          </bottom>
        </border>
      </dxf>
    </rfmt>
    <rfmt sheetId="1" sqref="C274" start="0" length="0">
      <dxf>
        <font>
          <sz val="10"/>
        </font>
        <alignment horizontal="right" vertical="center" wrapText="1" readingOrder="0"/>
        <border outline="0">
          <left style="thin">
            <color auto="1"/>
          </left>
          <right style="thin">
            <color auto="1"/>
          </right>
          <bottom style="thin">
            <color auto="1"/>
          </bottom>
        </border>
      </dxf>
    </rfmt>
    <rfmt sheetId="1" sqref="D274" start="0" length="0">
      <dxf>
        <font>
          <sz val="10"/>
        </font>
        <alignment horizontal="right" vertical="center" wrapText="1" readingOrder="0"/>
        <border outline="0">
          <left style="thin">
            <color auto="1"/>
          </left>
          <right style="thin">
            <color auto="1"/>
          </right>
          <bottom style="thin">
            <color auto="1"/>
          </bottom>
        </border>
      </dxf>
    </rfmt>
    <rfmt sheetId="1" sqref="E274" start="0" length="0">
      <dxf>
        <font>
          <sz val="10"/>
        </font>
        <alignment horizontal="right" vertical="center" wrapText="1" readingOrder="0"/>
        <border outline="0">
          <left style="thin">
            <color auto="1"/>
          </left>
          <right style="thin">
            <color auto="1"/>
          </right>
          <bottom style="thin">
            <color auto="1"/>
          </bottom>
        </border>
      </dxf>
    </rfmt>
    <rfmt sheetId="1" sqref="F274" start="0" length="0">
      <dxf>
        <font>
          <sz val="10"/>
        </font>
        <alignment vertical="top" wrapText="1" readingOrder="0"/>
        <border outline="0">
          <left style="thin">
            <color auto="1"/>
          </left>
          <right style="thin">
            <color auto="1"/>
          </right>
          <bottom style="thin">
            <color auto="1"/>
          </bottom>
        </border>
      </dxf>
    </rfmt>
    <rfmt sheetId="1" sqref="G274" start="0" length="0">
      <dxf>
        <font>
          <sz val="10"/>
        </font>
        <alignment vertical="top" wrapText="1" readingOrder="0"/>
        <border outline="0">
          <left style="thin">
            <color auto="1"/>
          </left>
          <right style="thin">
            <color auto="1"/>
          </right>
          <bottom style="thin">
            <color auto="1"/>
          </bottom>
        </border>
      </dxf>
    </rfmt>
    <rfmt sheetId="1" sqref="H274" start="0" length="0">
      <dxf>
        <font>
          <sz val="10"/>
        </font>
        <alignment vertical="top" wrapText="1" readingOrder="0"/>
        <border outline="0">
          <left style="thin">
            <color auto="1"/>
          </left>
          <right style="thin">
            <color auto="1"/>
          </right>
          <bottom style="thin">
            <color auto="1"/>
          </bottom>
        </border>
      </dxf>
    </rfmt>
    <rfmt sheetId="1" sqref="I274" start="0" length="0">
      <dxf>
        <font>
          <sz val="10"/>
        </font>
        <alignment vertical="top" wrapText="1" readingOrder="0"/>
        <border outline="0">
          <left style="thin">
            <color auto="1"/>
          </left>
          <right style="thin">
            <color auto="1"/>
          </right>
          <bottom style="thin">
            <color auto="1"/>
          </bottom>
        </border>
      </dxf>
    </rfmt>
    <rfmt sheetId="1" sqref="J274" start="0" length="0">
      <dxf>
        <font>
          <sz val="10"/>
        </font>
        <alignment horizontal="left" vertical="top" wrapText="1" readingOrder="0"/>
        <border outline="0">
          <left style="thin">
            <color auto="1"/>
          </left>
          <right style="thin">
            <color auto="1"/>
          </right>
          <bottom style="thin">
            <color auto="1"/>
          </bottom>
        </border>
      </dxf>
    </rfmt>
    <rfmt sheetId="1" sqref="K274" start="0" length="0">
      <dxf>
        <font>
          <sz val="10"/>
        </font>
        <alignment vertical="top" wrapText="1" readingOrder="0"/>
        <border outline="0">
          <left style="thin">
            <color auto="1"/>
          </left>
          <right style="thin">
            <color auto="1"/>
          </right>
          <bottom style="thin">
            <color auto="1"/>
          </bottom>
        </border>
      </dxf>
    </rfmt>
    <rfmt sheetId="1" s="1" sqref="L274"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bottom style="thin">
            <color auto="1"/>
          </bottom>
        </border>
      </dxf>
    </rfmt>
    <rfmt sheetId="1" sqref="M274" start="0" length="0">
      <dxf>
        <font>
          <sz val="10"/>
        </font>
        <alignment horizontal="center" vertical="center" wrapText="1" readingOrder="0"/>
        <border outline="0">
          <left style="thin">
            <color auto="1"/>
          </left>
          <right style="thin">
            <color auto="1"/>
          </right>
          <bottom style="thin">
            <color auto="1"/>
          </bottom>
        </border>
      </dxf>
    </rfmt>
    <rfmt sheetId="1" sqref="N274" start="0" length="0">
      <dxf>
        <font>
          <sz val="10"/>
        </font>
        <alignment vertical="top" wrapText="1" readingOrder="0"/>
        <border outline="0">
          <left style="thin">
            <color auto="1"/>
          </left>
          <right style="thin">
            <color auto="1"/>
          </right>
          <bottom style="thin">
            <color auto="1"/>
          </bottom>
        </border>
      </dxf>
    </rfmt>
    <rfmt sheetId="1" sqref="O274" start="0" length="0">
      <dxf>
        <font>
          <sz val="10"/>
        </font>
        <alignment vertical="top" wrapText="1" readingOrder="0"/>
        <border outline="0">
          <left style="thin">
            <color auto="1"/>
          </left>
          <right style="thin">
            <color auto="1"/>
          </right>
          <bottom style="thin">
            <color auto="1"/>
          </bottom>
        </border>
      </dxf>
    </rfmt>
    <rcc rId="0" sId="1" s="1" dxf="1">
      <nc r="P274">
        <f>+#REF!-#REF!</f>
      </nc>
      <ndxf>
        <font>
          <sz val="11"/>
          <color auto="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ndxf>
    </rcc>
    <rfmt sheetId="1" s="1" sqref="Q274" start="0" length="0">
      <dxf>
        <font>
          <sz val="10"/>
          <color theme="1"/>
          <name val="Calibri"/>
          <scheme val="minor"/>
        </font>
        <numFmt numFmtId="34" formatCode="_(&quot;$&quot;\ * #,##0.00_);_(&quot;$&quot;\ * \(#,##0.00\);_(&quot;$&quot;\ * &quot;-&quot;??_);_(@_)"/>
        <alignment wrapText="1" readingOrder="0"/>
        <border outline="0">
          <left style="thin">
            <color auto="1"/>
          </left>
          <right style="thin">
            <color auto="1"/>
          </right>
          <bottom style="thin">
            <color auto="1"/>
          </bottom>
        </border>
      </dxf>
    </rfmt>
    <rfmt sheetId="1" s="1" sqref="R274" start="0" length="0">
      <dxf>
        <font>
          <sz val="10"/>
          <color theme="1"/>
          <name val="Calibri"/>
          <scheme val="minor"/>
        </font>
        <numFmt numFmtId="34" formatCode="_(&quot;$&quot;\ * #,##0.00_);_(&quot;$&quot;\ * \(#,##0.00\);_(&quot;$&quot;\ * &quot;-&quot;??_);_(@_)"/>
        <alignment wrapText="1" readingOrder="0"/>
        <border outline="0">
          <left style="thin">
            <color auto="1"/>
          </left>
          <right style="thin">
            <color auto="1"/>
          </right>
          <bottom style="thin">
            <color auto="1"/>
          </bottom>
        </border>
      </dxf>
    </rfmt>
    <rfmt sheetId="1" sqref="S274" start="0" length="0">
      <dxf>
        <font>
          <sz val="10"/>
        </font>
        <alignment vertical="top" wrapText="1" readingOrder="0"/>
        <border outline="0">
          <left style="thin">
            <color auto="1"/>
          </left>
          <right style="thin">
            <color auto="1"/>
          </right>
          <bottom style="thin">
            <color auto="1"/>
          </bottom>
        </border>
      </dxf>
    </rfmt>
    <rfmt sheetId="1" sqref="T274" start="0" length="0">
      <dxf>
        <font>
          <sz val="10"/>
        </font>
        <alignment vertical="top" wrapText="1" readingOrder="0"/>
        <border outline="0">
          <left style="thin">
            <color auto="1"/>
          </left>
          <right style="thin">
            <color auto="1"/>
          </right>
          <bottom style="thin">
            <color auto="1"/>
          </bottom>
        </border>
      </dxf>
    </rfmt>
    <rfmt sheetId="1" sqref="U274" start="0" length="0">
      <dxf>
        <font>
          <sz val="10"/>
        </font>
        <alignment vertical="top" wrapText="1" readingOrder="0"/>
        <border outline="0">
          <left style="thin">
            <color auto="1"/>
          </left>
          <right style="thin">
            <color auto="1"/>
          </right>
          <bottom style="thin">
            <color auto="1"/>
          </bottom>
        </border>
      </dxf>
    </rfmt>
    <rfmt sheetId="1" sqref="V274" start="0" length="0">
      <dxf>
        <font>
          <sz val="10"/>
        </font>
        <alignment vertical="top" wrapText="1" readingOrder="0"/>
        <border outline="0">
          <left style="thin">
            <color auto="1"/>
          </left>
          <right style="thin">
            <color auto="1"/>
          </right>
          <bottom style="thin">
            <color auto="1"/>
          </bottom>
        </border>
      </dxf>
    </rfmt>
    <rfmt sheetId="1" sqref="W274" start="0" length="0">
      <dxf>
        <font>
          <sz val="10"/>
        </font>
        <alignment vertical="top" wrapText="1" readingOrder="0"/>
        <border outline="0">
          <left style="thin">
            <color auto="1"/>
          </left>
          <right style="thin">
            <color auto="1"/>
          </right>
          <bottom style="thin">
            <color auto="1"/>
          </bottom>
        </border>
      </dxf>
    </rfmt>
    <rfmt sheetId="1" sqref="X274" start="0" length="0">
      <dxf>
        <font>
          <sz val="10"/>
        </font>
        <alignment vertical="top" wrapText="1" readingOrder="0"/>
        <border outline="0">
          <left style="thin">
            <color auto="1"/>
          </left>
          <right style="thin">
            <color auto="1"/>
          </right>
          <bottom style="thin">
            <color auto="1"/>
          </bottom>
        </border>
      </dxf>
    </rfmt>
    <rfmt sheetId="1" sqref="Y274" start="0" length="0">
      <dxf>
        <font>
          <sz val="10"/>
        </font>
        <alignment vertical="top" wrapText="1" readingOrder="0"/>
        <border outline="0">
          <left style="thin">
            <color auto="1"/>
          </left>
          <right style="thin">
            <color auto="1"/>
          </right>
          <bottom style="thin">
            <color auto="1"/>
          </bottom>
        </border>
      </dxf>
    </rfmt>
    <rfmt sheetId="1" sqref="Z274" start="0" length="0">
      <dxf>
        <font>
          <sz val="10"/>
        </font>
        <alignment vertical="top" wrapText="1" readingOrder="0"/>
        <border outline="0">
          <left style="thin">
            <color auto="1"/>
          </left>
          <right style="thin">
            <color auto="1"/>
          </right>
          <bottom style="thin">
            <color auto="1"/>
          </bottom>
        </border>
      </dxf>
    </rfmt>
    <rfmt sheetId="1" sqref="AA274" start="0" length="0">
      <dxf>
        <font>
          <sz val="10"/>
        </font>
        <alignment vertical="top" wrapText="1" readingOrder="0"/>
        <border outline="0">
          <left style="thin">
            <color auto="1"/>
          </left>
          <right style="thin">
            <color auto="1"/>
          </right>
          <bottom style="thin">
            <color auto="1"/>
          </bottom>
        </border>
      </dxf>
    </rfmt>
    <rfmt sheetId="1" sqref="AB274" start="0" length="0">
      <dxf>
        <font>
          <sz val="10"/>
        </font>
        <alignment vertical="top" wrapText="1" readingOrder="0"/>
        <border outline="0">
          <left style="thin">
            <color auto="1"/>
          </left>
          <right style="thin">
            <color auto="1"/>
          </right>
          <bottom style="thin">
            <color auto="1"/>
          </bottom>
        </border>
      </dxf>
    </rfmt>
    <rfmt sheetId="1" s="1" sqref="AC274" start="0" length="0">
      <dxf>
        <font>
          <sz val="10"/>
          <color theme="1"/>
          <name val="Calibri"/>
          <scheme val="minor"/>
        </font>
        <numFmt numFmtId="34" formatCode="_(&quot;$&quot;\ * #,##0.00_);_(&quot;$&quot;\ * \(#,##0.00\);_(&quot;$&quot;\ * &quot;-&quot;??_);_(@_)"/>
        <alignment wrapText="1" readingOrder="0"/>
        <border outline="0">
          <left style="thin">
            <color auto="1"/>
          </left>
          <bottom style="thin">
            <color auto="1"/>
          </bottom>
        </border>
      </dxf>
    </rfmt>
    <rfmt sheetId="1" s="1" sqref="AD274" start="0" length="0">
      <dxf>
        <font>
          <sz val="10"/>
          <color theme="1"/>
          <name val="Calibri"/>
          <scheme val="minor"/>
        </font>
        <numFmt numFmtId="34" formatCode="_(&quot;$&quot;\ * #,##0.00_);_(&quot;$&quot;\ * \(#,##0.00\);_(&quot;$&quot;\ * &quot;-&quot;??_);_(@_)"/>
        <alignment wrapText="1" readingOrder="0"/>
        <border outline="0">
          <left style="thin">
            <color auto="1"/>
          </left>
          <bottom style="thin">
            <color auto="1"/>
          </bottom>
        </border>
      </dxf>
    </rfmt>
    <rfmt sheetId="1" s="1" sqref="AE274" start="0" length="0">
      <dxf>
        <font>
          <sz val="10"/>
          <color theme="1"/>
          <name val="Calibri"/>
          <scheme val="minor"/>
        </font>
        <numFmt numFmtId="34" formatCode="_(&quot;$&quot;\ * #,##0.00_);_(&quot;$&quot;\ * \(#,##0.00\);_(&quot;$&quot;\ * &quot;-&quot;??_);_(@_)"/>
        <alignment wrapText="1" readingOrder="0"/>
        <border outline="0">
          <left style="thin">
            <color auto="1"/>
          </left>
          <bottom style="thin">
            <color auto="1"/>
          </bottom>
        </border>
      </dxf>
    </rfmt>
    <rfmt sheetId="1" s="1" sqref="AF274" start="0" length="0">
      <dxf>
        <font>
          <sz val="10"/>
          <color theme="1"/>
          <name val="Calibri"/>
          <scheme val="minor"/>
        </font>
        <numFmt numFmtId="34" formatCode="_(&quot;$&quot;\ * #,##0.00_);_(&quot;$&quot;\ * \(#,##0.00\);_(&quot;$&quot;\ * &quot;-&quot;??_);_(@_)"/>
        <alignment wrapText="1" readingOrder="0"/>
        <border outline="0">
          <left style="thin">
            <color auto="1"/>
          </left>
          <bottom style="thin">
            <color auto="1"/>
          </bottom>
        </border>
      </dxf>
    </rfmt>
    <rfmt sheetId="1" s="1" sqref="AG274" start="0" length="0">
      <dxf>
        <font>
          <sz val="10"/>
          <color theme="1"/>
          <name val="Calibri"/>
          <scheme val="minor"/>
        </font>
        <numFmt numFmtId="34" formatCode="_(&quot;$&quot;\ * #,##0.00_);_(&quot;$&quot;\ * \(#,##0.00\);_(&quot;$&quot;\ * &quot;-&quot;??_);_(@_)"/>
        <alignment wrapText="1" readingOrder="0"/>
        <border outline="0">
          <left style="thin">
            <color auto="1"/>
          </left>
          <bottom style="thin">
            <color auto="1"/>
          </bottom>
        </border>
      </dxf>
    </rfmt>
    <rfmt sheetId="1" s="1" sqref="AH274" start="0" length="0">
      <dxf>
        <font>
          <sz val="10"/>
          <color theme="1"/>
          <name val="Calibri"/>
          <scheme val="minor"/>
        </font>
        <numFmt numFmtId="34" formatCode="_(&quot;$&quot;\ * #,##0.00_);_(&quot;$&quot;\ * \(#,##0.00\);_(&quot;$&quot;\ * &quot;-&quot;??_);_(@_)"/>
        <alignment wrapText="1" readingOrder="0"/>
        <border outline="0">
          <left style="thin">
            <color auto="1"/>
          </left>
          <bottom style="thin">
            <color auto="1"/>
          </bottom>
        </border>
      </dxf>
    </rfmt>
    <rfmt sheetId="1" s="1" sqref="AI274" start="0" length="0">
      <dxf>
        <font>
          <sz val="10"/>
          <color theme="1"/>
          <name val="Calibri"/>
          <scheme val="minor"/>
        </font>
        <numFmt numFmtId="34" formatCode="_(&quot;$&quot;\ * #,##0.00_);_(&quot;$&quot;\ * \(#,##0.00\);_(&quot;$&quot;\ * &quot;-&quot;??_);_(@_)"/>
        <alignment wrapText="1" readingOrder="0"/>
        <border outline="0">
          <left style="thin">
            <color auto="1"/>
          </left>
          <bottom style="thin">
            <color auto="1"/>
          </bottom>
        </border>
      </dxf>
    </rfmt>
    <rfmt sheetId="1" s="1" sqref="AJ274" start="0" length="0">
      <dxf>
        <font>
          <sz val="10"/>
          <color theme="1"/>
          <name val="Calibri"/>
          <scheme val="minor"/>
        </font>
        <numFmt numFmtId="34" formatCode="_(&quot;$&quot;\ * #,##0.00_);_(&quot;$&quot;\ * \(#,##0.00\);_(&quot;$&quot;\ * &quot;-&quot;??_);_(@_)"/>
        <alignment wrapText="1" readingOrder="0"/>
        <border outline="0">
          <left style="thin">
            <color auto="1"/>
          </left>
          <bottom style="thin">
            <color auto="1"/>
          </bottom>
        </border>
      </dxf>
    </rfmt>
    <rfmt sheetId="1" s="1" sqref="AK274" start="0" length="0">
      <dxf>
        <font>
          <sz val="10"/>
          <color theme="1"/>
          <name val="Calibri"/>
          <scheme val="minor"/>
        </font>
        <numFmt numFmtId="34" formatCode="_(&quot;$&quot;\ * #,##0.00_);_(&quot;$&quot;\ * \(#,##0.00\);_(&quot;$&quot;\ * &quot;-&quot;??_);_(@_)"/>
        <alignment wrapText="1" readingOrder="0"/>
        <border outline="0">
          <left style="thin">
            <color auto="1"/>
          </left>
          <bottom style="thin">
            <color auto="1"/>
          </bottom>
        </border>
      </dxf>
    </rfmt>
    <rfmt sheetId="1" s="1" sqref="AL274" start="0" length="0">
      <dxf>
        <font>
          <sz val="10"/>
          <color theme="1"/>
          <name val="Calibri"/>
          <scheme val="minor"/>
        </font>
        <numFmt numFmtId="34" formatCode="_(&quot;$&quot;\ * #,##0.00_);_(&quot;$&quot;\ * \(#,##0.00\);_(&quot;$&quot;\ * &quot;-&quot;??_);_(@_)"/>
        <alignment wrapText="1" readingOrder="0"/>
        <border outline="0">
          <left style="thin">
            <color auto="1"/>
          </left>
          <bottom style="thin">
            <color auto="1"/>
          </bottom>
        </border>
      </dxf>
    </rfmt>
    <rfmt sheetId="1" s="1" sqref="AM274" start="0" length="0">
      <dxf>
        <font>
          <sz val="10"/>
          <color theme="1"/>
          <name val="Calibri"/>
          <scheme val="minor"/>
        </font>
        <numFmt numFmtId="34" formatCode="_(&quot;$&quot;\ * #,##0.00_);_(&quot;$&quot;\ * \(#,##0.00\);_(&quot;$&quot;\ * &quot;-&quot;??_);_(@_)"/>
        <alignment wrapText="1" readingOrder="0"/>
        <border outline="0">
          <left style="thin">
            <color auto="1"/>
          </left>
          <bottom style="thin">
            <color auto="1"/>
          </bottom>
        </border>
      </dxf>
    </rfmt>
    <rfmt sheetId="1" s="1" sqref="AN274" start="0" length="0">
      <dxf>
        <font>
          <sz val="10"/>
          <color theme="1"/>
          <name val="Calibri"/>
          <scheme val="minor"/>
        </font>
        <numFmt numFmtId="34" formatCode="_(&quot;$&quot;\ * #,##0.00_);_(&quot;$&quot;\ * \(#,##0.00\);_(&quot;$&quot;\ * &quot;-&quot;??_);_(@_)"/>
        <alignment wrapText="1" readingOrder="0"/>
        <border outline="0">
          <left style="thin">
            <color auto="1"/>
          </left>
          <bottom style="thin">
            <color auto="1"/>
          </bottom>
        </border>
      </dxf>
    </rfmt>
    <rfmt sheetId="1" sqref="AO274" start="0" length="0">
      <dxf>
        <font>
          <b val="0"/>
          <sz val="10"/>
          <color theme="0"/>
        </font>
        <numFmt numFmtId="34" formatCode="_(&quot;$&quot;\ * #,##0.00_);_(&quot;$&quot;\ * \(#,##0.00\);_(&quot;$&quot;\ * &quot;-&quot;??_);_(@_)"/>
        <fill>
          <patternFill>
            <bgColor theme="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AP274" start="0" length="0">
      <dxf>
        <font>
          <b val="0"/>
          <sz val="11"/>
          <color theme="1"/>
          <name val="Calibri"/>
          <scheme val="minor"/>
        </font>
        <numFmt numFmtId="165" formatCode="_(&quot;$&quot;\ * #,##0_);_(&quot;$&quot;\ * \(#,##0\);_(&quot;$&quot;\ * &quot;-&quot;??_);_(@_)"/>
        <fill>
          <patternFill>
            <bgColor theme="0"/>
          </patternFill>
        </fill>
      </dxf>
    </rfmt>
    <rfmt sheetId="1" sqref="AQ274" start="0" length="0">
      <dxf>
        <font>
          <b val="0"/>
          <color theme="0"/>
        </font>
        <fill>
          <patternFill>
            <bgColor theme="0"/>
          </patternFill>
        </fill>
        <border outline="0">
          <left style="thin">
            <color auto="1"/>
          </left>
          <right style="thin">
            <color auto="1"/>
          </right>
          <top style="thin">
            <color auto="1"/>
          </top>
          <bottom style="thin">
            <color auto="1"/>
          </bottom>
        </border>
      </dxf>
    </rfmt>
    <rfmt sheetId="1" sqref="AR274" start="0" length="0">
      <dxf>
        <font>
          <b val="0"/>
          <color theme="0"/>
        </font>
        <fill>
          <patternFill>
            <bgColor theme="0"/>
          </patternFill>
        </fill>
        <border outline="0">
          <left style="thin">
            <color auto="1"/>
          </left>
          <right style="thin">
            <color auto="1"/>
          </right>
          <top style="thin">
            <color auto="1"/>
          </top>
          <bottom style="thin">
            <color auto="1"/>
          </bottom>
        </border>
      </dxf>
    </rfmt>
    <rfmt sheetId="1" sqref="AS274" start="0" length="0">
      <dxf>
        <fill>
          <patternFill>
            <bgColor theme="0"/>
          </patternFill>
        </fill>
      </dxf>
    </rfmt>
    <rfmt sheetId="1" sqref="AT274" start="0" length="0">
      <dxf>
        <fill>
          <patternFill>
            <bgColor theme="0"/>
          </patternFill>
        </fill>
      </dxf>
    </rfmt>
    <rfmt sheetId="1" sqref="AU274" start="0" length="0">
      <dxf>
        <fill>
          <patternFill>
            <bgColor theme="0"/>
          </patternFill>
        </fill>
      </dxf>
    </rfmt>
    <rfmt sheetId="1" sqref="AV274" start="0" length="0">
      <dxf>
        <fill>
          <patternFill>
            <bgColor theme="0"/>
          </patternFill>
        </fill>
      </dxf>
    </rfmt>
    <rfmt sheetId="1" sqref="AW274" start="0" length="0">
      <dxf>
        <fill>
          <patternFill>
            <bgColor theme="0"/>
          </patternFill>
        </fill>
      </dxf>
    </rfmt>
    <rfmt sheetId="1" sqref="AX274" start="0" length="0">
      <dxf>
        <fill>
          <patternFill>
            <bgColor theme="0"/>
          </patternFill>
        </fill>
      </dxf>
    </rfmt>
  </rrc>
  <rrc rId="14706" sId="1" ref="A274:XFD274" action="deleteRow">
    <undo index="0" exp="area" dr="AN274" r="AN277" sId="1"/>
    <undo index="0" exp="area" dr="AM274" r="AM277" sId="1"/>
    <undo index="0" exp="area" dr="AL274" r="AL277" sId="1"/>
    <undo index="0" exp="area" dr="AK274" r="AK277" sId="1"/>
    <undo index="0" exp="area" dr="AJ274" r="AJ277" sId="1"/>
    <undo index="0" exp="area" dr="AI274" r="AI277" sId="1"/>
    <undo index="0" exp="area" dr="AH274" r="AH277" sId="1"/>
    <undo index="0" exp="area" dr="AG274" r="AG277" sId="1"/>
    <undo index="0" exp="area" dr="AF274" r="AF277" sId="1"/>
    <undo index="0" exp="area" dr="AE274" r="AE277" sId="1"/>
    <undo index="0" exp="area" dr="AD274" r="AD277" sId="1"/>
    <undo index="0" exp="ref" v="1" dr="AC274" r="AC277" sId="1"/>
    <undo index="0" exp="area" dr="R274" r="R277" sId="1"/>
    <rfmt sheetId="1" xfDxf="1" sqref="A274:XFD274" start="0" length="0"/>
    <rcc rId="0" sId="1" dxf="1">
      <nc r="A274"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74" t="inlineStr">
        <is>
          <t>GR:1:2-02-05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74" t="inlineStr">
        <is>
          <t>1.2.2.19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74"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74"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7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7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7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74"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74" t="inlineStr">
        <is>
          <t>Servicios de administración inmobiliaria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K274">
        <v>80131800</v>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L274" t="inlineStr">
        <is>
          <t>PAGO CUOTAS DE ADMINISTRACCION Y COMISIÓN POR ADMINISTRACCION DE LOS BIENES INMUEBLES DE AREAS COMUNES Y PRIVADAS DE LA SEDE ADMINISTRATIVA GOBERNACION DE CUNDINAMARCA</t>
        </is>
      </nc>
      <ndxf>
        <font>
          <b/>
          <sz val="10"/>
          <color auto="1"/>
          <name val="Calibri"/>
          <scheme val="minor"/>
        </font>
        <numFmt numFmtId="3" formatCode="#,##0"/>
        <fill>
          <patternFill patternType="solid">
            <bgColor theme="4" tint="0.59999389629810485"/>
          </patternFill>
        </fill>
        <alignment horizontal="center" vertical="center" wrapText="1" readingOrder="0"/>
        <border outline="0">
          <left style="double">
            <color indexed="8"/>
          </left>
          <right style="double">
            <color indexed="8"/>
          </right>
          <top style="thin">
            <color indexed="8"/>
          </top>
        </border>
      </ndxf>
    </rcc>
    <rcc rId="0" sId="1" dxf="1">
      <nc r="M274" t="inlineStr">
        <is>
          <t>Enero</t>
        </is>
      </nc>
      <ndxf>
        <font>
          <sz val="10"/>
          <color theme="1"/>
          <name val="Calibri"/>
          <scheme val="minor"/>
        </font>
        <numFmt numFmtId="166" formatCode="d/mm/yyyy;@"/>
        <fill>
          <patternFill patternType="solid">
            <bgColor theme="4" tint="0.59999389629810485"/>
          </patternFill>
        </fill>
        <alignment horizontal="center" vertical="center" readingOrder="0"/>
        <border outline="0">
          <left style="double">
            <color indexed="8"/>
          </left>
          <right style="double">
            <color indexed="8"/>
          </right>
          <top style="thin">
            <color indexed="8"/>
          </top>
        </border>
      </ndxf>
    </rcc>
    <rcc rId="0" sId="1" dxf="1">
      <nc r="N274" t="inlineStr">
        <is>
          <t>12 meses</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rder>
      </ndxf>
    </rcc>
    <rcc rId="0" sId="1" dxf="1">
      <nc r="O274" t="inlineStr">
        <is>
          <t>reconocimiento por acto administrativo</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P274" t="inlineStr">
        <is>
          <t>RECURSOS CORRIENTES</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umFmtId="34">
      <nc r="Q274">
        <v>4920930000</v>
      </nc>
      <ndxf>
        <font>
          <sz val="10"/>
          <color theme="1"/>
          <name val="Calibri"/>
          <scheme val="minor"/>
        </font>
        <numFmt numFmtId="34" formatCode="_(&quot;$&quot;\ * #,##0.00_);_(&quot;$&quot;\ * \(#,##0.00\);_(&quot;$&quot;\ * &quot;-&quot;??_);_(@_)"/>
        <fill>
          <patternFill patternType="solid">
            <bgColor theme="4"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umFmtId="34">
      <nc r="R274">
        <v>4728776900</v>
      </nc>
      <ndxf>
        <font>
          <sz val="10"/>
          <color theme="1"/>
          <name val="Calibri"/>
          <scheme val="minor"/>
        </font>
        <numFmt numFmtId="34" formatCode="_(&quot;$&quot;\ * #,##0.00_);_(&quot;$&quot;\ * \(#,##0.00\);_(&quot;$&quot;\ * &quot;-&quot;??_);_(@_)"/>
        <fill>
          <patternFill patternType="solid">
            <bgColor theme="4"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S274" t="inlineStr">
        <is>
          <t>NO</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T274" t="inlineStr">
        <is>
          <t>N/A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74" t="inlineStr">
        <is>
          <t>Secretaria General - Dirección de Servicios Administrativos</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top style="thin">
            <color auto="1"/>
          </top>
          <bottom style="thin">
            <color auto="1"/>
          </bottom>
        </border>
      </ndxf>
    </rcc>
    <rcc rId="0" sId="1" dxf="1">
      <nc r="V274">
        <v>7000083892</v>
      </nc>
      <ndxf>
        <fill>
          <patternFill patternType="solid">
            <bgColor theme="0"/>
          </patternFill>
        </fill>
        <alignment horizontal="center" vertical="center" readingOrder="0"/>
        <border outline="0">
          <left style="thin">
            <color auto="1"/>
          </left>
          <right style="thin">
            <color auto="1"/>
          </right>
          <top style="thin">
            <color auto="1"/>
          </top>
          <bottom style="thin">
            <color auto="1"/>
          </bottom>
        </border>
      </ndxf>
    </rcc>
    <rcc rId="0" sId="1" dxf="1">
      <nc r="W274">
        <v>8000087072</v>
      </nc>
      <ndxf>
        <fill>
          <patternFill patternType="solid">
            <bgColor theme="0"/>
          </patternFill>
        </fill>
        <alignment horizontal="center" vertical="center" readingOrder="0"/>
        <border outline="0">
          <left style="thin">
            <color auto="1"/>
          </left>
          <right style="thin">
            <color auto="1"/>
          </right>
          <top style="thin">
            <color auto="1"/>
          </top>
          <bottom style="thin">
            <color auto="1"/>
          </bottom>
        </border>
      </ndxf>
    </rcc>
    <rcc rId="0" sId="1" s="1" dxf="1" numFmtId="34">
      <nc r="X274">
        <v>4728776855</v>
      </nc>
      <ndxf>
        <numFmt numFmtId="34" formatCode="_(&quot;$&quot;\ * #,##0.00_);_(&quot;$&quot;\ * \(#,##0.00\);_(&quot;$&quot;\ * &quot;-&quot;??_);_(@_)"/>
        <fill>
          <patternFill patternType="solid">
            <bgColor theme="0"/>
          </patternFill>
        </fill>
        <alignment horizontal="center" vertical="center" readingOrder="0"/>
        <border outline="0">
          <left style="thin">
            <color auto="1"/>
          </left>
          <right style="thin">
            <color auto="1"/>
          </right>
          <top style="thin">
            <color auto="1"/>
          </top>
          <bottom style="thin">
            <color auto="1"/>
          </bottom>
        </border>
      </ndxf>
    </rcc>
    <rfmt sheetId="1" sqref="Y274" start="0" length="0">
      <dxf>
        <font>
          <sz val="10"/>
          <color theme="1"/>
          <name val="Calibri"/>
          <scheme val="minor"/>
        </font>
        <numFmt numFmtId="3" formatCode="#,##0"/>
        <alignment horizontal="justify" vertical="center" readingOrder="0"/>
        <border outline="0">
          <right style="double">
            <color indexed="8"/>
          </right>
          <top style="thin">
            <color indexed="8"/>
          </top>
        </border>
      </dxf>
    </rfmt>
    <rcc rId="0" sId="1" dxf="1">
      <nc r="Z274" t="inlineStr">
        <is>
          <t>EMPRESA INMOBILIARIA Y DE SERVICIOS LOGÍSTICOS DE  CUNDINAMARCA</t>
        </is>
      </nc>
      <ndxf>
        <font>
          <sz val="10"/>
          <color theme="1"/>
          <name val="Calibri"/>
          <scheme val="minor"/>
        </font>
        <numFmt numFmtId="3" formatCode="#,##0"/>
        <fill>
          <patternFill patternType="solid">
            <bgColor theme="0"/>
          </patternFill>
        </fill>
        <alignment horizontal="justify" vertical="center" readingOrder="0"/>
        <border outline="0">
          <left style="double">
            <color indexed="8"/>
          </left>
          <right style="double">
            <color indexed="8"/>
          </right>
          <top style="thin">
            <color indexed="8"/>
          </top>
        </border>
      </ndxf>
    </rcc>
    <rfmt sheetId="1" sqref="AA274" start="0" length="0">
      <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rder>
      </dxf>
    </rfmt>
    <rfmt sheetId="1" sqref="AB274" start="0" length="0">
      <dxf>
        <font>
          <b/>
          <sz val="10"/>
          <color theme="1"/>
          <name val="Calibri"/>
          <scheme val="minor"/>
        </font>
        <fill>
          <patternFill patternType="solid">
            <bgColor theme="0"/>
          </patternFill>
        </fill>
        <alignment horizontal="center" vertical="center" wrapText="1" readingOrder="0"/>
        <border outline="0">
          <left style="thin">
            <color auto="1"/>
          </left>
          <top style="thin">
            <color auto="1"/>
          </top>
          <bottom style="thin">
            <color auto="1"/>
          </bottom>
        </border>
      </dxf>
    </rfmt>
    <rcc rId="0" sId="1" s="1" dxf="1" numFmtId="34">
      <nc r="AC274">
        <v>374444444</v>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D274">
        <v>395848402</v>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E274">
        <v>395848402</v>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F274">
        <v>395848402</v>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G274">
        <v>395848402</v>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H274">
        <v>395848402</v>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I274">
        <v>395848402</v>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J274">
        <v>395848402</v>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K274">
        <v>395848402</v>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L274">
        <v>395848402</v>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M274">
        <v>395848402</v>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N274">
        <v>395848436</v>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dxf="1">
      <nc r="AO274">
        <f>SUM(AC274:AN274)</f>
      </nc>
      <n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ndxf>
    </rcc>
    <rcc rId="0" sId="1" dxf="1">
      <nc r="AP274">
        <f>+R274-AO274</f>
      </nc>
      <ndxf>
        <numFmt numFmtId="165" formatCode="_(&quot;$&quot;\ * #,##0_);_(&quot;$&quot;\ * \(#,##0\);_(&quot;$&quot;\ * &quot;-&quot;??_);_(@_)"/>
      </ndxf>
    </rcc>
    <rfmt sheetId="1" sqref="AQ274" start="0" length="0">
      <dxf>
        <font>
          <b/>
          <sz val="11"/>
          <color theme="1"/>
          <name val="Calibri"/>
          <scheme val="minor"/>
        </font>
        <fill>
          <patternFill patternType="solid">
            <bgColor theme="0"/>
          </patternFill>
        </fill>
      </dxf>
    </rfmt>
    <rfmt sheetId="1" sqref="AR274" start="0" length="0">
      <dxf>
        <font>
          <b/>
          <sz val="11"/>
          <color theme="1"/>
          <name val="Calibri"/>
          <scheme val="minor"/>
        </font>
        <fill>
          <patternFill patternType="solid">
            <bgColor theme="0"/>
          </patternFill>
        </fill>
      </dxf>
    </rfmt>
    <rfmt sheetId="1" sqref="AS274" start="0" length="0">
      <dxf>
        <fill>
          <patternFill patternType="solid">
            <bgColor theme="0"/>
          </patternFill>
        </fill>
      </dxf>
    </rfmt>
    <rfmt sheetId="1" sqref="AT274" start="0" length="0">
      <dxf>
        <fill>
          <patternFill patternType="solid">
            <bgColor theme="0"/>
          </patternFill>
        </fill>
      </dxf>
    </rfmt>
    <rfmt sheetId="1" sqref="AU274" start="0" length="0">
      <dxf>
        <fill>
          <patternFill patternType="solid">
            <bgColor theme="0"/>
          </patternFill>
        </fill>
      </dxf>
    </rfmt>
    <rfmt sheetId="1" sqref="AV274" start="0" length="0">
      <dxf>
        <fill>
          <patternFill patternType="solid">
            <bgColor theme="0"/>
          </patternFill>
        </fill>
      </dxf>
    </rfmt>
    <rfmt sheetId="1" sqref="AW274" start="0" length="0">
      <dxf>
        <fill>
          <patternFill patternType="solid">
            <bgColor theme="0"/>
          </patternFill>
        </fill>
      </dxf>
    </rfmt>
    <rfmt sheetId="1" sqref="AX274" start="0" length="0">
      <dxf>
        <fill>
          <patternFill patternType="solid">
            <bgColor theme="0"/>
          </patternFill>
        </fill>
      </dxf>
    </rfmt>
  </rrc>
  <rrc rId="14707" sId="1" ref="A274:XFD274" action="deleteRow">
    <rfmt sheetId="1" xfDxf="1" sqref="A274:XFD274" start="0" length="0"/>
    <rcc rId="0" sId="1" dxf="1">
      <nc r="A274"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74" t="inlineStr">
        <is>
          <t>GR:1:2-02-05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74" t="inlineStr">
        <is>
          <t>1.2.2.19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74"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74"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7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G27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H27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I27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J274"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274"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L274" t="inlineStr">
        <is>
          <t>PARA TRASLADO PRESUPUESTAL (MANTENIMIENTO)</t>
        </is>
      </nc>
      <ndxf>
        <font>
          <b/>
          <sz val="10"/>
          <color auto="1"/>
          <name val="Calibri"/>
          <scheme val="minor"/>
        </font>
        <numFmt numFmtId="3" formatCode="#,##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274" t="inlineStr">
        <is>
          <t>SEPTIEMBRE</t>
        </is>
      </nc>
      <ndxf>
        <font>
          <sz val="10"/>
          <color theme="1"/>
          <name val="Calibri"/>
          <scheme val="minor"/>
        </font>
        <numFmt numFmtId="166" formatCode="d/mm/yyyy;@"/>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dxf="1">
      <nc r="N274" t="inlineStr">
        <is>
          <t>1 MES</t>
        </is>
      </nc>
      <n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O274" t="inlineStr">
        <is>
          <t>DIRECTA</t>
        </is>
      </nc>
      <n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P274" t="inlineStr">
        <is>
          <t>RECURSOS CORRIENTES</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umFmtId="34">
      <nc r="Q274">
        <v>155851000</v>
      </nc>
      <ndxf>
        <font>
          <sz val="10"/>
          <color theme="1"/>
          <name val="Calibri"/>
          <scheme val="minor"/>
        </font>
        <numFmt numFmtId="34" formatCode="_(&quot;$&quot;\ * #,##0.00_);_(&quot;$&quot;\ * \(#,##0.00\);_(&quot;$&quot;\ * &quot;-&quot;??_);_(@_)"/>
        <fill>
          <patternFill patternType="solid">
            <bgColor theme="4" tint="0.59999389629810485"/>
          </patternFill>
        </fill>
        <alignment vertical="center" wrapText="1" readingOrder="0"/>
        <border outline="0">
          <left style="thin">
            <color indexed="64"/>
          </left>
          <right style="thin">
            <color indexed="64"/>
          </right>
          <top style="thin">
            <color indexed="64"/>
          </top>
          <bottom style="thin">
            <color indexed="64"/>
          </bottom>
        </border>
        <protection locked="0"/>
      </ndxf>
    </rcc>
    <rcc rId="0" sId="1" dxf="1" numFmtId="34">
      <nc r="R274">
        <v>155851000</v>
      </nc>
      <ndxf>
        <font>
          <sz val="10"/>
          <color theme="1"/>
          <name val="Calibri"/>
          <scheme val="minor"/>
        </font>
        <numFmt numFmtId="34" formatCode="_(&quot;$&quot;\ * #,##0.00_);_(&quot;$&quot;\ * \(#,##0.00\);_(&quot;$&quot;\ * &quot;-&quot;??_);_(@_)"/>
        <fill>
          <patternFill patternType="solid">
            <bgColor theme="4" tint="0.59999389629810485"/>
          </patternFill>
        </fill>
        <alignment vertical="center" wrapText="1" readingOrder="0"/>
        <border outline="0">
          <left style="thin">
            <color indexed="64"/>
          </left>
          <right style="thin">
            <color indexed="64"/>
          </right>
          <top style="thin">
            <color indexed="64"/>
          </top>
          <bottom style="thin">
            <color indexed="64"/>
          </bottom>
        </border>
        <protection locked="0"/>
      </ndxf>
    </rcc>
    <rcc rId="0" sId="1" dxf="1">
      <nc r="S274" t="inlineStr">
        <is>
          <t>NO</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T274" t="inlineStr">
        <is>
          <t>N/A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74" t="inlineStr">
        <is>
          <t>Secretaria General - Dirección de Servicios Administrativos</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top style="thin">
            <color auto="1"/>
          </top>
          <bottom style="thin">
            <color auto="1"/>
          </bottom>
        </border>
      </ndxf>
    </rcc>
    <rcc rId="0" sId="1" dxf="1">
      <nc r="V274">
        <v>7000087865</v>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fmt sheetId="1" sqref="W274" start="0" length="0">
      <dxf>
        <numFmt numFmtId="3" formatCode="#,##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1" sqref="X274" start="0" length="0">
      <dxf>
        <numFmt numFmtId="34" formatCode="_(&quot;$&quot;\ * #,##0.00_);_(&quot;$&quot;\ * \(#,##0.00\);_(&quot;$&quot;\ * &quot;-&quot;??_);_(@_)"/>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Y274" start="0" length="0">
      <dxf>
        <font>
          <sz val="10"/>
          <color theme="1"/>
          <name val="Calibri"/>
          <scheme val="minor"/>
        </font>
        <numFmt numFmtId="3" formatCode="#,##0"/>
        <fill>
          <patternFill patternType="solid">
            <bgColor theme="0"/>
          </patternFill>
        </fill>
        <alignment horizontal="justify" vertical="center" readingOrder="0"/>
      </dxf>
    </rfmt>
    <rfmt sheetId="1" sqref="Z274" start="0" length="0">
      <dxf>
        <font>
          <sz val="10"/>
          <color theme="1"/>
          <name val="Calibri"/>
          <scheme val="minor"/>
        </font>
        <numFmt numFmtId="3" formatCode="#,##0"/>
        <fill>
          <patternFill patternType="solid">
            <bgColor theme="0"/>
          </patternFill>
        </fill>
        <alignment horizontal="justify" vertical="center" readingOrder="0"/>
      </dxf>
    </rfmt>
    <rfmt sheetId="1" sqref="AA274" start="0" length="0">
      <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rder>
      </dxf>
    </rfmt>
    <rfmt sheetId="1" sqref="AB274" start="0" length="0">
      <dxf>
        <font>
          <b/>
          <sz val="10"/>
          <color theme="1"/>
          <name val="Calibri"/>
          <scheme val="minor"/>
        </font>
        <fill>
          <patternFill patternType="solid">
            <bgColor theme="0"/>
          </patternFill>
        </fill>
        <alignment horizontal="center" vertical="center" wrapText="1" readingOrder="0"/>
        <border outline="0">
          <left style="thin">
            <color indexed="64"/>
          </left>
          <top style="thin">
            <color indexed="64"/>
          </top>
          <bottom style="thin">
            <color indexed="64"/>
          </bottom>
        </border>
      </dxf>
    </rfmt>
    <rfmt sheetId="1" s="1" sqref="AC274"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fmt sheetId="1" s="1" sqref="AD274"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E274"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F274"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G274"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H274"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I274"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J274"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cc rId="0" sId="1" s="1" dxf="1" numFmtId="34">
      <nc r="AK274">
        <v>155851000</v>
      </nc>
      <ndxf>
        <font>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ndxf>
    </rcc>
    <rfmt sheetId="1" s="1" sqref="AL274"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M274"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N274"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O274"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74" start="0" length="0">
      <dxf>
        <numFmt numFmtId="165" formatCode="_(&quot;$&quot;\ * #,##0_);_(&quot;$&quot;\ * \(#,##0\);_(&quot;$&quot;\ * &quot;-&quot;??_);_(@_)"/>
      </dxf>
    </rfmt>
    <rfmt sheetId="1" sqref="AQ274" start="0" length="0">
      <dxf>
        <font>
          <b/>
          <sz val="11"/>
          <color theme="1"/>
          <name val="Calibri"/>
          <scheme val="minor"/>
        </font>
        <fill>
          <patternFill patternType="solid">
            <bgColor theme="0"/>
          </patternFill>
        </fill>
      </dxf>
    </rfmt>
    <rfmt sheetId="1" sqref="AR274" start="0" length="0">
      <dxf>
        <font>
          <b/>
          <sz val="11"/>
          <color theme="1"/>
          <name val="Calibri"/>
          <scheme val="minor"/>
        </font>
        <fill>
          <patternFill patternType="solid">
            <bgColor theme="0"/>
          </patternFill>
        </fill>
      </dxf>
    </rfmt>
    <rfmt sheetId="1" sqref="AS274" start="0" length="0">
      <dxf>
        <fill>
          <patternFill patternType="solid">
            <bgColor theme="0"/>
          </patternFill>
        </fill>
      </dxf>
    </rfmt>
    <rfmt sheetId="1" sqref="AT274" start="0" length="0">
      <dxf>
        <fill>
          <patternFill patternType="solid">
            <bgColor theme="0"/>
          </patternFill>
        </fill>
      </dxf>
    </rfmt>
    <rfmt sheetId="1" sqref="AU274" start="0" length="0">
      <dxf>
        <fill>
          <patternFill patternType="solid">
            <bgColor theme="0"/>
          </patternFill>
        </fill>
      </dxf>
    </rfmt>
    <rfmt sheetId="1" sqref="AV274" start="0" length="0">
      <dxf>
        <fill>
          <patternFill patternType="solid">
            <bgColor theme="0"/>
          </patternFill>
        </fill>
      </dxf>
    </rfmt>
    <rfmt sheetId="1" sqref="AW274" start="0" length="0">
      <dxf>
        <fill>
          <patternFill patternType="solid">
            <bgColor theme="0"/>
          </patternFill>
        </fill>
      </dxf>
    </rfmt>
    <rfmt sheetId="1" sqref="AX274" start="0" length="0">
      <dxf>
        <fill>
          <patternFill patternType="solid">
            <bgColor theme="0"/>
          </patternFill>
        </fill>
      </dxf>
    </rfmt>
  </rrc>
  <rrc rId="14708" sId="1" ref="A274:XFD274" action="deleteRow">
    <rfmt sheetId="1" xfDxf="1" sqref="A274:XFD274" start="0" length="0"/>
    <rcc rId="0" sId="1" dxf="1">
      <nc r="A274"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74" t="inlineStr">
        <is>
          <t>GR:1:2-02-05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74" t="inlineStr">
        <is>
          <t>1.2.2.19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74"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74"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7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G27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H27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I274"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J274"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274"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L274" t="inlineStr">
        <is>
          <t xml:space="preserve">PARA TRASLADO PRESUPUESTAL  </t>
        </is>
      </nc>
      <ndxf>
        <font>
          <b/>
          <sz val="10"/>
          <color auto="1"/>
          <name val="Calibri"/>
          <scheme val="minor"/>
        </font>
        <numFmt numFmtId="3" formatCode="#,##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274" t="inlineStr">
        <is>
          <t>SEPTIEMBRE</t>
        </is>
      </nc>
      <ndxf>
        <font>
          <sz val="10"/>
          <color theme="1"/>
          <name val="Calibri"/>
          <scheme val="minor"/>
        </font>
        <numFmt numFmtId="166" formatCode="d/mm/yyyy;@"/>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dxf="1">
      <nc r="N274" t="inlineStr">
        <is>
          <t>1 MES</t>
        </is>
      </nc>
      <n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O274" t="inlineStr">
        <is>
          <t>DIRECTA</t>
        </is>
      </nc>
      <n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P274" t="inlineStr">
        <is>
          <t>RECURSOS CORRIENTES</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umFmtId="34">
      <nc r="Q274">
        <v>36302100</v>
      </nc>
      <ndxf>
        <font>
          <sz val="10"/>
          <color theme="1"/>
          <name val="Calibri"/>
          <scheme val="minor"/>
        </font>
        <numFmt numFmtId="34" formatCode="_(&quot;$&quot;\ * #,##0.00_);_(&quot;$&quot;\ * \(#,##0.00\);_(&quot;$&quot;\ * &quot;-&quot;??_);_(@_)"/>
        <fill>
          <patternFill patternType="solid">
            <bgColor theme="4" tint="0.59999389629810485"/>
          </patternFill>
        </fill>
        <alignment vertical="center" wrapText="1" readingOrder="0"/>
        <border outline="0">
          <left style="thin">
            <color indexed="64"/>
          </left>
          <right style="thin">
            <color indexed="64"/>
          </right>
          <top style="thin">
            <color indexed="64"/>
          </top>
          <bottom style="thin">
            <color indexed="64"/>
          </bottom>
        </border>
        <protection locked="0"/>
      </ndxf>
    </rcc>
    <rcc rId="0" sId="1" dxf="1" numFmtId="34">
      <nc r="R274">
        <v>36302100</v>
      </nc>
      <ndxf>
        <font>
          <sz val="10"/>
          <color theme="1"/>
          <name val="Calibri"/>
          <scheme val="minor"/>
        </font>
        <numFmt numFmtId="34" formatCode="_(&quot;$&quot;\ * #,##0.00_);_(&quot;$&quot;\ * \(#,##0.00\);_(&quot;$&quot;\ * &quot;-&quot;??_);_(@_)"/>
        <fill>
          <patternFill patternType="solid">
            <bgColor theme="4" tint="0.59999389629810485"/>
          </patternFill>
        </fill>
        <alignment vertical="center" wrapText="1" readingOrder="0"/>
        <border outline="0">
          <left style="thin">
            <color indexed="64"/>
          </left>
          <right style="thin">
            <color indexed="64"/>
          </right>
          <top style="thin">
            <color indexed="64"/>
          </top>
          <bottom style="thin">
            <color indexed="64"/>
          </bottom>
        </border>
        <protection locked="0"/>
      </ndxf>
    </rcc>
    <rcc rId="0" sId="1" dxf="1">
      <nc r="S274" t="inlineStr">
        <is>
          <t>NO</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T274" t="inlineStr">
        <is>
          <t>N/A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74" t="inlineStr">
        <is>
          <t>Secretaria General - Dirección de Servicios Administrativos</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top style="thin">
            <color auto="1"/>
          </top>
          <bottom style="thin">
            <color auto="1"/>
          </bottom>
        </border>
      </ndxf>
    </rcc>
    <rcc rId="0" sId="1" dxf="1">
      <nc r="V274">
        <v>7000087871</v>
      </nc>
      <n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ndxf>
    </rcc>
    <rfmt sheetId="1" sqref="W274" start="0" length="0">
      <dxf>
        <numFmt numFmtId="3" formatCode="#,##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1" sqref="X274" start="0" length="0">
      <dxf>
        <numFmt numFmtId="34" formatCode="_(&quot;$&quot;\ * #,##0.00_);_(&quot;$&quot;\ * \(#,##0.00\);_(&quot;$&quot;\ * &quot;-&quot;??_);_(@_)"/>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Y274" start="0" length="0">
      <dxf>
        <font>
          <sz val="10"/>
          <color theme="1"/>
          <name val="Calibri"/>
          <scheme val="minor"/>
        </font>
        <numFmt numFmtId="3" formatCode="#,##0"/>
        <fill>
          <patternFill patternType="solid">
            <bgColor theme="0"/>
          </patternFill>
        </fill>
        <alignment horizontal="justify" vertical="center" readingOrder="0"/>
      </dxf>
    </rfmt>
    <rfmt sheetId="1" sqref="Z274" start="0" length="0">
      <dxf>
        <font>
          <sz val="10"/>
          <color theme="1"/>
          <name val="Calibri"/>
          <scheme val="minor"/>
        </font>
        <numFmt numFmtId="3" formatCode="#,##0"/>
        <fill>
          <patternFill patternType="solid">
            <bgColor theme="0"/>
          </patternFill>
        </fill>
        <alignment horizontal="justify" vertical="center" readingOrder="0"/>
      </dxf>
    </rfmt>
    <rfmt sheetId="1" sqref="AA274" start="0" length="0">
      <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rder>
      </dxf>
    </rfmt>
    <rfmt sheetId="1" sqref="AB274" start="0" length="0">
      <dxf>
        <font>
          <b/>
          <sz val="10"/>
          <color theme="1"/>
          <name val="Calibri"/>
          <scheme val="minor"/>
        </font>
        <fill>
          <patternFill patternType="solid">
            <bgColor theme="0"/>
          </patternFill>
        </fill>
        <alignment horizontal="center" vertical="center" wrapText="1" readingOrder="0"/>
        <border outline="0">
          <left style="thin">
            <color indexed="64"/>
          </left>
          <top style="thin">
            <color indexed="64"/>
          </top>
          <bottom style="thin">
            <color indexed="64"/>
          </bottom>
        </border>
      </dxf>
    </rfmt>
    <rfmt sheetId="1" s="1" sqref="AC274"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top style="thin">
            <color indexed="64"/>
          </top>
          <bottom style="thin">
            <color indexed="64"/>
          </bottom>
        </border>
        <protection locked="0"/>
      </dxf>
    </rfmt>
    <rfmt sheetId="1" s="1" sqref="AD274"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E274"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F274"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G274"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H274"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I274"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J274"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cc rId="0" sId="1" s="1" dxf="1" numFmtId="34">
      <nc r="AK274">
        <v>36302100</v>
      </nc>
      <ndxf>
        <font>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ndxf>
    </rcc>
    <rfmt sheetId="1" s="1" sqref="AL274"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M274"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N274"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O274"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74" start="0" length="0">
      <dxf>
        <numFmt numFmtId="165" formatCode="_(&quot;$&quot;\ * #,##0_);_(&quot;$&quot;\ * \(#,##0\);_(&quot;$&quot;\ * &quot;-&quot;??_);_(@_)"/>
      </dxf>
    </rfmt>
    <rfmt sheetId="1" sqref="AQ274" start="0" length="0">
      <dxf>
        <font>
          <b/>
          <sz val="11"/>
          <color theme="1"/>
          <name val="Calibri"/>
          <scheme val="minor"/>
        </font>
        <fill>
          <patternFill patternType="solid">
            <bgColor theme="0"/>
          </patternFill>
        </fill>
      </dxf>
    </rfmt>
    <rfmt sheetId="1" sqref="AR274" start="0" length="0">
      <dxf>
        <font>
          <b/>
          <sz val="11"/>
          <color theme="1"/>
          <name val="Calibri"/>
          <scheme val="minor"/>
        </font>
        <fill>
          <patternFill patternType="solid">
            <bgColor theme="0"/>
          </patternFill>
        </fill>
      </dxf>
    </rfmt>
    <rfmt sheetId="1" sqref="AS274" start="0" length="0">
      <dxf>
        <fill>
          <patternFill patternType="solid">
            <bgColor theme="0"/>
          </patternFill>
        </fill>
      </dxf>
    </rfmt>
    <rfmt sheetId="1" sqref="AT274" start="0" length="0">
      <dxf>
        <fill>
          <patternFill patternType="solid">
            <bgColor theme="0"/>
          </patternFill>
        </fill>
      </dxf>
    </rfmt>
    <rfmt sheetId="1" sqref="AU274" start="0" length="0">
      <dxf>
        <fill>
          <patternFill patternType="solid">
            <bgColor theme="0"/>
          </patternFill>
        </fill>
      </dxf>
    </rfmt>
    <rfmt sheetId="1" sqref="AV274" start="0" length="0">
      <dxf>
        <fill>
          <patternFill patternType="solid">
            <bgColor theme="0"/>
          </patternFill>
        </fill>
      </dxf>
    </rfmt>
    <rfmt sheetId="1" sqref="AW274" start="0" length="0">
      <dxf>
        <fill>
          <patternFill patternType="solid">
            <bgColor theme="0"/>
          </patternFill>
        </fill>
      </dxf>
    </rfmt>
    <rfmt sheetId="1" sqref="AX274" start="0" length="0">
      <dxf>
        <fill>
          <patternFill patternType="solid">
            <bgColor theme="0"/>
          </patternFill>
        </fill>
      </dxf>
    </rfmt>
  </rrc>
  <rrc rId="14709" sId="1" ref="A274:XFD274" action="deleteRow">
    <undo index="18" exp="ref" v="1" dr="AB274" r="AB391" sId="1"/>
    <undo index="18" exp="ref" v="1" dr="AA274" r="AA391" sId="1"/>
    <undo index="18" exp="ref" v="1" dr="U274" r="U391" sId="1"/>
    <undo index="18" exp="ref" v="1" dr="T274" r="T391" sId="1"/>
    <undo index="18" exp="ref" v="1" dr="S274" r="S391" sId="1"/>
    <undo index="18" exp="ref" v="1" dr="R274" r="R391" sId="1"/>
    <undo index="18" exp="ref" v="1" dr="Q274" r="Q391" sId="1"/>
    <rfmt sheetId="1" xfDxf="1" sqref="A274:XFD274" start="0" length="0"/>
    <rfmt sheetId="1" sqref="A274" start="0" length="0">
      <dxf>
        <font>
          <sz val="10"/>
          <color theme="1"/>
          <name val="Calibri"/>
          <scheme val="minor"/>
        </font>
        <fill>
          <patternFill patternType="solid">
            <bgColor rgb="FF92D050"/>
          </patternFill>
        </fill>
        <alignment vertical="center" wrapText="1" readingOrder="0"/>
        <border outline="0">
          <left style="thin">
            <color auto="1"/>
          </left>
          <right style="thin">
            <color auto="1"/>
          </right>
          <top style="thin">
            <color auto="1"/>
          </top>
          <bottom style="thin">
            <color auto="1"/>
          </bottom>
        </border>
      </dxf>
    </rfmt>
    <rfmt sheetId="1" sqref="B274" start="0" length="0">
      <dxf>
        <font>
          <sz val="10"/>
          <color theme="1"/>
          <name val="Calibri"/>
          <scheme val="minor"/>
        </font>
        <fill>
          <patternFill patternType="solid">
            <bgColor rgb="FF92D050"/>
          </patternFill>
        </fill>
        <alignment vertical="center" wrapText="1" readingOrder="0"/>
        <border outline="0">
          <left style="thin">
            <color auto="1"/>
          </left>
          <right style="thin">
            <color auto="1"/>
          </right>
          <top style="thin">
            <color auto="1"/>
          </top>
          <bottom style="thin">
            <color auto="1"/>
          </bottom>
        </border>
      </dxf>
    </rfmt>
    <rfmt sheetId="1" sqref="C274" start="0" length="0">
      <dxf>
        <font>
          <sz val="10"/>
          <color theme="1"/>
          <name val="Calibri"/>
          <scheme val="minor"/>
        </font>
        <fill>
          <patternFill patternType="solid">
            <bgColor rgb="FF92D050"/>
          </patternFill>
        </fill>
        <alignment horizontal="right" vertical="center" wrapText="1" readingOrder="0"/>
        <border outline="0">
          <left style="thin">
            <color auto="1"/>
          </left>
          <right style="thin">
            <color auto="1"/>
          </right>
          <top style="thin">
            <color auto="1"/>
          </top>
          <bottom style="thin">
            <color auto="1"/>
          </bottom>
        </border>
      </dxf>
    </rfmt>
    <rfmt sheetId="1" sqref="D274" start="0" length="0">
      <dxf>
        <font>
          <sz val="10"/>
          <color theme="1"/>
          <name val="Calibri"/>
          <scheme val="minor"/>
        </font>
        <fill>
          <patternFill patternType="solid">
            <bgColor rgb="FF92D050"/>
          </patternFill>
        </fill>
        <alignment horizontal="right" vertical="center" wrapText="1" readingOrder="0"/>
        <border outline="0">
          <left style="thin">
            <color auto="1"/>
          </left>
          <right style="thin">
            <color auto="1"/>
          </right>
          <top style="thin">
            <color auto="1"/>
          </top>
          <bottom style="thin">
            <color auto="1"/>
          </bottom>
        </border>
      </dxf>
    </rfmt>
    <rfmt sheetId="1" sqref="E274" start="0" length="0">
      <dxf>
        <font>
          <sz val="10"/>
          <color theme="1"/>
          <name val="Calibri"/>
          <scheme val="minor"/>
        </font>
        <fill>
          <patternFill patternType="solid">
            <bgColor rgb="FF92D050"/>
          </patternFill>
        </fill>
        <alignment horizontal="right" vertical="center" wrapText="1" readingOrder="0"/>
        <border outline="0">
          <left style="thin">
            <color auto="1"/>
          </left>
          <right style="thin">
            <color auto="1"/>
          </right>
          <top style="thin">
            <color auto="1"/>
          </top>
          <bottom style="thin">
            <color auto="1"/>
          </bottom>
        </border>
      </dxf>
    </rfmt>
    <rfmt sheetId="1" sqref="F274"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G274"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H274"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I274"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J274" start="0" length="0">
      <dxf>
        <font>
          <sz val="10"/>
          <color theme="1"/>
          <name val="Calibri"/>
          <scheme val="minor"/>
        </font>
        <fill>
          <patternFill patternType="solid">
            <bgColor rgb="FF92D050"/>
          </patternFill>
        </fill>
        <alignment horizontal="left" vertical="top" wrapText="1" readingOrder="0"/>
        <border outline="0">
          <left style="thin">
            <color auto="1"/>
          </left>
          <right style="thin">
            <color auto="1"/>
          </right>
          <top style="thin">
            <color auto="1"/>
          </top>
          <bottom style="thin">
            <color auto="1"/>
          </bottom>
        </border>
      </dxf>
    </rfmt>
    <rfmt sheetId="1" sqref="K274"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1" sqref="L274" start="0" length="0">
      <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M274" start="0" length="0">
      <dxf>
        <font>
          <sz val="10"/>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N274"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O274"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cc rId="0" sId="1" s="1" dxf="1">
      <nc r="P274">
        <f>+Q274-R274</f>
      </nc>
      <ndxf>
        <font>
          <b/>
          <sz val="11"/>
          <color auto="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ndxf>
    </rcc>
    <rcc rId="0" sId="1" s="1" dxf="1" numFmtId="34">
      <nc r="Q274">
        <v>4920930000</v>
      </nc>
      <n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ndxf>
    </rcc>
    <rcc rId="0" sId="1" s="1" dxf="1">
      <nc r="R274">
        <f>SUM(#REF!)</f>
      </nc>
      <n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ndxf>
    </rcc>
    <rfmt sheetId="1" sqref="S274" start="0" length="0">
      <dxf>
        <font>
          <sz val="10"/>
          <color theme="1"/>
          <name val="Calibri"/>
          <scheme val="minor"/>
        </font>
        <numFmt numFmtId="34" formatCode="_(&quot;$&quot;\ * #,##0.00_);_(&quot;$&quot;\ * \(#,##0.00\);_(&quot;$&quot;\ * &quot;-&quot;??_);_(@_)"/>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T274"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U274" start="0" length="0">
      <dxf>
        <font>
          <sz val="10"/>
          <color theme="1"/>
          <name val="Calibri"/>
          <scheme val="minor"/>
        </font>
        <fill>
          <patternFill patternType="solid">
            <bgColor rgb="FF92D050"/>
          </patternFill>
        </fill>
        <alignment vertical="top" wrapText="1" readingOrder="0"/>
        <border outline="0">
          <left style="thin">
            <color auto="1"/>
          </left>
          <top style="thin">
            <color auto="1"/>
          </top>
          <bottom style="thin">
            <color auto="1"/>
          </bottom>
        </border>
      </dxf>
    </rfmt>
    <rfmt sheetId="1" sqref="V274"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W274"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1" sqref="X274" start="0" length="0">
      <dxf>
        <font>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dxf>
    </rfmt>
    <rfmt sheetId="1" sqref="Y274" start="0" length="0">
      <dxf>
        <font>
          <sz val="10"/>
          <color theme="1"/>
          <name val="Calibri"/>
          <scheme val="minor"/>
        </font>
        <fill>
          <patternFill patternType="solid">
            <bgColor rgb="FF92D050"/>
          </patternFill>
        </fill>
        <alignment vertical="top" wrapText="1" readingOrder="0"/>
        <border outline="0">
          <right style="thin">
            <color auto="1"/>
          </right>
          <top style="thin">
            <color auto="1"/>
          </top>
          <bottom style="thin">
            <color auto="1"/>
          </bottom>
        </border>
      </dxf>
    </rfmt>
    <rfmt sheetId="1" sqref="Z274"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AA274"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AB274"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cc rId="0" sId="1" s="1" dxf="1">
      <nc r="AC274">
        <f>+#REF!</f>
      </nc>
      <ndxf>
        <font>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top style="thin">
            <color auto="1"/>
          </top>
          <bottom style="thin">
            <color auto="1"/>
          </bottom>
        </border>
      </ndxf>
    </rcc>
    <rcc rId="0" sId="1" s="1" dxf="1">
      <nc r="AD274">
        <f>SUM(#REF!)</f>
      </nc>
      <n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E274">
        <f>SUM(#REF!)</f>
      </nc>
      <n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F274">
        <f>SUM(#REF!)</f>
      </nc>
      <n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G274">
        <f>SUM(#REF!)</f>
      </nc>
      <n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H274">
        <f>SUM(#REF!)</f>
      </nc>
      <n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I274">
        <f>SUM(#REF!)</f>
      </nc>
      <n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J274">
        <f>SUM(#REF!)</f>
      </nc>
      <n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K274">
        <f>SUM(#REF!)</f>
      </nc>
      <n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L274">
        <f>SUM(#REF!)</f>
      </nc>
      <n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M274">
        <f>SUM(#REF!)</f>
      </nc>
      <n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N274">
        <f>SUM(#REF!)</f>
      </nc>
      <n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fmt sheetId="1" sqref="AO274" start="0" length="0">
      <dxf>
        <font>
          <sz val="10"/>
          <color theme="1"/>
          <name val="Calibri"/>
          <scheme val="minor"/>
        </font>
        <numFmt numFmtId="34" formatCode="_(&quot;$&quot;\ * #,##0.00_);_(&quot;$&quot;\ * \(#,##0.00\);_(&quot;$&quot;\ * &quot;-&quot;??_);_(@_)"/>
        <alignment vertical="center" wrapText="1" readingOrder="0"/>
        <border outline="0">
          <left style="thin">
            <color auto="1"/>
          </left>
          <right style="thin">
            <color auto="1"/>
          </right>
          <top style="thin">
            <color auto="1"/>
          </top>
          <bottom style="thin">
            <color auto="1"/>
          </bottom>
        </border>
        <protection locked="0"/>
      </dxf>
    </rfmt>
    <rfmt sheetId="1" sqref="AP274" start="0" length="0">
      <dxf>
        <numFmt numFmtId="165" formatCode="_(&quot;$&quot;\ * #,##0_);_(&quot;$&quot;\ * \(#,##0\);_(&quot;$&quot;\ * &quot;-&quot;??_);_(@_)"/>
      </dxf>
    </rfmt>
  </rrc>
  <rrc rId="14710" sId="1" ref="A277:XFD277" action="deleteRow">
    <rfmt sheetId="1" xfDxf="1" sqref="A277:XFD277" start="0" length="0">
      <dxf>
        <font>
          <color theme="0"/>
        </font>
        <fill>
          <patternFill patternType="solid">
            <bgColor rgb="FF7030A0"/>
          </patternFill>
        </fill>
      </dxf>
    </rfmt>
    <rcc rId="0" sId="1" dxf="1">
      <nc r="A277" t="inlineStr">
        <is>
          <t>GENERAL</t>
        </is>
      </nc>
      <ndxf>
        <font>
          <sz val="10"/>
          <color theme="0"/>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77" t="inlineStr">
        <is>
          <t>GR:1:2-02-09</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C277" t="inlineStr">
        <is>
          <t>1.2.2.5</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D277" t="inlineStr">
        <is>
          <t>999999</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E277" t="inlineStr">
        <is>
          <t>1-0100</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fmt sheetId="1" sqref="F277"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G277"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H277"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I277"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J277" start="0" length="0">
      <dxf>
        <font>
          <sz val="10"/>
          <color theme="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K277" start="0" length="0">
      <dxf>
        <font>
          <sz val="10"/>
          <color theme="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cc rId="0" sId="1" dxf="1">
      <nc r="L277" t="inlineStr">
        <is>
          <t>CREDITO POR MEDIO DE DECRETO 0042 DE 21 DE FEBRERO DE 2017</t>
        </is>
      </nc>
      <ndxf>
        <font>
          <b/>
          <sz val="10"/>
          <color theme="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M277" t="inlineStr">
        <is>
          <t>FEBRERO</t>
        </is>
      </nc>
      <ndxf>
        <font>
          <sz val="10"/>
          <color theme="0"/>
        </font>
        <numFmt numFmtId="19" formatCode="dd/mm/yyyy"/>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fmt sheetId="1" sqref="N277" start="0" length="0">
      <dxf>
        <font>
          <sz val="10"/>
          <color theme="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O277" start="0" length="0">
      <dxf>
        <font>
          <sz val="10"/>
          <color theme="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cc rId="0" sId="1" dxf="1">
      <nc r="P277" t="inlineStr">
        <is>
          <t>RECURSOS CORRIENTES</t>
        </is>
      </nc>
      <ndxf>
        <font>
          <sz val="10"/>
          <color theme="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277">
        <v>200000000</v>
      </nc>
      <ndxf>
        <font>
          <sz val="10"/>
          <color auto="1"/>
          <name val="Calibri"/>
          <scheme val="minor"/>
        </font>
        <numFmt numFmtId="165" formatCode="_(&quot;$&quot;\ * #,##0_);_(&quot;$&quot;\ * \(#,##0\);_(&quot;$&quot;\ * &quot;-&quot;??_);_(@_)"/>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fmt sheetId="1" s="1" sqref="R277" start="0" length="0">
      <dxf>
        <font>
          <b/>
          <sz val="10"/>
          <color rgb="FFFF0000"/>
          <name val="Calibri"/>
          <scheme val="minor"/>
        </font>
        <numFmt numFmtId="34" formatCode="_(&quot;$&quot;\ * #,##0.00_);_(&quot;$&quot;\ * \(#,##0.00\);_(&quot;$&quot;\ * &quot;-&quot;??_);_(@_)"/>
        <fill>
          <patternFill>
            <bgColor theme="4" tint="0.59999389629810485"/>
          </patternFill>
        </fill>
        <alignment horizontal="right" vertical="center" wrapText="1" readingOrder="0"/>
        <border outline="0">
          <left style="thin">
            <color auto="1"/>
          </left>
          <right style="thin">
            <color auto="1"/>
          </right>
          <top style="thin">
            <color auto="1"/>
          </top>
          <bottom style="thin">
            <color auto="1"/>
          </bottom>
        </border>
      </dxf>
    </rfmt>
    <rcc rId="0" sId="1" dxf="1">
      <nc r="S277" t="inlineStr">
        <is>
          <t>NO</t>
        </is>
      </nc>
      <ndxf>
        <font>
          <sz val="10"/>
          <color theme="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T277" t="inlineStr">
        <is>
          <t>N/A</t>
        </is>
      </nc>
      <ndxf>
        <font>
          <sz val="10"/>
          <color theme="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77" t="inlineStr">
        <is>
          <t>Secretaria General - Dirección de Servicios Administrativos</t>
        </is>
      </nc>
      <ndxf>
        <font>
          <sz val="10"/>
          <color theme="0"/>
        </font>
        <fill>
          <patternFill>
            <bgColor theme="4" tint="0.59999389629810485"/>
          </patternFill>
        </fill>
        <alignment horizontal="center" vertical="center" wrapText="1" readingOrder="0"/>
        <border outline="0">
          <left style="thin">
            <color auto="1"/>
          </left>
          <top style="thin">
            <color auto="1"/>
          </top>
          <bottom style="thin">
            <color auto="1"/>
          </bottom>
        </border>
      </ndxf>
    </rcc>
    <rfmt sheetId="1" sqref="V277" start="0" length="0">
      <dxf>
        <font>
          <color auto="1"/>
        </font>
        <fill>
          <patternFill patternType="none">
            <bgColor indexed="65"/>
          </patternFill>
        </fill>
        <alignment horizontal="center" vertical="center" readingOrder="0"/>
      </dxf>
    </rfmt>
    <rfmt sheetId="1" sqref="W277" start="0" length="0">
      <dxf>
        <font>
          <color auto="1"/>
        </font>
        <fill>
          <patternFill>
            <bgColor theme="0"/>
          </patternFill>
        </fill>
        <alignment horizontal="center" vertical="center" readingOrder="0"/>
        <border outline="0">
          <left style="thin">
            <color auto="1"/>
          </left>
          <bottom style="thin">
            <color auto="1"/>
          </bottom>
        </border>
      </dxf>
    </rfmt>
    <rfmt sheetId="1" s="1" sqref="X277" start="0" length="0">
      <dxf>
        <font>
          <sz val="10"/>
          <color auto="1"/>
          <name val="Calibri"/>
          <scheme val="minor"/>
        </font>
        <numFmt numFmtId="34" formatCode="_(&quot;$&quot;\ * #,##0.00_);_(&quot;$&quot;\ * \(#,##0.00\);_(&quot;$&quot;\ * &quot;-&quot;??_);_(@_)"/>
        <fill>
          <patternFill>
            <bgColor theme="0"/>
          </patternFill>
        </fill>
        <alignment horizontal="center" vertical="center" readingOrder="0"/>
        <border outline="0">
          <left style="thin">
            <color auto="1"/>
          </left>
          <bottom style="thin">
            <color auto="1"/>
          </bottom>
        </border>
      </dxf>
    </rfmt>
    <rfmt sheetId="1" sqref="Y277" start="0" length="0">
      <dxf>
        <font>
          <sz val="10"/>
          <color auto="1"/>
        </font>
        <fill>
          <patternFill>
            <bgColor theme="0"/>
          </patternFill>
        </fill>
        <alignment horizontal="center" vertical="center" readingOrder="0"/>
        <border outline="0">
          <left style="thin">
            <color auto="1"/>
          </left>
          <right style="thin">
            <color auto="1"/>
          </right>
          <bottom style="thin">
            <color auto="1"/>
          </bottom>
        </border>
      </dxf>
    </rfmt>
    <rfmt sheetId="1" sqref="Z277" start="0" length="0">
      <dxf>
        <font>
          <sz val="10"/>
          <color auto="1"/>
        </font>
        <fill>
          <patternFill>
            <bgColor theme="0"/>
          </patternFill>
        </fill>
        <alignment horizontal="center" vertical="center" wrapText="1" readingOrder="0"/>
        <border outline="0">
          <left style="thin">
            <color auto="1"/>
          </left>
          <right style="thin">
            <color auto="1"/>
          </right>
          <bottom style="thin">
            <color auto="1"/>
          </bottom>
        </border>
      </dxf>
    </rfmt>
    <rfmt sheetId="1" sqref="AA277" start="0" length="0">
      <dxf>
        <font>
          <sz val="10"/>
          <color auto="1"/>
        </font>
        <fill>
          <patternFill>
            <bgColor theme="0"/>
          </patternFill>
        </fill>
        <alignment horizontal="center" vertical="center" wrapText="1" readingOrder="0"/>
        <border outline="0">
          <left style="thin">
            <color auto="1"/>
          </left>
          <right style="thin">
            <color auto="1"/>
          </right>
          <bottom style="thin">
            <color auto="1"/>
          </bottom>
        </border>
      </dxf>
    </rfmt>
    <rfmt sheetId="1" sqref="AB277" start="0" length="0">
      <dxf>
        <font>
          <b/>
          <sz val="10"/>
          <color auto="1"/>
        </font>
        <fill>
          <patternFill>
            <bgColor theme="0"/>
          </patternFill>
        </fill>
        <alignment horizontal="center" vertical="center" wrapText="1" readingOrder="0"/>
        <border outline="0">
          <left style="thin">
            <color auto="1"/>
          </left>
          <top style="thin">
            <color auto="1"/>
          </top>
          <bottom style="thin">
            <color auto="1"/>
          </bottom>
        </border>
      </dxf>
    </rfmt>
    <rfmt sheetId="1" s="1" sqref="AC277"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D277"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E277"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F277"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G277"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H277"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I277"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J277"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K277"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L277"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M277"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N277"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qref="AO277" start="0" length="0">
      <dxf>
        <font>
          <sz val="10"/>
          <color theme="0"/>
        </font>
        <numFmt numFmtId="34" formatCode="_(&quot;$&quot;\ * #,##0.00_);_(&quot;$&quot;\ * \(#,##0.00\);_(&quot;$&quot;\ * &quot;-&quot;??_);_(@_)"/>
        <fill>
          <patternFill>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77" start="0" length="0">
      <dxf>
        <font>
          <sz val="11"/>
          <color theme="1"/>
          <name val="Calibri"/>
          <scheme val="minor"/>
        </font>
        <numFmt numFmtId="165" formatCode="_(&quot;$&quot;\ * #,##0_);_(&quot;$&quot;\ * \(#,##0\);_(&quot;$&quot;\ * &quot;-&quot;??_);_(@_)"/>
        <fill>
          <patternFill patternType="none">
            <bgColor indexed="65"/>
          </patternFill>
        </fill>
      </dxf>
    </rfmt>
    <rfmt sheetId="1" sqref="AQ277" start="0" length="0">
      <dxf>
        <font>
          <sz val="11"/>
          <color theme="1"/>
          <name val="Calibri"/>
          <scheme val="minor"/>
        </font>
        <fill>
          <patternFill patternType="none">
            <bgColor indexed="65"/>
          </patternFill>
        </fill>
      </dxf>
    </rfmt>
    <rfmt sheetId="1" sqref="AR277" start="0" length="0">
      <dxf>
        <font>
          <sz val="11"/>
          <color theme="1"/>
          <name val="Calibri"/>
          <scheme val="minor"/>
        </font>
        <numFmt numFmtId="165" formatCode="_(&quot;$&quot;\ * #,##0_);_(&quot;$&quot;\ * \(#,##0\);_(&quot;$&quot;\ * &quot;-&quot;??_);_(@_)"/>
        <fill>
          <patternFill patternType="none">
            <bgColor indexed="65"/>
          </patternFill>
        </fill>
      </dxf>
    </rfmt>
  </rrc>
  <rrc rId="14711" sId="1" ref="A282:XFD282" action="deleteRow">
    <rfmt sheetId="1" xfDxf="1" sqref="A282:XFD282" start="0" length="0">
      <dxf>
        <font>
          <color theme="0"/>
        </font>
        <fill>
          <patternFill patternType="solid">
            <bgColor rgb="FF7030A0"/>
          </patternFill>
        </fill>
      </dxf>
    </rfmt>
    <rcc rId="0" sId="1" dxf="1">
      <nc r="A282" t="inlineStr">
        <is>
          <t>GENERAL</t>
        </is>
      </nc>
      <ndxf>
        <font>
          <sz val="10"/>
          <color theme="0"/>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82" t="inlineStr">
        <is>
          <t>GR:1:2-02-09</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C282" t="inlineStr">
        <is>
          <t>1.2.2.5</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D282" t="inlineStr">
        <is>
          <t>999999</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E282" t="inlineStr">
        <is>
          <t>1-0100</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fmt sheetId="1" sqref="F282"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G282"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H282"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I282"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cc rId="0" sId="1" dxf="1">
      <nc r="J282" t="inlineStr">
        <is>
          <t>Alquiler y arrendamiento de propiedades o
edificaciones</t>
        </is>
      </nc>
      <ndxf>
        <font>
          <sz val="10"/>
          <color theme="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K282">
        <v>80131500</v>
      </nc>
      <ndxf>
        <font>
          <sz val="10"/>
          <color theme="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L282" t="inlineStr">
        <is>
          <t>CREDITO POR MEDIO DE DECRETO 0194 DE 27 DE JUNIO DE 2017</t>
        </is>
      </nc>
      <ndxf>
        <font>
          <b/>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282" t="inlineStr">
        <is>
          <t>JULIO</t>
        </is>
      </nc>
      <ndxf>
        <font>
          <sz val="10"/>
          <color theme="0"/>
        </font>
        <numFmt numFmtId="19" formatCode="dd/mm/yyyy"/>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N282" start="0" length="0">
      <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O282" t="inlineStr">
        <is>
          <t>DIRECTA</t>
        </is>
      </nc>
      <n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P282" t="inlineStr">
        <is>
          <t>RECURSOS CORRIENTES</t>
        </is>
      </nc>
      <n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Q282">
        <v>1600000000</v>
      </nc>
      <ndxf>
        <font>
          <sz val="10"/>
          <color auto="1"/>
          <name val="Calibri"/>
          <scheme val="minor"/>
        </font>
        <numFmt numFmtId="165" formatCode="_(&quot;$&quot;\ * #,##0_);_(&quot;$&quot;\ * \(#,##0\);_(&quot;$&quot;\ * &quot;-&quot;??_);_(@_)"/>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R282">
        <v>1600000000</v>
      </nc>
      <ndxf>
        <font>
          <sz val="10"/>
          <color auto="1"/>
          <name val="Calibri"/>
          <scheme val="minor"/>
        </font>
        <numFmt numFmtId="165" formatCode="_(&quot;$&quot;\ * #,##0_);_(&quot;$&quot;\ * \(#,##0\);_(&quot;$&quot;\ * &quot;-&quot;??_);_(@_)"/>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S282" t="inlineStr">
        <is>
          <t>NO</t>
        </is>
      </nc>
      <n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T282" t="inlineStr">
        <is>
          <t>N/A</t>
        </is>
      </nc>
      <n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U282" t="inlineStr">
        <is>
          <t>Secretaria General - Dirección de Servicios Administrativos</t>
        </is>
      </nc>
      <ndxf>
        <font>
          <sz val="10"/>
          <color theme="0"/>
        </font>
        <fill>
          <patternFill>
            <bgColor theme="4" tint="0.59999389629810485"/>
          </patternFill>
        </fill>
        <alignment horizontal="center" vertical="center" wrapText="1" readingOrder="0"/>
        <border outline="0">
          <left style="thin">
            <color auto="1"/>
          </left>
          <top style="thin">
            <color auto="1"/>
          </top>
          <bottom style="thin">
            <color auto="1"/>
          </bottom>
        </border>
      </ndxf>
    </rcc>
    <rfmt sheetId="1" sqref="V282" start="0" length="0">
      <dxf>
        <font>
          <color auto="1"/>
        </font>
        <fill>
          <patternFill patternType="none">
            <bgColor indexed="65"/>
          </patternFill>
        </fill>
        <alignment horizontal="center" vertical="center" readingOrder="0"/>
      </dxf>
    </rfmt>
    <rfmt sheetId="1" sqref="W282" start="0" length="0">
      <dxf>
        <font>
          <color auto="1"/>
        </font>
        <fill>
          <patternFill>
            <bgColor theme="0"/>
          </patternFill>
        </fill>
        <alignment horizontal="center" vertical="center" readingOrder="0"/>
        <border outline="0">
          <left style="thin">
            <color auto="1"/>
          </left>
          <bottom style="thin">
            <color auto="1"/>
          </bottom>
        </border>
      </dxf>
    </rfmt>
    <rfmt sheetId="1" s="1" sqref="X282" start="0" length="0">
      <dxf>
        <font>
          <sz val="10"/>
          <color auto="1"/>
          <name val="Calibri"/>
          <scheme val="minor"/>
        </font>
        <numFmt numFmtId="34" formatCode="_(&quot;$&quot;\ * #,##0.00_);_(&quot;$&quot;\ * \(#,##0.00\);_(&quot;$&quot;\ * &quot;-&quot;??_);_(@_)"/>
        <fill>
          <patternFill>
            <bgColor theme="0"/>
          </patternFill>
        </fill>
        <alignment horizontal="center" vertical="center" readingOrder="0"/>
        <border outline="0">
          <left style="thin">
            <color auto="1"/>
          </left>
          <bottom style="thin">
            <color auto="1"/>
          </bottom>
        </border>
      </dxf>
    </rfmt>
    <rfmt sheetId="1" sqref="Y282" start="0" length="0">
      <dxf>
        <font>
          <sz val="10"/>
          <color auto="1"/>
        </font>
        <fill>
          <patternFill>
            <bgColor theme="0"/>
          </patternFill>
        </fill>
        <alignment horizontal="center" vertical="center" readingOrder="0"/>
        <border outline="0">
          <left style="thin">
            <color auto="1"/>
          </left>
          <right style="thin">
            <color auto="1"/>
          </right>
          <bottom style="thin">
            <color auto="1"/>
          </bottom>
        </border>
      </dxf>
    </rfmt>
    <rfmt sheetId="1" sqref="Z282" start="0" length="0">
      <dxf>
        <font>
          <sz val="10"/>
          <color auto="1"/>
        </font>
        <fill>
          <patternFill>
            <bgColor theme="0"/>
          </patternFill>
        </fill>
        <alignment horizontal="center" vertical="center" wrapText="1" readingOrder="0"/>
        <border outline="0">
          <left style="thin">
            <color auto="1"/>
          </left>
          <right style="thin">
            <color auto="1"/>
          </right>
          <bottom style="thin">
            <color auto="1"/>
          </bottom>
        </border>
      </dxf>
    </rfmt>
    <rfmt sheetId="1" sqref="AA282" start="0" length="0">
      <dxf>
        <font>
          <sz val="10"/>
          <color auto="1"/>
        </font>
        <fill>
          <patternFill>
            <bgColor theme="0"/>
          </patternFill>
        </fill>
        <alignment horizontal="center" vertical="center" wrapText="1" readingOrder="0"/>
        <border outline="0">
          <left style="thin">
            <color auto="1"/>
          </left>
          <right style="thin">
            <color auto="1"/>
          </right>
          <bottom style="thin">
            <color auto="1"/>
          </bottom>
        </border>
      </dxf>
    </rfmt>
    <rfmt sheetId="1" sqref="AB282" start="0" length="0">
      <dxf>
        <font>
          <b/>
          <sz val="10"/>
          <color auto="1"/>
        </font>
        <fill>
          <patternFill>
            <bgColor theme="0"/>
          </patternFill>
        </fill>
        <alignment horizontal="center" vertical="center" wrapText="1" readingOrder="0"/>
        <border outline="0">
          <left style="thin">
            <color auto="1"/>
          </left>
          <top style="thin">
            <color auto="1"/>
          </top>
          <bottom style="thin">
            <color auto="1"/>
          </bottom>
        </border>
      </dxf>
    </rfmt>
    <rfmt sheetId="1" s="1" sqref="AC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D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E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F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G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H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I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J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K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L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M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N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qref="AO282" start="0" length="0">
      <dxf>
        <font>
          <sz val="10"/>
          <color theme="0"/>
        </font>
        <numFmt numFmtId="34" formatCode="_(&quot;$&quot;\ * #,##0.00_);_(&quot;$&quot;\ * \(#,##0.00\);_(&quot;$&quot;\ * &quot;-&quot;??_);_(@_)"/>
        <fill>
          <patternFill>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82" start="0" length="0">
      <dxf>
        <font>
          <sz val="11"/>
          <color theme="1"/>
          <name val="Calibri"/>
          <scheme val="minor"/>
        </font>
        <numFmt numFmtId="165" formatCode="_(&quot;$&quot;\ * #,##0_);_(&quot;$&quot;\ * \(#,##0\);_(&quot;$&quot;\ * &quot;-&quot;??_);_(@_)"/>
        <fill>
          <patternFill patternType="none">
            <bgColor indexed="65"/>
          </patternFill>
        </fill>
      </dxf>
    </rfmt>
    <rfmt sheetId="1" sqref="AQ282" start="0" length="0">
      <dxf>
        <font>
          <sz val="11"/>
          <color theme="1"/>
          <name val="Calibri"/>
          <scheme val="minor"/>
        </font>
        <fill>
          <patternFill patternType="none">
            <bgColor indexed="65"/>
          </patternFill>
        </fill>
      </dxf>
    </rfmt>
    <rfmt sheetId="1" sqref="AR282" start="0" length="0">
      <dxf>
        <font>
          <sz val="11"/>
          <color theme="1"/>
          <name val="Calibri"/>
          <scheme val="minor"/>
        </font>
        <numFmt numFmtId="165" formatCode="_(&quot;$&quot;\ * #,##0_);_(&quot;$&quot;\ * \(#,##0\);_(&quot;$&quot;\ * &quot;-&quot;??_);_(@_)"/>
        <fill>
          <patternFill patternType="none">
            <bgColor indexed="65"/>
          </patternFill>
        </fill>
      </dxf>
    </rfmt>
  </rrc>
  <rrc rId="14712" sId="1" ref="A282:XFD282" action="deleteRow">
    <rfmt sheetId="1" xfDxf="1" sqref="A282:XFD282" start="0" length="0">
      <dxf>
        <font>
          <color theme="0"/>
        </font>
        <fill>
          <patternFill patternType="solid">
            <bgColor rgb="FF7030A0"/>
          </patternFill>
        </fill>
      </dxf>
    </rfmt>
    <rcc rId="0" sId="1" dxf="1">
      <nc r="A282" t="inlineStr">
        <is>
          <t>GENERAL</t>
        </is>
      </nc>
      <ndxf>
        <font>
          <sz val="10"/>
          <color theme="0"/>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82" t="inlineStr">
        <is>
          <t>GR:1:2-02-09</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C282" t="inlineStr">
        <is>
          <t>1.2.2.5</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D282" t="inlineStr">
        <is>
          <t>999999</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E282" t="inlineStr">
        <is>
          <t>1-0100</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fmt sheetId="1" sqref="F282"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G282"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H282"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I282"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cc rId="0" sId="1" dxf="1">
      <nc r="J282" t="inlineStr">
        <is>
          <t>Alquiler y arrendamiento de propiedades o
edificaciones</t>
        </is>
      </nc>
      <ndxf>
        <font>
          <sz val="10"/>
          <color theme="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K282">
        <v>80131500</v>
      </nc>
      <ndxf>
        <font>
          <sz val="10"/>
          <color theme="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L282" t="inlineStr">
        <is>
          <t>CONSTITUCIÓN VIGENCIA FUTURA PARA CONTRATAR EL ARRENDAMIENTO DE BIENES INMUEBLES, LOCALES Y OFICINAS DONDE FUNCIONA LA SEDE ADMINISTRATIVA DE LA GOBERNACIÓN DE CUNDINAMARCA</t>
        </is>
      </nc>
      <ndxf>
        <font>
          <b/>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282" t="inlineStr">
        <is>
          <t>JULIO</t>
        </is>
      </nc>
      <ndxf>
        <font>
          <sz val="10"/>
          <color theme="0"/>
        </font>
        <numFmt numFmtId="19" formatCode="dd/mm/yyyy"/>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N282" start="0" length="0">
      <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O282" t="inlineStr">
        <is>
          <t>DIRECTA</t>
        </is>
      </nc>
      <n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P282" t="inlineStr">
        <is>
          <t>RECURSOS CORRIENTES</t>
        </is>
      </nc>
      <n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Q282">
        <v>1086272494</v>
      </nc>
      <ndxf>
        <font>
          <sz val="10"/>
          <color auto="1"/>
          <name val="Calibri"/>
          <scheme val="minor"/>
        </font>
        <numFmt numFmtId="165" formatCode="_(&quot;$&quot;\ * #,##0_);_(&quot;$&quot;\ * \(#,##0\);_(&quot;$&quot;\ * &quot;-&quot;??_);_(@_)"/>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R282">
        <v>1086272494</v>
      </nc>
      <ndxf>
        <font>
          <sz val="10"/>
          <color auto="1"/>
          <name val="Calibri"/>
          <scheme val="minor"/>
        </font>
        <numFmt numFmtId="165" formatCode="_(&quot;$&quot;\ * #,##0_);_(&quot;$&quot;\ * \(#,##0\);_(&quot;$&quot;\ * &quot;-&quot;??_);_(@_)"/>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S282" t="inlineStr">
        <is>
          <t>NO</t>
        </is>
      </nc>
      <n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T282" t="inlineStr">
        <is>
          <t>N/A</t>
        </is>
      </nc>
      <n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U282" t="inlineStr">
        <is>
          <t>Secretaria General - Dirección de Servicios Administrativos</t>
        </is>
      </nc>
      <ndxf>
        <font>
          <sz val="10"/>
          <color theme="0"/>
        </font>
        <fill>
          <patternFill>
            <bgColor theme="4" tint="0.59999389629810485"/>
          </patternFill>
        </fill>
        <alignment horizontal="center" vertical="center" wrapText="1" readingOrder="0"/>
        <border outline="0">
          <left style="thin">
            <color auto="1"/>
          </left>
          <top style="thin">
            <color auto="1"/>
          </top>
          <bottom style="thin">
            <color auto="1"/>
          </bottom>
        </border>
      </ndxf>
    </rcc>
    <rfmt sheetId="1" sqref="V282" start="0" length="0">
      <dxf>
        <font>
          <color auto="1"/>
        </font>
        <fill>
          <patternFill patternType="none">
            <bgColor indexed="65"/>
          </patternFill>
        </fill>
        <alignment horizontal="center" vertical="center" readingOrder="0"/>
      </dxf>
    </rfmt>
    <rfmt sheetId="1" sqref="W282" start="0" length="0">
      <dxf>
        <font>
          <color auto="1"/>
        </font>
        <fill>
          <patternFill>
            <bgColor theme="0"/>
          </patternFill>
        </fill>
        <alignment horizontal="center" vertical="center" readingOrder="0"/>
        <border outline="0">
          <left style="thin">
            <color auto="1"/>
          </left>
          <bottom style="thin">
            <color auto="1"/>
          </bottom>
        </border>
      </dxf>
    </rfmt>
    <rfmt sheetId="1" s="1" sqref="X282" start="0" length="0">
      <dxf>
        <font>
          <sz val="10"/>
          <color auto="1"/>
          <name val="Calibri"/>
          <scheme val="minor"/>
        </font>
        <numFmt numFmtId="34" formatCode="_(&quot;$&quot;\ * #,##0.00_);_(&quot;$&quot;\ * \(#,##0.00\);_(&quot;$&quot;\ * &quot;-&quot;??_);_(@_)"/>
        <fill>
          <patternFill>
            <bgColor theme="0"/>
          </patternFill>
        </fill>
        <alignment horizontal="center" vertical="center" readingOrder="0"/>
        <border outline="0">
          <left style="thin">
            <color auto="1"/>
          </left>
          <bottom style="thin">
            <color auto="1"/>
          </bottom>
        </border>
      </dxf>
    </rfmt>
    <rfmt sheetId="1" sqref="Y282" start="0" length="0">
      <dxf>
        <font>
          <sz val="10"/>
          <color auto="1"/>
        </font>
        <fill>
          <patternFill>
            <bgColor theme="0"/>
          </patternFill>
        </fill>
        <alignment horizontal="center" vertical="center" readingOrder="0"/>
        <border outline="0">
          <left style="thin">
            <color auto="1"/>
          </left>
          <right style="thin">
            <color auto="1"/>
          </right>
          <bottom style="thin">
            <color auto="1"/>
          </bottom>
        </border>
      </dxf>
    </rfmt>
    <rfmt sheetId="1" sqref="Z282" start="0" length="0">
      <dxf>
        <font>
          <sz val="10"/>
          <color auto="1"/>
        </font>
        <fill>
          <patternFill>
            <bgColor theme="0"/>
          </patternFill>
        </fill>
        <alignment horizontal="center" vertical="center" wrapText="1" readingOrder="0"/>
        <border outline="0">
          <left style="thin">
            <color auto="1"/>
          </left>
          <right style="thin">
            <color auto="1"/>
          </right>
          <bottom style="thin">
            <color auto="1"/>
          </bottom>
        </border>
      </dxf>
    </rfmt>
    <rfmt sheetId="1" sqref="AA282" start="0" length="0">
      <dxf>
        <font>
          <sz val="10"/>
          <color auto="1"/>
        </font>
        <fill>
          <patternFill>
            <bgColor theme="0"/>
          </patternFill>
        </fill>
        <alignment horizontal="center" vertical="center" wrapText="1" readingOrder="0"/>
        <border outline="0">
          <left style="thin">
            <color auto="1"/>
          </left>
          <right style="thin">
            <color auto="1"/>
          </right>
          <bottom style="thin">
            <color auto="1"/>
          </bottom>
        </border>
      </dxf>
    </rfmt>
    <rfmt sheetId="1" sqref="AB282" start="0" length="0">
      <dxf>
        <font>
          <b/>
          <sz val="10"/>
          <color auto="1"/>
        </font>
        <fill>
          <patternFill>
            <bgColor theme="0"/>
          </patternFill>
        </fill>
        <alignment horizontal="center" vertical="center" wrapText="1" readingOrder="0"/>
        <border outline="0">
          <left style="thin">
            <color auto="1"/>
          </left>
          <top style="thin">
            <color auto="1"/>
          </top>
          <bottom style="thin">
            <color auto="1"/>
          </bottom>
        </border>
      </dxf>
    </rfmt>
    <rfmt sheetId="1" s="1" sqref="AC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D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E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F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G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H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I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J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cc rId="0" sId="1" s="1" dxf="1" numFmtId="34">
      <nc r="AK282">
        <v>276170973</v>
      </nc>
      <n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ndxf>
    </rcc>
    <rcc rId="0" sId="1" s="1" dxf="1" numFmtId="34">
      <nc r="AL282">
        <v>276170973</v>
      </nc>
      <n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ndxf>
    </rcc>
    <rcc rId="0" sId="1" s="1" dxf="1" numFmtId="34">
      <nc r="AM282">
        <v>276170973</v>
      </nc>
      <n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ndxf>
    </rcc>
    <rcc rId="0" sId="1" s="1" dxf="1" numFmtId="34">
      <nc r="AN282">
        <v>257759574.79999998</v>
      </nc>
      <ndxf>
        <font>
          <sz val="11"/>
          <color theme="1"/>
          <name val="Calibri"/>
          <scheme val="minor"/>
        </font>
        <numFmt numFmtId="165" formatCode="_(&quot;$&quot;\ * #,##0_);_(&quot;$&quot;\ * \(#,##0\);_(&quot;$&quot;\ * &quot;-&quot;??_);_(@_)"/>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ndxf>
    </rcc>
    <rfmt sheetId="1" sqref="AO282" start="0" length="0">
      <dxf>
        <font>
          <sz val="10"/>
          <color theme="0"/>
        </font>
        <numFmt numFmtId="34" formatCode="_(&quot;$&quot;\ * #,##0.00_);_(&quot;$&quot;\ * \(#,##0.00\);_(&quot;$&quot;\ * &quot;-&quot;??_);_(@_)"/>
        <fill>
          <patternFill>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82" start="0" length="0">
      <dxf>
        <font>
          <sz val="11"/>
          <color theme="1"/>
          <name val="Calibri"/>
          <scheme val="minor"/>
        </font>
        <numFmt numFmtId="165" formatCode="_(&quot;$&quot;\ * #,##0_);_(&quot;$&quot;\ * \(#,##0\);_(&quot;$&quot;\ * &quot;-&quot;??_);_(@_)"/>
        <fill>
          <patternFill patternType="none">
            <bgColor indexed="65"/>
          </patternFill>
        </fill>
      </dxf>
    </rfmt>
    <rfmt sheetId="1" sqref="AQ282" start="0" length="0">
      <dxf>
        <font>
          <sz val="11"/>
          <color theme="1"/>
          <name val="Calibri"/>
          <scheme val="minor"/>
        </font>
        <fill>
          <patternFill patternType="none">
            <bgColor indexed="65"/>
          </patternFill>
        </fill>
      </dxf>
    </rfmt>
    <rfmt sheetId="1" sqref="AR282" start="0" length="0">
      <dxf>
        <font>
          <sz val="11"/>
          <color theme="1"/>
          <name val="Calibri"/>
          <scheme val="minor"/>
        </font>
        <numFmt numFmtId="165" formatCode="_(&quot;$&quot;\ * #,##0_);_(&quot;$&quot;\ * \(#,##0\);_(&quot;$&quot;\ * &quot;-&quot;??_);_(@_)"/>
        <fill>
          <patternFill patternType="none">
            <bgColor indexed="65"/>
          </patternFill>
        </fill>
      </dxf>
    </rfmt>
  </rrc>
  <rrc rId="14713" sId="1" ref="A282:XFD282" action="deleteRow">
    <rfmt sheetId="1" xfDxf="1" sqref="A282:XFD282" start="0" length="0">
      <dxf>
        <font>
          <color theme="0"/>
        </font>
        <fill>
          <patternFill patternType="solid">
            <bgColor rgb="FF7030A0"/>
          </patternFill>
        </fill>
      </dxf>
    </rfmt>
    <rcc rId="0" sId="1" dxf="1">
      <nc r="A282" t="inlineStr">
        <is>
          <t>GENERAL</t>
        </is>
      </nc>
      <ndxf>
        <font>
          <sz val="10"/>
          <color theme="0"/>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82" t="inlineStr">
        <is>
          <t>GR:1:2-02-09</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C282" t="inlineStr">
        <is>
          <t>1.2.2.5</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D282" t="inlineStr">
        <is>
          <t>999999</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E282" t="inlineStr">
        <is>
          <t>1-0100</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fmt sheetId="1" sqref="F282"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G282"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H282"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I282"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cc rId="0" sId="1" dxf="1">
      <nc r="J282" t="inlineStr">
        <is>
          <t>Alquiler y arrendamiento de propiedades o
edificaciones</t>
        </is>
      </nc>
      <ndxf>
        <font>
          <sz val="10"/>
          <color theme="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K282">
        <v>80131500</v>
      </nc>
      <ndxf>
        <font>
          <sz val="10"/>
          <color theme="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L282" t="inlineStr">
        <is>
          <t>CONSTITUCIÓN VF ARRENDAMIENTO OFICINA EXTERNA 1</t>
        </is>
      </nc>
      <ndxf>
        <font>
          <b/>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282" t="inlineStr">
        <is>
          <t>JULIO</t>
        </is>
      </nc>
      <ndxf>
        <font>
          <sz val="10"/>
          <color theme="0"/>
        </font>
        <numFmt numFmtId="19" formatCode="dd/mm/yyyy"/>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N282" start="0" length="0">
      <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O282" t="inlineStr">
        <is>
          <t>DIRECTA</t>
        </is>
      </nc>
      <n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P282" t="inlineStr">
        <is>
          <t>RECURSOS CORRIENTES</t>
        </is>
      </nc>
      <n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Q282">
        <v>14700000</v>
      </nc>
      <ndxf>
        <font>
          <sz val="10"/>
          <color auto="1"/>
          <name val="Calibri"/>
          <scheme val="minor"/>
        </font>
        <numFmt numFmtId="165" formatCode="_(&quot;$&quot;\ * #,##0_);_(&quot;$&quot;\ * \(#,##0\);_(&quot;$&quot;\ * &quot;-&quot;??_);_(@_)"/>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R282">
        <v>14700000</v>
      </nc>
      <ndxf>
        <font>
          <sz val="10"/>
          <color auto="1"/>
          <name val="Calibri"/>
          <scheme val="minor"/>
        </font>
        <numFmt numFmtId="165" formatCode="_(&quot;$&quot;\ * #,##0_);_(&quot;$&quot;\ * \(#,##0\);_(&quot;$&quot;\ * &quot;-&quot;??_);_(@_)"/>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S282" t="inlineStr">
        <is>
          <t>NO</t>
        </is>
      </nc>
      <n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T282" t="inlineStr">
        <is>
          <t>N/A</t>
        </is>
      </nc>
      <n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U282" t="inlineStr">
        <is>
          <t>Secretaria General - Dirección de Servicios Administrativos</t>
        </is>
      </nc>
      <ndxf>
        <font>
          <sz val="10"/>
          <color theme="0"/>
        </font>
        <fill>
          <patternFill>
            <bgColor theme="4" tint="0.59999389629810485"/>
          </patternFill>
        </fill>
        <alignment horizontal="center" vertical="center" wrapText="1" readingOrder="0"/>
        <border outline="0">
          <left style="thin">
            <color auto="1"/>
          </left>
          <top style="thin">
            <color auto="1"/>
          </top>
          <bottom style="thin">
            <color auto="1"/>
          </bottom>
        </border>
      </ndxf>
    </rcc>
    <rfmt sheetId="1" sqref="V282" start="0" length="0">
      <dxf>
        <font>
          <color auto="1"/>
        </font>
        <fill>
          <patternFill patternType="none">
            <bgColor indexed="65"/>
          </patternFill>
        </fill>
        <alignment horizontal="center" vertical="center" readingOrder="0"/>
      </dxf>
    </rfmt>
    <rfmt sheetId="1" sqref="W282" start="0" length="0">
      <dxf>
        <font>
          <color auto="1"/>
        </font>
        <fill>
          <patternFill>
            <bgColor theme="0"/>
          </patternFill>
        </fill>
        <alignment horizontal="center" vertical="center" readingOrder="0"/>
        <border outline="0">
          <left style="thin">
            <color auto="1"/>
          </left>
          <bottom style="thin">
            <color auto="1"/>
          </bottom>
        </border>
      </dxf>
    </rfmt>
    <rfmt sheetId="1" s="1" sqref="X282" start="0" length="0">
      <dxf>
        <font>
          <sz val="10"/>
          <color auto="1"/>
          <name val="Calibri"/>
          <scheme val="minor"/>
        </font>
        <numFmt numFmtId="34" formatCode="_(&quot;$&quot;\ * #,##0.00_);_(&quot;$&quot;\ * \(#,##0.00\);_(&quot;$&quot;\ * &quot;-&quot;??_);_(@_)"/>
        <fill>
          <patternFill>
            <bgColor theme="0"/>
          </patternFill>
        </fill>
        <alignment horizontal="center" vertical="center" readingOrder="0"/>
        <border outline="0">
          <left style="thin">
            <color auto="1"/>
          </left>
          <bottom style="thin">
            <color auto="1"/>
          </bottom>
        </border>
      </dxf>
    </rfmt>
    <rfmt sheetId="1" sqref="Y282" start="0" length="0">
      <dxf>
        <font>
          <sz val="10"/>
          <color auto="1"/>
        </font>
        <fill>
          <patternFill>
            <bgColor theme="0"/>
          </patternFill>
        </fill>
        <alignment horizontal="center" vertical="center" readingOrder="0"/>
        <border outline="0">
          <left style="thin">
            <color indexed="64"/>
          </left>
          <right style="thin">
            <color indexed="64"/>
          </right>
          <bottom style="thin">
            <color indexed="64"/>
          </bottom>
        </border>
      </dxf>
    </rfmt>
    <rfmt sheetId="1" sqref="Z282" start="0" length="0">
      <dxf>
        <font>
          <sz val="10"/>
          <color auto="1"/>
        </font>
        <fill>
          <patternFill>
            <bgColor theme="0"/>
          </patternFill>
        </fill>
        <alignment horizontal="center" vertical="center" wrapText="1" readingOrder="0"/>
        <border outline="0">
          <left style="thin">
            <color indexed="64"/>
          </left>
          <right style="thin">
            <color indexed="64"/>
          </right>
          <bottom style="thin">
            <color indexed="64"/>
          </bottom>
        </border>
      </dxf>
    </rfmt>
    <rfmt sheetId="1" sqref="AA282" start="0" length="0">
      <dxf>
        <font>
          <sz val="10"/>
          <color auto="1"/>
        </font>
        <fill>
          <patternFill>
            <bgColor theme="0"/>
          </patternFill>
        </fill>
        <alignment horizontal="center" vertical="center" wrapText="1" readingOrder="0"/>
        <border outline="0">
          <left style="thin">
            <color indexed="64"/>
          </left>
          <right style="thin">
            <color indexed="64"/>
          </right>
          <bottom style="thin">
            <color indexed="64"/>
          </bottom>
        </border>
      </dxf>
    </rfmt>
    <rfmt sheetId="1" sqref="AB282" start="0" length="0">
      <dxf>
        <font>
          <b/>
          <sz val="10"/>
          <color auto="1"/>
        </font>
        <fill>
          <patternFill>
            <bgColor theme="0"/>
          </patternFill>
        </fill>
        <alignment horizontal="center" vertical="center" wrapText="1" readingOrder="0"/>
        <border outline="0">
          <left style="thin">
            <color indexed="64"/>
          </left>
          <top style="thin">
            <color indexed="64"/>
          </top>
          <bottom style="thin">
            <color indexed="64"/>
          </bottom>
        </border>
      </dxf>
    </rfmt>
    <rfmt sheetId="1" s="1" sqref="AC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D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E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F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G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H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cc rId="0" sId="1" s="1" dxf="1" numFmtId="34">
      <nc r="AI282">
        <v>14700000</v>
      </nc>
      <n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ndxf>
    </rcc>
    <rfmt sheetId="1" s="1" sqref="AJ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K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L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M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N282" start="0" length="0">
      <dxf>
        <font>
          <sz val="11"/>
          <color theme="1"/>
          <name val="Calibri"/>
          <scheme val="minor"/>
        </font>
        <numFmt numFmtId="165" formatCode="_(&quot;$&quot;\ * #,##0_);_(&quot;$&quot;\ * \(#,##0\);_(&quot;$&quot;\ * &quot;-&quot;??_);_(@_)"/>
        <fill>
          <patternFill patternType="none">
            <bgColor indexed="65"/>
          </patternFill>
        </fill>
        <alignment horizontal="center" vertical="center" readingOrder="0"/>
        <border outline="0">
          <left style="thin">
            <color indexed="64"/>
          </left>
          <top style="thin">
            <color indexed="64"/>
          </top>
          <bottom style="thin">
            <color indexed="64"/>
          </bottom>
        </border>
      </dxf>
    </rfmt>
    <rfmt sheetId="1" sqref="AO282" start="0" length="0">
      <dxf>
        <font>
          <sz val="10"/>
          <color theme="0"/>
        </font>
        <numFmt numFmtId="34" formatCode="_(&quot;$&quot;\ * #,##0.00_);_(&quot;$&quot;\ * \(#,##0.00\);_(&quot;$&quot;\ * &quot;-&quot;??_);_(@_)"/>
        <fill>
          <patternFill>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82" start="0" length="0">
      <dxf>
        <font>
          <sz val="11"/>
          <color theme="1"/>
          <name val="Calibri"/>
          <scheme val="minor"/>
        </font>
        <numFmt numFmtId="165" formatCode="_(&quot;$&quot;\ * #,##0_);_(&quot;$&quot;\ * \(#,##0\);_(&quot;$&quot;\ * &quot;-&quot;??_);_(@_)"/>
        <fill>
          <patternFill patternType="none">
            <bgColor indexed="65"/>
          </patternFill>
        </fill>
      </dxf>
    </rfmt>
    <rfmt sheetId="1" sqref="AQ282" start="0" length="0">
      <dxf>
        <font>
          <sz val="11"/>
          <color theme="1"/>
          <name val="Calibri"/>
          <scheme val="minor"/>
        </font>
        <fill>
          <patternFill patternType="none">
            <bgColor indexed="65"/>
          </patternFill>
        </fill>
      </dxf>
    </rfmt>
    <rfmt sheetId="1" sqref="AR282" start="0" length="0">
      <dxf>
        <font>
          <sz val="11"/>
          <color theme="1"/>
          <name val="Calibri"/>
          <scheme val="minor"/>
        </font>
        <numFmt numFmtId="165" formatCode="_(&quot;$&quot;\ * #,##0_);_(&quot;$&quot;\ * \(#,##0\);_(&quot;$&quot;\ * &quot;-&quot;??_);_(@_)"/>
        <fill>
          <patternFill patternType="none">
            <bgColor indexed="65"/>
          </patternFill>
        </fill>
      </dxf>
    </rfmt>
  </rrc>
  <rrc rId="14714" sId="1" ref="A282:XFD282" action="deleteRow">
    <rfmt sheetId="1" xfDxf="1" sqref="A282:XFD282" start="0" length="0">
      <dxf>
        <font>
          <color theme="0"/>
        </font>
        <fill>
          <patternFill patternType="solid">
            <bgColor rgb="FF7030A0"/>
          </patternFill>
        </fill>
      </dxf>
    </rfmt>
    <rcc rId="0" sId="1" dxf="1">
      <nc r="A282" t="inlineStr">
        <is>
          <t>GENERAL</t>
        </is>
      </nc>
      <ndxf>
        <font>
          <sz val="10"/>
          <color theme="0"/>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82" t="inlineStr">
        <is>
          <t>GR:1:2-02-09</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C282" t="inlineStr">
        <is>
          <t>1.2.2.5</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D282" t="inlineStr">
        <is>
          <t>999999</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E282" t="inlineStr">
        <is>
          <t>1-0100</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fmt sheetId="1" sqref="F282"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G282"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H282"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I282"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cc rId="0" sId="1" dxf="1">
      <nc r="J282" t="inlineStr">
        <is>
          <t>Alquiler y arrendamiento de propiedades o
edificaciones</t>
        </is>
      </nc>
      <ndxf>
        <font>
          <sz val="10"/>
          <color theme="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K282">
        <v>80131500</v>
      </nc>
      <ndxf>
        <font>
          <sz val="10"/>
          <color theme="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L282" t="inlineStr">
        <is>
          <t>CONSTITUCIÓN VF ARRENDAMIENTO OFICINA EXTERNA 2</t>
        </is>
      </nc>
      <ndxf>
        <font>
          <b/>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282" t="inlineStr">
        <is>
          <t>JULIO</t>
        </is>
      </nc>
      <ndxf>
        <font>
          <sz val="10"/>
          <color theme="0"/>
        </font>
        <numFmt numFmtId="19" formatCode="dd/mm/yyyy"/>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N282" start="0" length="0">
      <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O282" t="inlineStr">
        <is>
          <t>DIRECTA</t>
        </is>
      </nc>
      <n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P282" t="inlineStr">
        <is>
          <t>RECURSOS CORRIENTES</t>
        </is>
      </nc>
      <n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Q282">
        <v>21777000</v>
      </nc>
      <ndxf>
        <font>
          <sz val="10"/>
          <color auto="1"/>
          <name val="Calibri"/>
          <scheme val="minor"/>
        </font>
        <numFmt numFmtId="165" formatCode="_(&quot;$&quot;\ * #,##0_);_(&quot;$&quot;\ * \(#,##0\);_(&quot;$&quot;\ * &quot;-&quot;??_);_(@_)"/>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R282">
        <v>21777000</v>
      </nc>
      <ndxf>
        <font>
          <sz val="10"/>
          <color auto="1"/>
          <name val="Calibri"/>
          <scheme val="minor"/>
        </font>
        <numFmt numFmtId="165" formatCode="_(&quot;$&quot;\ * #,##0_);_(&quot;$&quot;\ * \(#,##0\);_(&quot;$&quot;\ * &quot;-&quot;??_);_(@_)"/>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S282" t="inlineStr">
        <is>
          <t>NO</t>
        </is>
      </nc>
      <n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T282" t="inlineStr">
        <is>
          <t>N/A</t>
        </is>
      </nc>
      <n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U282" t="inlineStr">
        <is>
          <t>Secretaria General - Dirección de Servicios Administrativos</t>
        </is>
      </nc>
      <ndxf>
        <font>
          <sz val="10"/>
          <color theme="0"/>
        </font>
        <fill>
          <patternFill>
            <bgColor theme="4" tint="0.59999389629810485"/>
          </patternFill>
        </fill>
        <alignment horizontal="center" vertical="center" wrapText="1" readingOrder="0"/>
        <border outline="0">
          <left style="thin">
            <color auto="1"/>
          </left>
          <top style="thin">
            <color auto="1"/>
          </top>
          <bottom style="thin">
            <color auto="1"/>
          </bottom>
        </border>
      </ndxf>
    </rcc>
    <rfmt sheetId="1" sqref="V282" start="0" length="0">
      <dxf>
        <font>
          <color auto="1"/>
        </font>
        <fill>
          <patternFill patternType="none">
            <bgColor indexed="65"/>
          </patternFill>
        </fill>
        <alignment horizontal="center" vertical="center" readingOrder="0"/>
      </dxf>
    </rfmt>
    <rfmt sheetId="1" sqref="W282" start="0" length="0">
      <dxf>
        <font>
          <color auto="1"/>
        </font>
        <fill>
          <patternFill>
            <bgColor theme="0"/>
          </patternFill>
        </fill>
        <alignment horizontal="center" vertical="center" readingOrder="0"/>
        <border outline="0">
          <left style="thin">
            <color auto="1"/>
          </left>
          <bottom style="thin">
            <color auto="1"/>
          </bottom>
        </border>
      </dxf>
    </rfmt>
    <rfmt sheetId="1" s="1" sqref="X282" start="0" length="0">
      <dxf>
        <font>
          <sz val="10"/>
          <color auto="1"/>
          <name val="Calibri"/>
          <scheme val="minor"/>
        </font>
        <numFmt numFmtId="34" formatCode="_(&quot;$&quot;\ * #,##0.00_);_(&quot;$&quot;\ * \(#,##0.00\);_(&quot;$&quot;\ * &quot;-&quot;??_);_(@_)"/>
        <fill>
          <patternFill>
            <bgColor theme="0"/>
          </patternFill>
        </fill>
        <alignment horizontal="center" vertical="center" readingOrder="0"/>
        <border outline="0">
          <left style="thin">
            <color auto="1"/>
          </left>
          <bottom style="thin">
            <color auto="1"/>
          </bottom>
        </border>
      </dxf>
    </rfmt>
    <rfmt sheetId="1" sqref="Y282" start="0" length="0">
      <dxf>
        <font>
          <sz val="10"/>
          <color auto="1"/>
        </font>
        <fill>
          <patternFill>
            <bgColor theme="0"/>
          </patternFill>
        </fill>
        <alignment horizontal="center" vertical="center" readingOrder="0"/>
        <border outline="0">
          <left style="thin">
            <color indexed="64"/>
          </left>
          <right style="thin">
            <color indexed="64"/>
          </right>
          <bottom style="thin">
            <color indexed="64"/>
          </bottom>
        </border>
      </dxf>
    </rfmt>
    <rfmt sheetId="1" sqref="Z282" start="0" length="0">
      <dxf>
        <font>
          <sz val="10"/>
          <color auto="1"/>
        </font>
        <fill>
          <patternFill>
            <bgColor theme="0"/>
          </patternFill>
        </fill>
        <alignment horizontal="center" vertical="center" wrapText="1" readingOrder="0"/>
        <border outline="0">
          <left style="thin">
            <color indexed="64"/>
          </left>
          <right style="thin">
            <color indexed="64"/>
          </right>
          <bottom style="thin">
            <color indexed="64"/>
          </bottom>
        </border>
      </dxf>
    </rfmt>
    <rfmt sheetId="1" sqref="AA282" start="0" length="0">
      <dxf>
        <font>
          <sz val="10"/>
          <color auto="1"/>
        </font>
        <fill>
          <patternFill>
            <bgColor theme="0"/>
          </patternFill>
        </fill>
        <alignment horizontal="center" vertical="center" wrapText="1" readingOrder="0"/>
        <border outline="0">
          <left style="thin">
            <color indexed="64"/>
          </left>
          <right style="thin">
            <color indexed="64"/>
          </right>
          <bottom style="thin">
            <color indexed="64"/>
          </bottom>
        </border>
      </dxf>
    </rfmt>
    <rfmt sheetId="1" sqref="AB282" start="0" length="0">
      <dxf>
        <font>
          <b/>
          <sz val="10"/>
          <color auto="1"/>
        </font>
        <fill>
          <patternFill>
            <bgColor theme="0"/>
          </patternFill>
        </fill>
        <alignment horizontal="center" vertical="center" wrapText="1" readingOrder="0"/>
        <border outline="0">
          <left style="thin">
            <color indexed="64"/>
          </left>
          <top style="thin">
            <color indexed="64"/>
          </top>
          <bottom style="thin">
            <color indexed="64"/>
          </bottom>
        </border>
      </dxf>
    </rfmt>
    <rfmt sheetId="1" s="1" sqref="AC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D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E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F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G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H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cc rId="0" sId="1" s="1" dxf="1" numFmtId="34">
      <nc r="AI282">
        <v>21777000</v>
      </nc>
      <n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ndxf>
    </rcc>
    <rfmt sheetId="1" s="1" sqref="AJ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K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L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M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N282" start="0" length="0">
      <dxf>
        <font>
          <sz val="11"/>
          <color theme="1"/>
          <name val="Calibri"/>
          <scheme val="minor"/>
        </font>
        <numFmt numFmtId="165" formatCode="_(&quot;$&quot;\ * #,##0_);_(&quot;$&quot;\ * \(#,##0\);_(&quot;$&quot;\ * &quot;-&quot;??_);_(@_)"/>
        <fill>
          <patternFill patternType="none">
            <bgColor indexed="65"/>
          </patternFill>
        </fill>
        <alignment horizontal="center" vertical="center" readingOrder="0"/>
        <border outline="0">
          <left style="thin">
            <color indexed="64"/>
          </left>
          <top style="thin">
            <color indexed="64"/>
          </top>
          <bottom style="thin">
            <color indexed="64"/>
          </bottom>
        </border>
      </dxf>
    </rfmt>
    <rfmt sheetId="1" sqref="AO282" start="0" length="0">
      <dxf>
        <font>
          <sz val="10"/>
          <color theme="0"/>
        </font>
        <numFmt numFmtId="34" formatCode="_(&quot;$&quot;\ * #,##0.00_);_(&quot;$&quot;\ * \(#,##0.00\);_(&quot;$&quot;\ * &quot;-&quot;??_);_(@_)"/>
        <fill>
          <patternFill>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82" start="0" length="0">
      <dxf>
        <font>
          <sz val="11"/>
          <color theme="1"/>
          <name val="Calibri"/>
          <scheme val="minor"/>
        </font>
        <numFmt numFmtId="165" formatCode="_(&quot;$&quot;\ * #,##0_);_(&quot;$&quot;\ * \(#,##0\);_(&quot;$&quot;\ * &quot;-&quot;??_);_(@_)"/>
        <fill>
          <patternFill patternType="none">
            <bgColor indexed="65"/>
          </patternFill>
        </fill>
      </dxf>
    </rfmt>
    <rfmt sheetId="1" sqref="AQ282" start="0" length="0">
      <dxf>
        <font>
          <sz val="11"/>
          <color theme="1"/>
          <name val="Calibri"/>
          <scheme val="minor"/>
        </font>
        <fill>
          <patternFill patternType="none">
            <bgColor indexed="65"/>
          </patternFill>
        </fill>
      </dxf>
    </rfmt>
    <rfmt sheetId="1" sqref="AR282" start="0" length="0">
      <dxf>
        <font>
          <sz val="11"/>
          <color theme="1"/>
          <name val="Calibri"/>
          <scheme val="minor"/>
        </font>
        <numFmt numFmtId="165" formatCode="_(&quot;$&quot;\ * #,##0_);_(&quot;$&quot;\ * \(#,##0\);_(&quot;$&quot;\ * &quot;-&quot;??_);_(@_)"/>
        <fill>
          <patternFill patternType="none">
            <bgColor indexed="65"/>
          </patternFill>
        </fill>
      </dxf>
    </rfmt>
  </rrc>
  <rrc rId="14715" sId="1" ref="A282:XFD282" action="deleteRow">
    <rfmt sheetId="1" xfDxf="1" sqref="A282:XFD282" start="0" length="0">
      <dxf>
        <font>
          <color theme="0"/>
        </font>
        <fill>
          <patternFill patternType="solid">
            <bgColor rgb="FF7030A0"/>
          </patternFill>
        </fill>
      </dxf>
    </rfmt>
    <rcc rId="0" sId="1" dxf="1">
      <nc r="A282" t="inlineStr">
        <is>
          <t>GENERAL</t>
        </is>
      </nc>
      <ndxf>
        <font>
          <sz val="10"/>
          <color theme="0"/>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82" t="inlineStr">
        <is>
          <t>GR:1:2-02-09</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C282" t="inlineStr">
        <is>
          <t>1.2.2.5</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D282" t="inlineStr">
        <is>
          <t>999999</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E282" t="inlineStr">
        <is>
          <t>1-0100</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fmt sheetId="1" sqref="F282"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G282"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H282"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I282"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cc rId="0" sId="1" dxf="1">
      <nc r="J282" t="inlineStr">
        <is>
          <t>Alquiler y arrendamiento de propiedades o
edificaciones</t>
        </is>
      </nc>
      <ndxf>
        <font>
          <sz val="10"/>
          <color theme="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K282">
        <v>80131500</v>
      </nc>
      <ndxf>
        <font>
          <sz val="10"/>
          <color theme="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L282" t="inlineStr">
        <is>
          <t>CONSTITUCIÓN VF ARRENDAMIENTO OFICINA EXTERNA 3</t>
        </is>
      </nc>
      <ndxf>
        <font>
          <b/>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282" t="inlineStr">
        <is>
          <t>JULIO</t>
        </is>
      </nc>
      <ndxf>
        <font>
          <sz val="10"/>
          <color theme="0"/>
        </font>
        <numFmt numFmtId="19" formatCode="dd/mm/yyyy"/>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N282" start="0" length="0">
      <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O282" t="inlineStr">
        <is>
          <t>DIRECTA</t>
        </is>
      </nc>
      <n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P282" t="inlineStr">
        <is>
          <t>RECURSOS CORRIENTES</t>
        </is>
      </nc>
      <n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Q282">
        <v>18600000</v>
      </nc>
      <ndxf>
        <font>
          <sz val="10"/>
          <color auto="1"/>
          <name val="Calibri"/>
          <scheme val="minor"/>
        </font>
        <numFmt numFmtId="165" formatCode="_(&quot;$&quot;\ * #,##0_);_(&quot;$&quot;\ * \(#,##0\);_(&quot;$&quot;\ * &quot;-&quot;??_);_(@_)"/>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R282">
        <v>18600000</v>
      </nc>
      <ndxf>
        <font>
          <sz val="10"/>
          <color auto="1"/>
          <name val="Calibri"/>
          <scheme val="minor"/>
        </font>
        <numFmt numFmtId="165" formatCode="_(&quot;$&quot;\ * #,##0_);_(&quot;$&quot;\ * \(#,##0\);_(&quot;$&quot;\ * &quot;-&quot;??_);_(@_)"/>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S282" t="inlineStr">
        <is>
          <t>NO</t>
        </is>
      </nc>
      <n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T282" t="inlineStr">
        <is>
          <t>N/A</t>
        </is>
      </nc>
      <n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U282" t="inlineStr">
        <is>
          <t>Secretaria General - Dirección de Servicios Administrativos</t>
        </is>
      </nc>
      <ndxf>
        <font>
          <sz val="10"/>
          <color theme="0"/>
        </font>
        <fill>
          <patternFill>
            <bgColor theme="4" tint="0.59999389629810485"/>
          </patternFill>
        </fill>
        <alignment horizontal="center" vertical="center" wrapText="1" readingOrder="0"/>
        <border outline="0">
          <left style="thin">
            <color auto="1"/>
          </left>
          <top style="thin">
            <color auto="1"/>
          </top>
          <bottom style="thin">
            <color auto="1"/>
          </bottom>
        </border>
      </ndxf>
    </rcc>
    <rfmt sheetId="1" sqref="V282" start="0" length="0">
      <dxf>
        <font>
          <color auto="1"/>
        </font>
        <fill>
          <patternFill patternType="none">
            <bgColor indexed="65"/>
          </patternFill>
        </fill>
        <alignment horizontal="center" vertical="center" readingOrder="0"/>
      </dxf>
    </rfmt>
    <rfmt sheetId="1" sqref="W282" start="0" length="0">
      <dxf>
        <font>
          <color auto="1"/>
        </font>
        <fill>
          <patternFill>
            <bgColor theme="0"/>
          </patternFill>
        </fill>
        <alignment horizontal="center" vertical="center" readingOrder="0"/>
        <border outline="0">
          <left style="thin">
            <color auto="1"/>
          </left>
          <bottom style="thin">
            <color auto="1"/>
          </bottom>
        </border>
      </dxf>
    </rfmt>
    <rfmt sheetId="1" s="1" sqref="X282" start="0" length="0">
      <dxf>
        <font>
          <sz val="10"/>
          <color auto="1"/>
          <name val="Calibri"/>
          <scheme val="minor"/>
        </font>
        <numFmt numFmtId="34" formatCode="_(&quot;$&quot;\ * #,##0.00_);_(&quot;$&quot;\ * \(#,##0.00\);_(&quot;$&quot;\ * &quot;-&quot;??_);_(@_)"/>
        <fill>
          <patternFill>
            <bgColor theme="0"/>
          </patternFill>
        </fill>
        <alignment horizontal="center" vertical="center" readingOrder="0"/>
        <border outline="0">
          <left style="thin">
            <color auto="1"/>
          </left>
          <bottom style="thin">
            <color auto="1"/>
          </bottom>
        </border>
      </dxf>
    </rfmt>
    <rfmt sheetId="1" sqref="Y282" start="0" length="0">
      <dxf>
        <font>
          <sz val="10"/>
          <color auto="1"/>
        </font>
        <fill>
          <patternFill>
            <bgColor theme="0"/>
          </patternFill>
        </fill>
        <alignment horizontal="center" vertical="center" readingOrder="0"/>
        <border outline="0">
          <left style="thin">
            <color indexed="64"/>
          </left>
          <right style="thin">
            <color indexed="64"/>
          </right>
          <bottom style="thin">
            <color indexed="64"/>
          </bottom>
        </border>
      </dxf>
    </rfmt>
    <rfmt sheetId="1" sqref="Z282" start="0" length="0">
      <dxf>
        <font>
          <sz val="10"/>
          <color auto="1"/>
        </font>
        <fill>
          <patternFill>
            <bgColor theme="0"/>
          </patternFill>
        </fill>
        <alignment horizontal="center" vertical="center" wrapText="1" readingOrder="0"/>
        <border outline="0">
          <left style="thin">
            <color indexed="64"/>
          </left>
          <right style="thin">
            <color indexed="64"/>
          </right>
          <bottom style="thin">
            <color indexed="64"/>
          </bottom>
        </border>
      </dxf>
    </rfmt>
    <rfmt sheetId="1" sqref="AA282" start="0" length="0">
      <dxf>
        <font>
          <sz val="10"/>
          <color auto="1"/>
        </font>
        <fill>
          <patternFill>
            <bgColor theme="0"/>
          </patternFill>
        </fill>
        <alignment horizontal="center" vertical="center" wrapText="1" readingOrder="0"/>
        <border outline="0">
          <left style="thin">
            <color indexed="64"/>
          </left>
          <right style="thin">
            <color indexed="64"/>
          </right>
          <bottom style="thin">
            <color indexed="64"/>
          </bottom>
        </border>
      </dxf>
    </rfmt>
    <rfmt sheetId="1" sqref="AB282" start="0" length="0">
      <dxf>
        <font>
          <b/>
          <sz val="10"/>
          <color auto="1"/>
        </font>
        <fill>
          <patternFill>
            <bgColor theme="0"/>
          </patternFill>
        </fill>
        <alignment horizontal="center" vertical="center" wrapText="1" readingOrder="0"/>
        <border outline="0">
          <left style="thin">
            <color indexed="64"/>
          </left>
          <top style="thin">
            <color indexed="64"/>
          </top>
          <bottom style="thin">
            <color indexed="64"/>
          </bottom>
        </border>
      </dxf>
    </rfmt>
    <rfmt sheetId="1" s="1" sqref="AC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D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E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F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G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H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cc rId="0" sId="1" s="1" dxf="1" numFmtId="34">
      <nc r="AI282">
        <v>18600000</v>
      </nc>
      <n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ndxf>
    </rcc>
    <rfmt sheetId="1" s="1" sqref="AJ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K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L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M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N282" start="0" length="0">
      <dxf>
        <font>
          <sz val="11"/>
          <color theme="1"/>
          <name val="Calibri"/>
          <scheme val="minor"/>
        </font>
        <numFmt numFmtId="165" formatCode="_(&quot;$&quot;\ * #,##0_);_(&quot;$&quot;\ * \(#,##0\);_(&quot;$&quot;\ * &quot;-&quot;??_);_(@_)"/>
        <fill>
          <patternFill patternType="none">
            <bgColor indexed="65"/>
          </patternFill>
        </fill>
        <alignment horizontal="center" vertical="center" readingOrder="0"/>
        <border outline="0">
          <left style="thin">
            <color indexed="64"/>
          </left>
          <top style="thin">
            <color indexed="64"/>
          </top>
          <bottom style="thin">
            <color indexed="64"/>
          </bottom>
        </border>
      </dxf>
    </rfmt>
    <rfmt sheetId="1" sqref="AO282" start="0" length="0">
      <dxf>
        <font>
          <sz val="10"/>
          <color theme="0"/>
        </font>
        <numFmt numFmtId="34" formatCode="_(&quot;$&quot;\ * #,##0.00_);_(&quot;$&quot;\ * \(#,##0.00\);_(&quot;$&quot;\ * &quot;-&quot;??_);_(@_)"/>
        <fill>
          <patternFill>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82" start="0" length="0">
      <dxf>
        <font>
          <sz val="11"/>
          <color theme="1"/>
          <name val="Calibri"/>
          <scheme val="minor"/>
        </font>
        <numFmt numFmtId="165" formatCode="_(&quot;$&quot;\ * #,##0_);_(&quot;$&quot;\ * \(#,##0\);_(&quot;$&quot;\ * &quot;-&quot;??_);_(@_)"/>
        <fill>
          <patternFill patternType="none">
            <bgColor indexed="65"/>
          </patternFill>
        </fill>
      </dxf>
    </rfmt>
    <rfmt sheetId="1" sqref="AQ282" start="0" length="0">
      <dxf>
        <font>
          <sz val="11"/>
          <color theme="1"/>
          <name val="Calibri"/>
          <scheme val="minor"/>
        </font>
        <fill>
          <patternFill patternType="none">
            <bgColor indexed="65"/>
          </patternFill>
        </fill>
      </dxf>
    </rfmt>
    <rfmt sheetId="1" sqref="AR282" start="0" length="0">
      <dxf>
        <font>
          <sz val="11"/>
          <color theme="1"/>
          <name val="Calibri"/>
          <scheme val="minor"/>
        </font>
        <numFmt numFmtId="165" formatCode="_(&quot;$&quot;\ * #,##0_);_(&quot;$&quot;\ * \(#,##0\);_(&quot;$&quot;\ * &quot;-&quot;??_);_(@_)"/>
        <fill>
          <patternFill patternType="none">
            <bgColor indexed="65"/>
          </patternFill>
        </fill>
      </dxf>
    </rfmt>
  </rrc>
  <rrc rId="14716" sId="1" ref="A282:XFD282" action="deleteRow">
    <rfmt sheetId="1" xfDxf="1" sqref="A282:XFD282" start="0" length="0">
      <dxf>
        <font>
          <color theme="0"/>
        </font>
        <fill>
          <patternFill patternType="solid">
            <bgColor rgb="FF7030A0"/>
          </patternFill>
        </fill>
      </dxf>
    </rfmt>
    <rcc rId="0" sId="1" dxf="1">
      <nc r="A282" t="inlineStr">
        <is>
          <t>GENERAL</t>
        </is>
      </nc>
      <ndxf>
        <font>
          <sz val="10"/>
          <color theme="0"/>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82" t="inlineStr">
        <is>
          <t>GR:1:2-02-09</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C282" t="inlineStr">
        <is>
          <t>1.2.2.5</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D282" t="inlineStr">
        <is>
          <t>999999</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E282" t="inlineStr">
        <is>
          <t>1-0100</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fmt sheetId="1" sqref="F282"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G282"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H282"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I282"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cc rId="0" sId="1" dxf="1">
      <nc r="J282" t="inlineStr">
        <is>
          <t>Alquiler y arrendamiento de propiedades o
edificaciones</t>
        </is>
      </nc>
      <ndxf>
        <font>
          <sz val="10"/>
          <color theme="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K282">
        <v>80131500</v>
      </nc>
      <ndxf>
        <font>
          <sz val="10"/>
          <color theme="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L282" t="inlineStr">
        <is>
          <t>CONSTITUCIÓN VF ARRENDAMIENTO OFICINA EXTERNA 4</t>
        </is>
      </nc>
      <ndxf>
        <font>
          <b/>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282" t="inlineStr">
        <is>
          <t>JULIO</t>
        </is>
      </nc>
      <ndxf>
        <font>
          <sz val="10"/>
          <color theme="0"/>
        </font>
        <numFmt numFmtId="19" formatCode="dd/mm/yyyy"/>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N282" start="0" length="0">
      <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O282" t="inlineStr">
        <is>
          <t>DIRECTA</t>
        </is>
      </nc>
      <n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P282" t="inlineStr">
        <is>
          <t>RECURSOS CORRIENTES</t>
        </is>
      </nc>
      <n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Q282">
        <v>24000000</v>
      </nc>
      <ndxf>
        <font>
          <sz val="10"/>
          <color auto="1"/>
          <name val="Calibri"/>
          <scheme val="minor"/>
        </font>
        <numFmt numFmtId="165" formatCode="_(&quot;$&quot;\ * #,##0_);_(&quot;$&quot;\ * \(#,##0\);_(&quot;$&quot;\ * &quot;-&quot;??_);_(@_)"/>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R282">
        <v>24000000</v>
      </nc>
      <ndxf>
        <font>
          <sz val="10"/>
          <color auto="1"/>
          <name val="Calibri"/>
          <scheme val="minor"/>
        </font>
        <numFmt numFmtId="165" formatCode="_(&quot;$&quot;\ * #,##0_);_(&quot;$&quot;\ * \(#,##0\);_(&quot;$&quot;\ * &quot;-&quot;??_);_(@_)"/>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S282" t="inlineStr">
        <is>
          <t>NO</t>
        </is>
      </nc>
      <n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T282" t="inlineStr">
        <is>
          <t>N/A</t>
        </is>
      </nc>
      <n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U282" t="inlineStr">
        <is>
          <t>Secretaria General - Dirección de Servicios Administrativos</t>
        </is>
      </nc>
      <ndxf>
        <font>
          <sz val="10"/>
          <color theme="0"/>
        </font>
        <fill>
          <patternFill>
            <bgColor theme="4" tint="0.59999389629810485"/>
          </patternFill>
        </fill>
        <alignment horizontal="center" vertical="center" wrapText="1" readingOrder="0"/>
        <border outline="0">
          <left style="thin">
            <color auto="1"/>
          </left>
          <top style="thin">
            <color auto="1"/>
          </top>
          <bottom style="thin">
            <color auto="1"/>
          </bottom>
        </border>
      </ndxf>
    </rcc>
    <rfmt sheetId="1" sqref="V282" start="0" length="0">
      <dxf>
        <font>
          <color auto="1"/>
        </font>
        <fill>
          <patternFill patternType="none">
            <bgColor indexed="65"/>
          </patternFill>
        </fill>
        <alignment horizontal="center" vertical="center" readingOrder="0"/>
      </dxf>
    </rfmt>
    <rfmt sheetId="1" sqref="W282" start="0" length="0">
      <dxf>
        <font>
          <color auto="1"/>
        </font>
        <fill>
          <patternFill>
            <bgColor theme="0"/>
          </patternFill>
        </fill>
        <alignment horizontal="center" vertical="center" readingOrder="0"/>
        <border outline="0">
          <left style="thin">
            <color auto="1"/>
          </left>
          <bottom style="thin">
            <color auto="1"/>
          </bottom>
        </border>
      </dxf>
    </rfmt>
    <rfmt sheetId="1" s="1" sqref="X282" start="0" length="0">
      <dxf>
        <font>
          <sz val="10"/>
          <color auto="1"/>
          <name val="Calibri"/>
          <scheme val="minor"/>
        </font>
        <numFmt numFmtId="34" formatCode="_(&quot;$&quot;\ * #,##0.00_);_(&quot;$&quot;\ * \(#,##0.00\);_(&quot;$&quot;\ * &quot;-&quot;??_);_(@_)"/>
        <fill>
          <patternFill>
            <bgColor theme="0"/>
          </patternFill>
        </fill>
        <alignment horizontal="center" vertical="center" readingOrder="0"/>
        <border outline="0">
          <left style="thin">
            <color auto="1"/>
          </left>
          <bottom style="thin">
            <color auto="1"/>
          </bottom>
        </border>
      </dxf>
    </rfmt>
    <rfmt sheetId="1" sqref="Y282" start="0" length="0">
      <dxf>
        <font>
          <sz val="10"/>
          <color auto="1"/>
        </font>
        <fill>
          <patternFill>
            <bgColor theme="0"/>
          </patternFill>
        </fill>
        <alignment horizontal="center" vertical="center" readingOrder="0"/>
        <border outline="0">
          <left style="thin">
            <color indexed="64"/>
          </left>
          <right style="thin">
            <color indexed="64"/>
          </right>
          <bottom style="thin">
            <color indexed="64"/>
          </bottom>
        </border>
      </dxf>
    </rfmt>
    <rfmt sheetId="1" sqref="Z282" start="0" length="0">
      <dxf>
        <font>
          <sz val="10"/>
          <color auto="1"/>
        </font>
        <fill>
          <patternFill>
            <bgColor theme="0"/>
          </patternFill>
        </fill>
        <alignment horizontal="center" vertical="center" wrapText="1" readingOrder="0"/>
        <border outline="0">
          <left style="thin">
            <color indexed="64"/>
          </left>
          <right style="thin">
            <color indexed="64"/>
          </right>
          <bottom style="thin">
            <color indexed="64"/>
          </bottom>
        </border>
      </dxf>
    </rfmt>
    <rfmt sheetId="1" sqref="AA282" start="0" length="0">
      <dxf>
        <font>
          <sz val="10"/>
          <color auto="1"/>
        </font>
        <fill>
          <patternFill>
            <bgColor theme="0"/>
          </patternFill>
        </fill>
        <alignment horizontal="center" vertical="center" wrapText="1" readingOrder="0"/>
        <border outline="0">
          <left style="thin">
            <color indexed="64"/>
          </left>
          <right style="thin">
            <color indexed="64"/>
          </right>
          <bottom style="thin">
            <color indexed="64"/>
          </bottom>
        </border>
      </dxf>
    </rfmt>
    <rfmt sheetId="1" sqref="AB282" start="0" length="0">
      <dxf>
        <font>
          <b/>
          <sz val="10"/>
          <color auto="1"/>
        </font>
        <fill>
          <patternFill>
            <bgColor theme="0"/>
          </patternFill>
        </fill>
        <alignment horizontal="center" vertical="center" wrapText="1" readingOrder="0"/>
        <border outline="0">
          <left style="thin">
            <color indexed="64"/>
          </left>
          <top style="thin">
            <color indexed="64"/>
          </top>
          <bottom style="thin">
            <color indexed="64"/>
          </bottom>
        </border>
      </dxf>
    </rfmt>
    <rfmt sheetId="1" s="1" sqref="AC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D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E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F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G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H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cc rId="0" sId="1" s="1" dxf="1" numFmtId="34">
      <nc r="AI282">
        <v>24000000</v>
      </nc>
      <n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ndxf>
    </rcc>
    <rfmt sheetId="1" s="1" sqref="AJ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K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L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M282"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indexed="64"/>
          </left>
          <top style="thin">
            <color indexed="64"/>
          </top>
          <bottom style="thin">
            <color indexed="64"/>
          </bottom>
        </border>
        <protection locked="0"/>
      </dxf>
    </rfmt>
    <rfmt sheetId="1" s="1" sqref="AN282" start="0" length="0">
      <dxf>
        <font>
          <sz val="11"/>
          <color theme="1"/>
          <name val="Calibri"/>
          <scheme val="minor"/>
        </font>
        <numFmt numFmtId="165" formatCode="_(&quot;$&quot;\ * #,##0_);_(&quot;$&quot;\ * \(#,##0\);_(&quot;$&quot;\ * &quot;-&quot;??_);_(@_)"/>
        <fill>
          <patternFill patternType="none">
            <bgColor indexed="65"/>
          </patternFill>
        </fill>
        <alignment horizontal="center" vertical="center" readingOrder="0"/>
        <border outline="0">
          <left style="thin">
            <color indexed="64"/>
          </left>
          <top style="thin">
            <color indexed="64"/>
          </top>
          <bottom style="thin">
            <color indexed="64"/>
          </bottom>
        </border>
      </dxf>
    </rfmt>
    <rfmt sheetId="1" sqref="AO282" start="0" length="0">
      <dxf>
        <font>
          <sz val="10"/>
          <color theme="0"/>
        </font>
        <numFmt numFmtId="34" formatCode="_(&quot;$&quot;\ * #,##0.00_);_(&quot;$&quot;\ * \(#,##0.00\);_(&quot;$&quot;\ * &quot;-&quot;??_);_(@_)"/>
        <fill>
          <patternFill>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82" start="0" length="0">
      <dxf>
        <font>
          <sz val="11"/>
          <color theme="1"/>
          <name val="Calibri"/>
          <scheme val="minor"/>
        </font>
        <numFmt numFmtId="165" formatCode="_(&quot;$&quot;\ * #,##0_);_(&quot;$&quot;\ * \(#,##0\);_(&quot;$&quot;\ * &quot;-&quot;??_);_(@_)"/>
        <fill>
          <patternFill patternType="none">
            <bgColor indexed="65"/>
          </patternFill>
        </fill>
      </dxf>
    </rfmt>
    <rfmt sheetId="1" sqref="AQ282" start="0" length="0">
      <dxf>
        <font>
          <sz val="11"/>
          <color theme="1"/>
          <name val="Calibri"/>
          <scheme val="minor"/>
        </font>
        <fill>
          <patternFill patternType="none">
            <bgColor indexed="65"/>
          </patternFill>
        </fill>
      </dxf>
    </rfmt>
    <rfmt sheetId="1" sqref="AR282" start="0" length="0">
      <dxf>
        <font>
          <sz val="11"/>
          <color theme="1"/>
          <name val="Calibri"/>
          <scheme val="minor"/>
        </font>
        <numFmt numFmtId="165" formatCode="_(&quot;$&quot;\ * #,##0_);_(&quot;$&quot;\ * \(#,##0\);_(&quot;$&quot;\ * &quot;-&quot;??_);_(@_)"/>
        <fill>
          <patternFill patternType="none">
            <bgColor indexed="65"/>
          </patternFill>
        </fill>
      </dxf>
    </rfmt>
  </rrc>
  <rrc rId="14717" sId="1" ref="A284:XFD284" action="deleteRow">
    <rfmt sheetId="1" xfDxf="1" sqref="A284:XFD284" start="0" length="0">
      <dxf>
        <font>
          <color theme="0"/>
        </font>
        <fill>
          <patternFill patternType="solid">
            <bgColor rgb="FF7030A0"/>
          </patternFill>
        </fill>
      </dxf>
    </rfmt>
    <rcc rId="0" sId="1" dxf="1">
      <nc r="A284" t="inlineStr">
        <is>
          <t>GENERAL</t>
        </is>
      </nc>
      <ndxf>
        <font>
          <sz val="10"/>
          <color theme="0"/>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84" t="inlineStr">
        <is>
          <t>GR:1:2-02-09</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C284" t="inlineStr">
        <is>
          <t>1.2.2.5</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D284" t="inlineStr">
        <is>
          <t>999999</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E284" t="inlineStr">
        <is>
          <t>1-0100</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fmt sheetId="1" sqref="F284"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G284"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H284"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I284" start="0" length="0">
      <dxf>
        <font>
          <sz val="10"/>
          <color theme="0"/>
        </font>
        <fill>
          <patternFill patternType="none">
            <bgColor indexed="65"/>
          </patternFill>
        </fill>
        <alignment vertical="top" wrapText="1" readingOrder="0"/>
        <border outline="0">
          <left style="thin">
            <color indexed="64"/>
          </left>
          <right style="thin">
            <color indexed="64"/>
          </right>
          <top style="thin">
            <color indexed="64"/>
          </top>
          <bottom style="thin">
            <color indexed="64"/>
          </bottom>
        </border>
        <protection locked="0"/>
      </dxf>
    </rfmt>
    <rcc rId="0" sId="1" dxf="1">
      <nc r="J284" t="inlineStr">
        <is>
          <t>Alquiler y arrendamiento de propiedades o
edificaciones</t>
        </is>
      </nc>
      <ndxf>
        <font>
          <sz val="10"/>
          <color theme="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K284">
        <v>80131500</v>
      </nc>
      <ndxf>
        <font>
          <sz val="10"/>
          <color theme="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L284" t="inlineStr">
        <is>
          <t>EXCEDENTES FINANCIEROS ARRENDAMIENTO PARA EJECUCION VIGENCIA 2018 CONTRATAR EL ARRENDAMIENTO DE BIENES INMUEBLES, LOCALES Y OFICINAS DONDE FUNCIONA LA SEDE ADMINISTRATIVA DE LA GOBERNACIÓN DE CUNDINAMARCA</t>
        </is>
      </nc>
      <ndxf>
        <font>
          <b/>
          <sz val="10"/>
          <color theme="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M284" t="inlineStr">
        <is>
          <t>OCTUBRE</t>
        </is>
      </nc>
      <ndxf>
        <font>
          <sz val="10"/>
          <color theme="0"/>
        </font>
        <numFmt numFmtId="19" formatCode="dd/mm/yyyy"/>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N284" t="inlineStr">
        <is>
          <t>1 MES</t>
        </is>
      </nc>
      <ndxf>
        <font>
          <sz val="10"/>
          <color theme="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O284" t="inlineStr">
        <is>
          <t>DIRECTA</t>
        </is>
      </nc>
      <ndxf>
        <font>
          <sz val="10"/>
          <color theme="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P284" t="inlineStr">
        <is>
          <t>RECURSOS CORRIENTES</t>
        </is>
      </nc>
      <ndxf>
        <font>
          <sz val="10"/>
          <color theme="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284">
        <v>335813664</v>
      </nc>
      <ndxf>
        <font>
          <sz val="10"/>
          <color auto="1"/>
          <name val="Calibri"/>
          <scheme val="minor"/>
        </font>
        <numFmt numFmtId="165" formatCode="_(&quot;$&quot;\ * #,##0_);_(&quot;$&quot;\ * \(#,##0\);_(&quot;$&quot;\ * &quot;-&quot;??_);_(@_)"/>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R284">
        <v>335813664</v>
      </nc>
      <ndxf>
        <font>
          <sz val="10"/>
          <color auto="1"/>
          <name val="Calibri"/>
          <scheme val="minor"/>
        </font>
        <numFmt numFmtId="165" formatCode="_(&quot;$&quot;\ * #,##0_);_(&quot;$&quot;\ * \(#,##0\);_(&quot;$&quot;\ * &quot;-&quot;??_);_(@_)"/>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S284" t="inlineStr">
        <is>
          <t>NO</t>
        </is>
      </nc>
      <n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T284" t="inlineStr">
        <is>
          <t>N/A</t>
        </is>
      </nc>
      <n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U284" t="inlineStr">
        <is>
          <t>Secretaria General - Dirección de Servicios Administrativos</t>
        </is>
      </nc>
      <ndxf>
        <font>
          <sz val="10"/>
          <color theme="0"/>
        </font>
        <fill>
          <patternFill>
            <bgColor theme="4" tint="0.59999389629810485"/>
          </patternFill>
        </fill>
        <alignment horizontal="center" vertical="center" wrapText="1" readingOrder="0"/>
        <border outline="0">
          <left style="thin">
            <color auto="1"/>
          </left>
          <top style="thin">
            <color auto="1"/>
          </top>
          <bottom style="thin">
            <color auto="1"/>
          </bottom>
        </border>
      </ndxf>
    </rcc>
    <rcc rId="0" sId="1" dxf="1">
      <nc r="V284">
        <v>7000088358</v>
      </nc>
      <ndxf>
        <font>
          <color auto="1"/>
        </font>
        <fill>
          <patternFill patternType="none">
            <bgColor indexed="65"/>
          </patternFill>
        </fill>
        <alignment horizontal="center" vertical="center" readingOrder="0"/>
      </ndxf>
    </rcc>
    <rfmt sheetId="1" sqref="W284" start="0" length="0">
      <dxf>
        <font>
          <color auto="1"/>
        </font>
        <fill>
          <patternFill>
            <bgColor theme="0"/>
          </patternFill>
        </fill>
        <alignment horizontal="center" vertical="center" readingOrder="0"/>
        <border outline="0">
          <left style="thin">
            <color auto="1"/>
          </left>
          <bottom style="thin">
            <color auto="1"/>
          </bottom>
        </border>
      </dxf>
    </rfmt>
    <rfmt sheetId="1" s="1" sqref="X284" start="0" length="0">
      <dxf>
        <font>
          <sz val="10"/>
          <color auto="1"/>
          <name val="Calibri"/>
          <scheme val="minor"/>
        </font>
        <numFmt numFmtId="34" formatCode="_(&quot;$&quot;\ * #,##0.00_);_(&quot;$&quot;\ * \(#,##0.00\);_(&quot;$&quot;\ * &quot;-&quot;??_);_(@_)"/>
        <fill>
          <patternFill>
            <bgColor theme="0"/>
          </patternFill>
        </fill>
        <alignment horizontal="center" vertical="center" readingOrder="0"/>
        <border outline="0">
          <left style="thin">
            <color auto="1"/>
          </left>
          <bottom style="thin">
            <color auto="1"/>
          </bottom>
        </border>
      </dxf>
    </rfmt>
    <rfmt sheetId="1" sqref="Y284" start="0" length="0">
      <dxf>
        <font>
          <sz val="10"/>
          <color auto="1"/>
        </font>
        <fill>
          <patternFill>
            <bgColor theme="0"/>
          </patternFill>
        </fill>
        <alignment horizontal="center" vertical="center" readingOrder="0"/>
        <border outline="0">
          <left style="thin">
            <color indexed="64"/>
          </left>
          <right style="thin">
            <color indexed="64"/>
          </right>
          <bottom style="thin">
            <color indexed="64"/>
          </bottom>
        </border>
      </dxf>
    </rfmt>
    <rfmt sheetId="1" sqref="Z284" start="0" length="0">
      <dxf>
        <font>
          <sz val="10"/>
          <color auto="1"/>
        </font>
        <fill>
          <patternFill>
            <bgColor theme="0"/>
          </patternFill>
        </fill>
        <alignment horizontal="center" vertical="center" wrapText="1" readingOrder="0"/>
        <border outline="0">
          <left style="thin">
            <color indexed="64"/>
          </left>
          <right style="thin">
            <color indexed="64"/>
          </right>
          <bottom style="thin">
            <color indexed="64"/>
          </bottom>
        </border>
      </dxf>
    </rfmt>
    <rfmt sheetId="1" sqref="AA284" start="0" length="0">
      <dxf>
        <font>
          <sz val="10"/>
          <color auto="1"/>
        </font>
        <fill>
          <patternFill>
            <bgColor theme="0"/>
          </patternFill>
        </fill>
        <alignment horizontal="center" vertical="center" wrapText="1" readingOrder="0"/>
        <border outline="0">
          <left style="thin">
            <color indexed="64"/>
          </left>
          <right style="thin">
            <color indexed="64"/>
          </right>
          <bottom style="thin">
            <color indexed="64"/>
          </bottom>
        </border>
      </dxf>
    </rfmt>
    <rfmt sheetId="1" sqref="AB284" start="0" length="0">
      <dxf>
        <font>
          <b/>
          <sz val="10"/>
          <color auto="1"/>
        </font>
        <fill>
          <patternFill>
            <bgColor theme="0"/>
          </patternFill>
        </fill>
        <alignment horizontal="center" vertical="center" wrapText="1" readingOrder="0"/>
        <border outline="0">
          <left style="thin">
            <color auto="1"/>
          </left>
          <top style="thin">
            <color auto="1"/>
          </top>
          <bottom style="thin">
            <color auto="1"/>
          </bottom>
        </border>
      </dxf>
    </rfmt>
    <rfmt sheetId="1" s="1" sqref="AC284"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D284"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E284"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F284"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G284"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H284"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I284"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J284"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K284"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L284" start="0" length="0">
      <dxf>
        <font>
          <sz val="10"/>
          <color theme="1"/>
          <name val="Calibri"/>
          <scheme val="minor"/>
        </font>
        <numFmt numFmtId="165" formatCode="_(&quot;$&quot;\ * #,##0_);_(&quot;$&quot;\ * \(#,##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M284" start="0" length="0">
      <dxf>
        <font>
          <sz val="10"/>
          <color theme="1"/>
          <name val="Calibri"/>
          <scheme val="minor"/>
        </font>
        <numFmt numFmtId="165" formatCode="_(&quot;$&quot;\ * #,##0_);_(&quot;$&quot;\ * \(#,##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cc rId="0" sId="1" s="1" dxf="1" numFmtId="34">
      <nc r="AN284">
        <v>335813664</v>
      </nc>
      <ndxf>
        <font>
          <sz val="10"/>
          <color theme="1"/>
          <name val="Calibri"/>
          <scheme val="minor"/>
        </font>
        <numFmt numFmtId="165" formatCode="_(&quot;$&quot;\ * #,##0_);_(&quot;$&quot;\ * \(#,##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ndxf>
    </rcc>
    <rfmt sheetId="1" sqref="AO284" start="0" length="0">
      <dxf>
        <font>
          <sz val="10"/>
          <color theme="0"/>
        </font>
        <numFmt numFmtId="34" formatCode="_(&quot;$&quot;\ * #,##0.00_);_(&quot;$&quot;\ * \(#,##0.00\);_(&quot;$&quot;\ * &quot;-&quot;??_);_(@_)"/>
        <fill>
          <patternFill>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84" start="0" length="0">
      <dxf>
        <font>
          <sz val="11"/>
          <color theme="1"/>
          <name val="Calibri"/>
          <scheme val="minor"/>
        </font>
        <numFmt numFmtId="165" formatCode="_(&quot;$&quot;\ * #,##0_);_(&quot;$&quot;\ * \(#,##0\);_(&quot;$&quot;\ * &quot;-&quot;??_);_(@_)"/>
        <fill>
          <patternFill patternType="none">
            <bgColor indexed="65"/>
          </patternFill>
        </fill>
      </dxf>
    </rfmt>
    <rfmt sheetId="1" sqref="AQ284" start="0" length="0">
      <dxf>
        <font>
          <sz val="11"/>
          <color theme="1"/>
          <name val="Calibri"/>
          <scheme val="minor"/>
        </font>
        <fill>
          <patternFill patternType="none">
            <bgColor indexed="65"/>
          </patternFill>
        </fill>
      </dxf>
    </rfmt>
    <rfmt sheetId="1" sqref="AR284" start="0" length="0">
      <dxf>
        <font>
          <sz val="11"/>
          <color theme="1"/>
          <name val="Calibri"/>
          <scheme val="minor"/>
        </font>
        <numFmt numFmtId="165" formatCode="_(&quot;$&quot;\ * #,##0_);_(&quot;$&quot;\ * \(#,##0\);_(&quot;$&quot;\ * &quot;-&quot;??_);_(@_)"/>
        <fill>
          <patternFill patternType="none">
            <bgColor indexed="65"/>
          </patternFill>
        </fill>
      </dxf>
    </rfmt>
  </rrc>
  <rrc rId="14718" sId="1" ref="A284:XFD284" action="deleteRow">
    <rfmt sheetId="1" xfDxf="1" sqref="A284:XFD284" start="0" length="0">
      <dxf>
        <font>
          <color theme="0"/>
        </font>
        <fill>
          <patternFill patternType="solid">
            <bgColor rgb="FF7030A0"/>
          </patternFill>
        </fill>
      </dxf>
    </rfmt>
    <rcc rId="0" sId="1" dxf="1">
      <nc r="A284" t="inlineStr">
        <is>
          <t>GENERAL</t>
        </is>
      </nc>
      <ndxf>
        <font>
          <sz val="10"/>
          <color theme="0"/>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84" t="inlineStr">
        <is>
          <t>GR:1:2-02-09</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C284" t="inlineStr">
        <is>
          <t>1.2.2.5</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D284" t="inlineStr">
        <is>
          <t>999999</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E284" t="inlineStr">
        <is>
          <t>1-0100</t>
        </is>
      </nc>
      <ndxf>
        <font>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fmt sheetId="1" sqref="F284"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G284"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H284" start="0" length="0">
      <dxf>
        <font>
          <sz val="10"/>
          <color theme="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I284" start="0" length="0">
      <dxf>
        <font>
          <sz val="10"/>
          <color theme="0"/>
        </font>
        <fill>
          <patternFill patternType="none">
            <bgColor indexed="65"/>
          </patternFill>
        </fill>
        <alignment vertical="top" wrapText="1" readingOrder="0"/>
        <border outline="0">
          <left style="thin">
            <color indexed="64"/>
          </left>
          <right style="thin">
            <color indexed="64"/>
          </right>
          <top style="thin">
            <color indexed="64"/>
          </top>
          <bottom style="thin">
            <color indexed="64"/>
          </bottom>
        </border>
        <protection locked="0"/>
      </dxf>
    </rfmt>
    <rcc rId="0" sId="1" dxf="1">
      <nc r="J284" t="inlineStr">
        <is>
          <t>Alquiler y arrendamiento de propiedades o
edificaciones</t>
        </is>
      </nc>
      <ndxf>
        <font>
          <sz val="10"/>
          <color theme="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K284">
        <v>80131500</v>
      </nc>
      <ndxf>
        <font>
          <sz val="10"/>
          <color theme="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L284" t="inlineStr">
        <is>
          <t>PARA TRASLADO PRESUPUESTAL (IMPRESOS Y COMUNICACIONES)</t>
        </is>
      </nc>
      <ndxf>
        <font>
          <b/>
          <sz val="10"/>
          <color theme="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M284" t="inlineStr">
        <is>
          <t>NOVIEMBRE</t>
        </is>
      </nc>
      <ndxf>
        <font>
          <sz val="10"/>
          <color theme="0"/>
        </font>
        <numFmt numFmtId="19" formatCode="dd/mm/yyyy"/>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N284" t="inlineStr">
        <is>
          <t>1 MES</t>
        </is>
      </nc>
      <ndxf>
        <font>
          <sz val="10"/>
          <color theme="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O284" t="inlineStr">
        <is>
          <t>DIRECTA</t>
        </is>
      </nc>
      <ndxf>
        <font>
          <sz val="10"/>
          <color theme="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P284" t="inlineStr">
        <is>
          <t>RECURSOS CORRIENTES</t>
        </is>
      </nc>
      <ndxf>
        <font>
          <sz val="10"/>
          <color theme="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284">
        <v>20000000</v>
      </nc>
      <ndxf>
        <font>
          <sz val="10"/>
          <color auto="1"/>
          <name val="Calibri"/>
          <scheme val="minor"/>
        </font>
        <numFmt numFmtId="165" formatCode="_(&quot;$&quot;\ * #,##0_);_(&quot;$&quot;\ * \(#,##0\);_(&quot;$&quot;\ * &quot;-&quot;??_);_(@_)"/>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R284">
        <v>20000000</v>
      </nc>
      <ndxf>
        <font>
          <sz val="10"/>
          <color auto="1"/>
          <name val="Calibri"/>
          <scheme val="minor"/>
        </font>
        <numFmt numFmtId="165" formatCode="_(&quot;$&quot;\ * #,##0_);_(&quot;$&quot;\ * \(#,##0\);_(&quot;$&quot;\ * &quot;-&quot;??_);_(@_)"/>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S284" t="inlineStr">
        <is>
          <t>NO</t>
        </is>
      </nc>
      <n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T284" t="inlineStr">
        <is>
          <t>N/A</t>
        </is>
      </nc>
      <ndxf>
        <font>
          <sz val="10"/>
          <color theme="0"/>
        </font>
        <fill>
          <patternFill>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U284" t="inlineStr">
        <is>
          <t>Secretaria General - Dirección de Servicios Administrativos</t>
        </is>
      </nc>
      <ndxf>
        <font>
          <sz val="10"/>
          <color theme="0"/>
        </font>
        <fill>
          <patternFill>
            <bgColor theme="4" tint="0.59999389629810485"/>
          </patternFill>
        </fill>
        <alignment horizontal="center" vertical="center" wrapText="1" readingOrder="0"/>
        <border outline="0">
          <left style="thin">
            <color auto="1"/>
          </left>
          <top style="thin">
            <color auto="1"/>
          </top>
          <bottom style="thin">
            <color auto="1"/>
          </bottom>
        </border>
      </ndxf>
    </rcc>
    <rfmt sheetId="1" sqref="V284" start="0" length="0">
      <dxf>
        <font>
          <color auto="1"/>
        </font>
        <fill>
          <patternFill patternType="none">
            <bgColor indexed="65"/>
          </patternFill>
        </fill>
        <alignment horizontal="center" vertical="center" readingOrder="0"/>
      </dxf>
    </rfmt>
    <rfmt sheetId="1" sqref="W284" start="0" length="0">
      <dxf>
        <font>
          <color auto="1"/>
        </font>
        <fill>
          <patternFill>
            <bgColor theme="0"/>
          </patternFill>
        </fill>
        <alignment horizontal="center" vertical="center" readingOrder="0"/>
        <border outline="0">
          <left style="thin">
            <color auto="1"/>
          </left>
          <bottom style="thin">
            <color auto="1"/>
          </bottom>
        </border>
      </dxf>
    </rfmt>
    <rfmt sheetId="1" s="1" sqref="X284" start="0" length="0">
      <dxf>
        <font>
          <sz val="10"/>
          <color auto="1"/>
          <name val="Calibri"/>
          <scheme val="minor"/>
        </font>
        <numFmt numFmtId="34" formatCode="_(&quot;$&quot;\ * #,##0.00_);_(&quot;$&quot;\ * \(#,##0.00\);_(&quot;$&quot;\ * &quot;-&quot;??_);_(@_)"/>
        <fill>
          <patternFill>
            <bgColor theme="0"/>
          </patternFill>
        </fill>
        <alignment horizontal="center" vertical="center" readingOrder="0"/>
        <border outline="0">
          <left style="thin">
            <color auto="1"/>
          </left>
          <bottom style="thin">
            <color auto="1"/>
          </bottom>
        </border>
      </dxf>
    </rfmt>
    <rfmt sheetId="1" sqref="Y284" start="0" length="0">
      <dxf>
        <font>
          <sz val="10"/>
          <color auto="1"/>
        </font>
        <fill>
          <patternFill>
            <bgColor theme="0"/>
          </patternFill>
        </fill>
        <alignment horizontal="center" vertical="center" readingOrder="0"/>
        <border outline="0">
          <left style="thin">
            <color indexed="64"/>
          </left>
          <right style="thin">
            <color indexed="64"/>
          </right>
          <bottom style="thin">
            <color indexed="64"/>
          </bottom>
        </border>
      </dxf>
    </rfmt>
    <rfmt sheetId="1" sqref="Z284" start="0" length="0">
      <dxf>
        <font>
          <sz val="10"/>
          <color auto="1"/>
        </font>
        <fill>
          <patternFill>
            <bgColor theme="0"/>
          </patternFill>
        </fill>
        <alignment horizontal="center" vertical="center" wrapText="1" readingOrder="0"/>
        <border outline="0">
          <left style="thin">
            <color indexed="64"/>
          </left>
          <right style="thin">
            <color indexed="64"/>
          </right>
          <bottom style="thin">
            <color indexed="64"/>
          </bottom>
        </border>
      </dxf>
    </rfmt>
    <rfmt sheetId="1" sqref="AA284" start="0" length="0">
      <dxf>
        <font>
          <sz val="10"/>
          <color auto="1"/>
        </font>
        <fill>
          <patternFill>
            <bgColor theme="0"/>
          </patternFill>
        </fill>
        <alignment horizontal="center" vertical="center" wrapText="1" readingOrder="0"/>
        <border outline="0">
          <left style="thin">
            <color indexed="64"/>
          </left>
          <right style="thin">
            <color indexed="64"/>
          </right>
          <bottom style="thin">
            <color indexed="64"/>
          </bottom>
        </border>
      </dxf>
    </rfmt>
    <rfmt sheetId="1" sqref="AB284" start="0" length="0">
      <dxf>
        <font>
          <b/>
          <sz val="10"/>
          <color auto="1"/>
        </font>
        <fill>
          <patternFill>
            <bgColor theme="0"/>
          </patternFill>
        </fill>
        <alignment horizontal="center" vertical="center" wrapText="1" readingOrder="0"/>
        <border outline="0">
          <left style="thin">
            <color auto="1"/>
          </left>
          <top style="thin">
            <color auto="1"/>
          </top>
          <bottom style="thin">
            <color auto="1"/>
          </bottom>
        </border>
      </dxf>
    </rfmt>
    <rfmt sheetId="1" s="1" sqref="AC284"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D284"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E284"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F284"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G284"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H284"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I284"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J284"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K284" start="0" length="0">
      <dxf>
        <font>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L284" start="0" length="0">
      <dxf>
        <font>
          <sz val="10"/>
          <color theme="1"/>
          <name val="Calibri"/>
          <scheme val="minor"/>
        </font>
        <numFmt numFmtId="165" formatCode="_(&quot;$&quot;\ * #,##0_);_(&quot;$&quot;\ * \(#,##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cc rId="0" sId="1" s="1" dxf="1" numFmtId="34">
      <nc r="AM284">
        <v>20000000</v>
      </nc>
      <ndxf>
        <font>
          <sz val="10"/>
          <color theme="1"/>
          <name val="Calibri"/>
          <scheme val="minor"/>
        </font>
        <numFmt numFmtId="165" formatCode="_(&quot;$&quot;\ * #,##0_);_(&quot;$&quot;\ * \(#,##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ndxf>
    </rcc>
    <rfmt sheetId="1" s="1" sqref="AN284" start="0" length="0">
      <dxf>
        <font>
          <sz val="10"/>
          <color theme="1"/>
          <name val="Calibri"/>
          <scheme val="minor"/>
        </font>
        <numFmt numFmtId="165" formatCode="_(&quot;$&quot;\ * #,##0_);_(&quot;$&quot;\ * \(#,##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qref="AO284" start="0" length="0">
      <dxf>
        <font>
          <sz val="10"/>
          <color theme="0"/>
        </font>
        <numFmt numFmtId="34" formatCode="_(&quot;$&quot;\ * #,##0.00_);_(&quot;$&quot;\ * \(#,##0.00\);_(&quot;$&quot;\ * &quot;-&quot;??_);_(@_)"/>
        <fill>
          <patternFill>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84" start="0" length="0">
      <dxf>
        <font>
          <sz val="11"/>
          <color theme="1"/>
          <name val="Calibri"/>
          <scheme val="minor"/>
        </font>
        <numFmt numFmtId="165" formatCode="_(&quot;$&quot;\ * #,##0_);_(&quot;$&quot;\ * \(#,##0\);_(&quot;$&quot;\ * &quot;-&quot;??_);_(@_)"/>
        <fill>
          <patternFill patternType="none">
            <bgColor indexed="65"/>
          </patternFill>
        </fill>
      </dxf>
    </rfmt>
    <rfmt sheetId="1" sqref="AQ284" start="0" length="0">
      <dxf>
        <font>
          <sz val="11"/>
          <color theme="1"/>
          <name val="Calibri"/>
          <scheme val="minor"/>
        </font>
        <fill>
          <patternFill patternType="none">
            <bgColor indexed="65"/>
          </patternFill>
        </fill>
      </dxf>
    </rfmt>
    <rfmt sheetId="1" sqref="AR284" start="0" length="0">
      <dxf>
        <font>
          <sz val="11"/>
          <color theme="1"/>
          <name val="Calibri"/>
          <scheme val="minor"/>
        </font>
        <numFmt numFmtId="165" formatCode="_(&quot;$&quot;\ * #,##0_);_(&quot;$&quot;\ * \(#,##0\);_(&quot;$&quot;\ * &quot;-&quot;??_);_(@_)"/>
        <fill>
          <patternFill patternType="none">
            <bgColor indexed="65"/>
          </patternFill>
        </fill>
      </dxf>
    </rfmt>
  </rrc>
  <rrc rId="14719" sId="1" ref="A285:XFD285" action="deleteRow">
    <undo index="0" exp="area" dr="Q274:Q285" r="Q286" sId="1"/>
    <rfmt sheetId="1" xfDxf="1" sqref="A285:XFD285" start="0" length="0"/>
    <rfmt sheetId="1" sqref="A285" start="0" length="0">
      <dxf>
        <font>
          <sz val="10"/>
          <color theme="0"/>
          <name val="Calibri"/>
          <scheme val="minor"/>
        </font>
        <fill>
          <patternFill patternType="solid">
            <bgColor rgb="FF92D050"/>
          </patternFill>
        </fill>
        <alignment vertical="center" wrapText="1" readingOrder="0"/>
        <border outline="0">
          <left style="thin">
            <color auto="1"/>
          </left>
          <right style="thin">
            <color auto="1"/>
          </right>
          <bottom style="thin">
            <color auto="1"/>
          </bottom>
        </border>
        <protection locked="0"/>
      </dxf>
    </rfmt>
    <rfmt sheetId="1" sqref="B285" start="0" length="0">
      <dxf>
        <font>
          <i/>
          <sz val="10"/>
          <color theme="0"/>
          <name val="Calibri"/>
          <scheme val="minor"/>
        </font>
        <numFmt numFmtId="30" formatCode="@"/>
        <fill>
          <patternFill patternType="solid">
            <bgColor rgb="FF92D050"/>
          </patternFill>
        </fill>
        <alignment horizontal="center" vertical="center" readingOrder="0"/>
      </dxf>
    </rfmt>
    <rfmt sheetId="1" sqref="C285" start="0" length="0">
      <dxf>
        <font>
          <i/>
          <sz val="10"/>
          <color theme="0"/>
          <name val="Calibri"/>
          <scheme val="minor"/>
        </font>
        <numFmt numFmtId="30" formatCode="@"/>
        <fill>
          <patternFill patternType="solid">
            <bgColor rgb="FF92D050"/>
          </patternFill>
        </fill>
        <alignment horizontal="center" vertical="center" readingOrder="0"/>
      </dxf>
    </rfmt>
    <rfmt sheetId="1" sqref="D285" start="0" length="0">
      <dxf>
        <font>
          <i/>
          <sz val="10"/>
          <color theme="0"/>
          <name val="Calibri"/>
          <scheme val="minor"/>
        </font>
        <numFmt numFmtId="30" formatCode="@"/>
        <fill>
          <patternFill patternType="solid">
            <bgColor rgb="FF92D050"/>
          </patternFill>
        </fill>
        <alignment horizontal="center" vertical="center" readingOrder="0"/>
      </dxf>
    </rfmt>
    <rfmt sheetId="1" sqref="E285" start="0" length="0">
      <dxf>
        <font>
          <i/>
          <sz val="10"/>
          <color theme="0"/>
          <name val="Calibri"/>
          <scheme val="minor"/>
        </font>
        <numFmt numFmtId="30" formatCode="@"/>
        <fill>
          <patternFill patternType="solid">
            <bgColor rgb="FF92D050"/>
          </patternFill>
        </fill>
        <alignment horizontal="center" vertical="center" readingOrder="0"/>
      </dxf>
    </rfmt>
    <rfmt sheetId="1" sqref="F285" start="0" length="0">
      <dxf>
        <font>
          <sz val="10"/>
          <color theme="0"/>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protection locked="0"/>
      </dxf>
    </rfmt>
    <rfmt sheetId="1" sqref="G285" start="0" length="0">
      <dxf>
        <font>
          <sz val="10"/>
          <color theme="0"/>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protection locked="0"/>
      </dxf>
    </rfmt>
    <rfmt sheetId="1" sqref="H285" start="0" length="0">
      <dxf>
        <font>
          <sz val="10"/>
          <color theme="0"/>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protection locked="0"/>
      </dxf>
    </rfmt>
    <rfmt sheetId="1" sqref="I285" start="0" length="0">
      <dxf>
        <font>
          <sz val="10"/>
          <color theme="0"/>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protection locked="0"/>
      </dxf>
    </rfmt>
    <rfmt sheetId="1" sqref="J285" start="0" length="0">
      <dxf>
        <font>
          <sz val="10"/>
          <color theme="0"/>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K285" start="0" length="0">
      <dxf>
        <font>
          <sz val="10"/>
          <color theme="0"/>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L285" start="0" length="0">
      <dxf>
        <font>
          <b/>
          <sz val="10"/>
          <color theme="0"/>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M285" start="0" length="0">
      <dxf>
        <font>
          <sz val="10"/>
          <color theme="0"/>
          <name val="Calibri"/>
          <scheme val="minor"/>
        </font>
        <numFmt numFmtId="19" formatCode="dd/mm/yyyy"/>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N285" start="0" length="0">
      <dxf>
        <font>
          <sz val="10"/>
          <color theme="0"/>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O285" start="0" length="0">
      <dxf>
        <font>
          <sz val="10"/>
          <color theme="0"/>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P285" start="0" length="0">
      <dxf>
        <font>
          <sz val="10"/>
          <color theme="0"/>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1" sqref="Q285" start="0" length="0">
      <dxf>
        <font>
          <sz val="10"/>
          <color theme="0"/>
          <name val="Calibri"/>
          <scheme val="minor"/>
        </font>
        <numFmt numFmtId="165" formatCode="_(&quot;$&quot;\ * #,##0_);_(&quot;$&quot;\ * \(#,##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1" sqref="R285" start="0" length="0">
      <dxf>
        <font>
          <sz val="10"/>
          <color theme="0"/>
          <name val="Calibri"/>
          <scheme val="minor"/>
        </font>
        <numFmt numFmtId="165" formatCode="_(&quot;$&quot;\ * #,##0_);_(&quot;$&quot;\ * \(#,##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S285" start="0" length="0">
      <dxf>
        <font>
          <sz val="10"/>
          <color theme="0"/>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T285" start="0" length="0">
      <dxf>
        <font>
          <sz val="10"/>
          <color theme="0"/>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U285" start="0" length="0">
      <dxf>
        <font>
          <sz val="10"/>
          <color theme="0"/>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1" sqref="V285" start="0" length="0">
      <dxf>
        <font>
          <sz val="10"/>
          <color theme="0"/>
          <name val="Calibri"/>
          <scheme val="minor"/>
        </font>
        <numFmt numFmtId="34" formatCode="_(&quot;$&quot;\ * #,##0.00_);_(&quot;$&quot;\ * \(#,##0.00\);_(&quot;$&quot;\ * &quot;-&quot;??_);_(@_)"/>
        <fill>
          <patternFill patternType="solid">
            <bgColor rgb="FF92D050"/>
          </patternFill>
        </fill>
        <alignment horizontal="center" vertical="center" wrapText="1" readingOrder="0"/>
      </dxf>
    </rfmt>
    <rfmt sheetId="1" s="1" sqref="W285" start="0" length="0">
      <dxf>
        <font>
          <sz val="10"/>
          <color theme="0"/>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bottom style="thin">
            <color auto="1"/>
          </bottom>
        </border>
      </dxf>
    </rfmt>
    <rfmt sheetId="1" s="1" sqref="X285" start="0" length="0">
      <dxf>
        <font>
          <sz val="10"/>
          <color theme="0"/>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bottom style="thin">
            <color auto="1"/>
          </bottom>
        </border>
      </dxf>
    </rfmt>
    <rfmt sheetId="1" sqref="Y285" start="0" length="0">
      <dxf>
        <font>
          <sz val="10"/>
          <color theme="0"/>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bottom style="thin">
            <color auto="1"/>
          </bottom>
        </border>
      </dxf>
    </rfmt>
    <rfmt sheetId="1" s="1" sqref="Z285" start="0" length="0">
      <dxf>
        <font>
          <sz val="10"/>
          <color theme="0"/>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bottom style="thin">
            <color auto="1"/>
          </bottom>
        </border>
      </dxf>
    </rfmt>
    <rfmt sheetId="1" sqref="AA285" start="0" length="0">
      <dxf>
        <font>
          <sz val="10"/>
          <color theme="0"/>
          <name val="Calibri"/>
          <scheme val="minor"/>
        </font>
        <numFmt numFmtId="165" formatCode="_(&quot;$&quot;\ * #,##0_);_(&quot;$&quot;\ * \(#,##0\);_(&quot;$&quot;\ * &quot;-&quot;??_);_(@_)"/>
        <fill>
          <patternFill patternType="solid">
            <bgColor rgb="FF92D050"/>
          </patternFill>
        </fill>
        <alignment horizontal="center" vertical="center" wrapText="1" readingOrder="0"/>
        <border outline="0">
          <left style="thin">
            <color auto="1"/>
          </left>
          <right style="thin">
            <color auto="1"/>
          </right>
          <bottom style="thin">
            <color auto="1"/>
          </bottom>
        </border>
      </dxf>
    </rfmt>
    <rfmt sheetId="1" sqref="AB285" start="0" length="0">
      <dxf>
        <font>
          <b/>
          <sz val="10"/>
          <color theme="0"/>
          <name val="Calibri"/>
          <scheme val="minor"/>
        </font>
        <fill>
          <patternFill patternType="solid">
            <bgColor rgb="FF92D050"/>
          </patternFill>
        </fill>
        <alignment horizontal="center" vertical="center" wrapText="1" readingOrder="0"/>
        <border outline="0">
          <left style="thin">
            <color auto="1"/>
          </left>
          <top style="thin">
            <color auto="1"/>
          </top>
          <bottom style="thin">
            <color auto="1"/>
          </bottom>
        </border>
      </dxf>
    </rfmt>
    <rcc rId="0" sId="1" s="1" dxf="1">
      <nc r="AC285">
        <f>+AC274+AC275</f>
      </nc>
      <ndxf>
        <font>
          <sz val="10"/>
          <color auto="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top style="thin">
            <color auto="1"/>
          </top>
          <bottom style="thin">
            <color auto="1"/>
          </bottom>
        </border>
        <protection locked="0"/>
      </ndxf>
    </rcc>
    <rcc rId="0" sId="1" s="1" dxf="1">
      <nc r="AD285">
        <f>+AD274+AD275</f>
      </nc>
      <ndxf>
        <font>
          <sz val="10"/>
          <color auto="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top style="thin">
            <color auto="1"/>
          </top>
          <bottom style="thin">
            <color auto="1"/>
          </bottom>
        </border>
        <protection locked="0"/>
      </ndxf>
    </rcc>
    <rcc rId="0" sId="1" s="1" dxf="1">
      <nc r="AE285">
        <f>+AE274+AE275</f>
      </nc>
      <ndxf>
        <font>
          <sz val="10"/>
          <color auto="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top style="thin">
            <color auto="1"/>
          </top>
          <bottom style="thin">
            <color auto="1"/>
          </bottom>
        </border>
        <protection locked="0"/>
      </ndxf>
    </rcc>
    <rcc rId="0" sId="1" s="1" dxf="1">
      <nc r="AF285">
        <f>+AF274+AF275</f>
      </nc>
      <ndxf>
        <font>
          <sz val="10"/>
          <color auto="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top style="thin">
            <color auto="1"/>
          </top>
          <bottom style="thin">
            <color auto="1"/>
          </bottom>
        </border>
        <protection locked="0"/>
      </ndxf>
    </rcc>
    <rcc rId="0" sId="1" s="1" dxf="1">
      <nc r="AG285">
        <f>+AG274+AG275</f>
      </nc>
      <ndxf>
        <font>
          <sz val="10"/>
          <color auto="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top style="thin">
            <color auto="1"/>
          </top>
          <bottom style="thin">
            <color auto="1"/>
          </bottom>
        </border>
        <protection locked="0"/>
      </ndxf>
    </rcc>
    <rcc rId="0" sId="1" s="1" dxf="1">
      <nc r="AH285">
        <f>+AH274+AH275</f>
      </nc>
      <ndxf>
        <font>
          <sz val="10"/>
          <color auto="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top style="thin">
            <color auto="1"/>
          </top>
          <bottom style="thin">
            <color auto="1"/>
          </bottom>
        </border>
        <protection locked="0"/>
      </ndxf>
    </rcc>
    <rcc rId="0" sId="1" s="1" dxf="1">
      <nc r="AI285">
        <f>+AI274+AI275</f>
      </nc>
      <ndxf>
        <font>
          <sz val="10"/>
          <color auto="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top style="thin">
            <color auto="1"/>
          </top>
          <bottom style="thin">
            <color auto="1"/>
          </bottom>
        </border>
        <protection locked="0"/>
      </ndxf>
    </rcc>
    <rcc rId="0" sId="1" s="1" dxf="1">
      <nc r="AJ285">
        <f>+AJ274+AJ275</f>
      </nc>
      <ndxf>
        <font>
          <sz val="10"/>
          <color auto="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top style="thin">
            <color auto="1"/>
          </top>
          <bottom style="thin">
            <color auto="1"/>
          </bottom>
        </border>
        <protection locked="0"/>
      </ndxf>
    </rcc>
    <rcc rId="0" sId="1" s="1" dxf="1">
      <nc r="AK285">
        <f>+AK274+AK275</f>
      </nc>
      <ndxf>
        <font>
          <sz val="10"/>
          <color auto="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top style="thin">
            <color auto="1"/>
          </top>
          <bottom style="thin">
            <color auto="1"/>
          </bottom>
        </border>
        <protection locked="0"/>
      </ndxf>
    </rcc>
    <rcc rId="0" sId="1" s="1" dxf="1">
      <nc r="AL285">
        <f>+AL274+AL275</f>
      </nc>
      <ndxf>
        <font>
          <sz val="10"/>
          <color auto="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top style="thin">
            <color auto="1"/>
          </top>
          <bottom style="thin">
            <color auto="1"/>
          </bottom>
        </border>
        <protection locked="0"/>
      </ndxf>
    </rcc>
    <rcc rId="0" sId="1" s="1" dxf="1">
      <nc r="AM285">
        <f>+AM274+AM275</f>
      </nc>
      <ndxf>
        <font>
          <sz val="10"/>
          <color auto="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top style="thin">
            <color auto="1"/>
          </top>
          <bottom style="thin">
            <color auto="1"/>
          </bottom>
        </border>
        <protection locked="0"/>
      </ndxf>
    </rcc>
    <rcc rId="0" sId="1" s="1" dxf="1">
      <nc r="AN285">
        <f>+AN274+AN275</f>
      </nc>
      <ndxf>
        <font>
          <sz val="10"/>
          <color auto="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top style="thin">
            <color auto="1"/>
          </top>
          <bottom style="thin">
            <color auto="1"/>
          </bottom>
        </border>
        <protection locked="0"/>
      </ndxf>
    </rcc>
    <rfmt sheetId="1" sqref="AO285"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AP285" start="0" length="0">
      <dxf>
        <numFmt numFmtId="165" formatCode="_(&quot;$&quot;\ * #,##0_);_(&quot;$&quot;\ * \(#,##0\);_(&quot;$&quot;\ * &quot;-&quot;??_);_(@_)"/>
      </dxf>
    </rfmt>
    <rfmt sheetId="1" sqref="AQ285" start="0" length="0">
      <dxf>
        <fill>
          <patternFill patternType="solid">
            <bgColor rgb="FF92D050"/>
          </patternFill>
        </fill>
      </dxf>
    </rfmt>
    <rfmt sheetId="1" sqref="AR285" start="0" length="0">
      <dxf>
        <fill>
          <patternFill patternType="solid">
            <bgColor rgb="FF92D050"/>
          </patternFill>
        </fill>
      </dxf>
    </rfmt>
  </rrc>
  <rrc rId="14720" sId="1" ref="A285:XFD285" action="deleteRow">
    <undo index="16" exp="ref" v="1" dr="AB285" r="AB380" sId="1"/>
    <undo index="16" exp="ref" v="1" dr="AA285" r="AA380" sId="1"/>
    <undo index="16" exp="ref" v="1" dr="U285" r="U380" sId="1"/>
    <undo index="16" exp="ref" v="1" dr="T285" r="T380" sId="1"/>
    <undo index="16" exp="ref" v="1" dr="S285" r="S380" sId="1"/>
    <undo index="16" exp="ref" v="1" dr="R285" r="R380" sId="1"/>
    <undo index="16" exp="ref" v="1" dr="Q285" r="Q380" sId="1"/>
    <rfmt sheetId="1" xfDxf="1" sqref="A285:XFD285" start="0" length="0"/>
    <rfmt sheetId="1" sqref="A285" start="0" length="0">
      <dxf>
        <font>
          <sz val="10"/>
          <color theme="1"/>
          <name val="Calibri"/>
          <scheme val="minor"/>
        </font>
        <fill>
          <patternFill patternType="solid">
            <bgColor rgb="FF7030A0"/>
          </patternFill>
        </fill>
        <alignment vertical="center" wrapText="1" readingOrder="0"/>
        <border outline="0">
          <left style="thin">
            <color auto="1"/>
          </left>
          <right style="thin">
            <color auto="1"/>
          </right>
          <top style="thin">
            <color auto="1"/>
          </top>
          <bottom style="thin">
            <color auto="1"/>
          </bottom>
        </border>
      </dxf>
    </rfmt>
    <rfmt sheetId="1" sqref="B285" start="0" length="0">
      <dxf>
        <font>
          <sz val="10"/>
          <color theme="1"/>
          <name val="Calibri"/>
          <scheme val="minor"/>
        </font>
        <fill>
          <patternFill patternType="solid">
            <bgColor rgb="FF7030A0"/>
          </patternFill>
        </fill>
        <alignment vertical="center" wrapText="1" readingOrder="0"/>
        <border outline="0">
          <left style="thin">
            <color auto="1"/>
          </left>
          <right style="thin">
            <color auto="1"/>
          </right>
          <top style="thin">
            <color auto="1"/>
          </top>
          <bottom style="thin">
            <color auto="1"/>
          </bottom>
        </border>
      </dxf>
    </rfmt>
    <rfmt sheetId="1" sqref="C285" start="0" length="0">
      <dxf>
        <font>
          <sz val="10"/>
          <color theme="1"/>
          <name val="Calibri"/>
          <scheme val="minor"/>
        </font>
        <fill>
          <patternFill patternType="solid">
            <bgColor rgb="FF7030A0"/>
          </patternFill>
        </fill>
        <alignment horizontal="right" vertical="center" wrapText="1" readingOrder="0"/>
        <border outline="0">
          <left style="thin">
            <color auto="1"/>
          </left>
          <right style="thin">
            <color auto="1"/>
          </right>
          <top style="thin">
            <color auto="1"/>
          </top>
          <bottom style="thin">
            <color auto="1"/>
          </bottom>
        </border>
      </dxf>
    </rfmt>
    <rfmt sheetId="1" sqref="D285" start="0" length="0">
      <dxf>
        <font>
          <sz val="10"/>
          <color theme="1"/>
          <name val="Calibri"/>
          <scheme val="minor"/>
        </font>
        <fill>
          <patternFill patternType="solid">
            <bgColor rgb="FF7030A0"/>
          </patternFill>
        </fill>
        <alignment horizontal="right" vertical="center" wrapText="1" readingOrder="0"/>
        <border outline="0">
          <left style="thin">
            <color auto="1"/>
          </left>
          <right style="thin">
            <color auto="1"/>
          </right>
          <top style="thin">
            <color auto="1"/>
          </top>
          <bottom style="thin">
            <color auto="1"/>
          </bottom>
        </border>
      </dxf>
    </rfmt>
    <rfmt sheetId="1" sqref="E285" start="0" length="0">
      <dxf>
        <font>
          <sz val="10"/>
          <color theme="1"/>
          <name val="Calibri"/>
          <scheme val="minor"/>
        </font>
        <fill>
          <patternFill patternType="solid">
            <bgColor rgb="FF7030A0"/>
          </patternFill>
        </fill>
        <alignment horizontal="right" vertical="center" wrapText="1" readingOrder="0"/>
        <border outline="0">
          <left style="thin">
            <color auto="1"/>
          </left>
          <right style="thin">
            <color auto="1"/>
          </right>
          <top style="thin">
            <color auto="1"/>
          </top>
          <bottom style="thin">
            <color auto="1"/>
          </bottom>
        </border>
      </dxf>
    </rfmt>
    <rfmt sheetId="1" sqref="F285" start="0" length="0">
      <dxf>
        <font>
          <sz val="10"/>
          <color theme="1"/>
          <name val="Calibri"/>
          <scheme val="minor"/>
        </font>
        <fill>
          <patternFill patternType="solid">
            <bgColor rgb="FF7030A0"/>
          </patternFill>
        </fill>
        <alignment vertical="top" wrapText="1" readingOrder="0"/>
        <border outline="0">
          <left style="thin">
            <color auto="1"/>
          </left>
          <right style="thin">
            <color auto="1"/>
          </right>
          <top style="thin">
            <color auto="1"/>
          </top>
          <bottom style="thin">
            <color auto="1"/>
          </bottom>
        </border>
      </dxf>
    </rfmt>
    <rfmt sheetId="1" sqref="G285" start="0" length="0">
      <dxf>
        <font>
          <sz val="10"/>
          <color theme="1"/>
          <name val="Calibri"/>
          <scheme val="minor"/>
        </font>
        <fill>
          <patternFill patternType="solid">
            <bgColor rgb="FF7030A0"/>
          </patternFill>
        </fill>
        <alignment vertical="top" wrapText="1" readingOrder="0"/>
        <border outline="0">
          <left style="thin">
            <color auto="1"/>
          </left>
          <right style="thin">
            <color auto="1"/>
          </right>
          <top style="thin">
            <color auto="1"/>
          </top>
          <bottom style="thin">
            <color auto="1"/>
          </bottom>
        </border>
      </dxf>
    </rfmt>
    <rfmt sheetId="1" sqref="H285" start="0" length="0">
      <dxf>
        <font>
          <sz val="10"/>
          <color theme="1"/>
          <name val="Calibri"/>
          <scheme val="minor"/>
        </font>
        <fill>
          <patternFill patternType="solid">
            <bgColor rgb="FF7030A0"/>
          </patternFill>
        </fill>
        <alignment vertical="top" wrapText="1" readingOrder="0"/>
        <border outline="0">
          <left style="thin">
            <color auto="1"/>
          </left>
          <right style="thin">
            <color auto="1"/>
          </right>
          <top style="thin">
            <color auto="1"/>
          </top>
          <bottom style="thin">
            <color auto="1"/>
          </bottom>
        </border>
      </dxf>
    </rfmt>
    <rfmt sheetId="1" sqref="I285" start="0" length="0">
      <dxf>
        <font>
          <sz val="10"/>
          <color theme="1"/>
          <name val="Calibri"/>
          <scheme val="minor"/>
        </font>
        <fill>
          <patternFill patternType="solid">
            <bgColor rgb="FF7030A0"/>
          </patternFill>
        </fill>
        <alignment vertical="top" wrapText="1" readingOrder="0"/>
        <border outline="0">
          <left style="thin">
            <color auto="1"/>
          </left>
          <right style="thin">
            <color auto="1"/>
          </right>
          <top style="thin">
            <color auto="1"/>
          </top>
          <bottom style="thin">
            <color auto="1"/>
          </bottom>
        </border>
      </dxf>
    </rfmt>
    <rfmt sheetId="1" sqref="J285" start="0" length="0">
      <dxf>
        <font>
          <sz val="10"/>
          <color theme="1"/>
          <name val="Calibri"/>
          <scheme val="minor"/>
        </font>
        <fill>
          <patternFill patternType="solid">
            <bgColor rgb="FF7030A0"/>
          </patternFill>
        </fill>
        <alignment horizontal="left" vertical="top" wrapText="1" readingOrder="0"/>
        <border outline="0">
          <left style="thin">
            <color auto="1"/>
          </left>
          <right style="thin">
            <color auto="1"/>
          </right>
          <top style="thin">
            <color auto="1"/>
          </top>
          <bottom style="thin">
            <color auto="1"/>
          </bottom>
        </border>
      </dxf>
    </rfmt>
    <rfmt sheetId="1" sqref="K285" start="0" length="0">
      <dxf>
        <font>
          <sz val="10"/>
          <color theme="1"/>
          <name val="Calibri"/>
          <scheme val="minor"/>
        </font>
        <fill>
          <patternFill patternType="solid">
            <bgColor rgb="FF7030A0"/>
          </patternFill>
        </fill>
        <alignment vertical="top" wrapText="1" readingOrder="0"/>
        <border outline="0">
          <left style="thin">
            <color auto="1"/>
          </left>
          <right style="thin">
            <color auto="1"/>
          </right>
          <top style="thin">
            <color auto="1"/>
          </top>
          <bottom style="thin">
            <color auto="1"/>
          </bottom>
        </border>
      </dxf>
    </rfmt>
    <rfmt sheetId="1" s="1" sqref="L285" start="0" length="0">
      <dxf>
        <font>
          <sz val="10"/>
          <color theme="1"/>
          <name val="Calibri"/>
          <scheme val="minor"/>
        </font>
        <numFmt numFmtId="34" formatCode="_(&quot;$&quot;\ * #,##0.00_);_(&quot;$&quot;\ * \(#,##0.00\);_(&quot;$&quot;\ * &quot;-&quot;??_);_(@_)"/>
        <fill>
          <patternFill patternType="solid">
            <bgColor rgb="FF7030A0"/>
          </patternFill>
        </fill>
        <alignment horizontal="center" vertical="center" wrapText="1" readingOrder="0"/>
        <border outline="0">
          <left style="thin">
            <color auto="1"/>
          </left>
          <right style="thin">
            <color auto="1"/>
          </right>
          <top style="thin">
            <color auto="1"/>
          </top>
          <bottom style="thin">
            <color auto="1"/>
          </bottom>
        </border>
      </dxf>
    </rfmt>
    <rfmt sheetId="1" sqref="M285" start="0" length="0">
      <dxf>
        <font>
          <sz val="10"/>
          <color theme="1"/>
          <name val="Calibri"/>
          <scheme val="minor"/>
        </font>
        <fill>
          <patternFill patternType="solid">
            <bgColor rgb="FF7030A0"/>
          </patternFill>
        </fill>
        <alignment horizontal="center" vertical="center" wrapText="1" readingOrder="0"/>
        <border outline="0">
          <left style="thin">
            <color auto="1"/>
          </left>
          <right style="thin">
            <color auto="1"/>
          </right>
          <top style="thin">
            <color auto="1"/>
          </top>
          <bottom style="thin">
            <color auto="1"/>
          </bottom>
        </border>
      </dxf>
    </rfmt>
    <rfmt sheetId="1" sqref="N285" start="0" length="0">
      <dxf>
        <font>
          <sz val="10"/>
          <color theme="1"/>
          <name val="Calibri"/>
          <scheme val="minor"/>
        </font>
        <fill>
          <patternFill patternType="solid">
            <bgColor rgb="FF7030A0"/>
          </patternFill>
        </fill>
        <alignment vertical="top" wrapText="1" readingOrder="0"/>
        <border outline="0">
          <left style="thin">
            <color auto="1"/>
          </left>
          <right style="thin">
            <color auto="1"/>
          </right>
          <top style="thin">
            <color auto="1"/>
          </top>
          <bottom style="thin">
            <color auto="1"/>
          </bottom>
        </border>
      </dxf>
    </rfmt>
    <rfmt sheetId="1" sqref="O285" start="0" length="0">
      <dxf>
        <font>
          <sz val="10"/>
          <color theme="1"/>
          <name val="Calibri"/>
          <scheme val="minor"/>
        </font>
        <fill>
          <patternFill patternType="solid">
            <bgColor rgb="FF7030A0"/>
          </patternFill>
        </fill>
        <alignment vertical="top" wrapText="1" readingOrder="0"/>
        <border outline="0">
          <left style="thin">
            <color auto="1"/>
          </left>
          <right style="thin">
            <color auto="1"/>
          </right>
          <top style="thin">
            <color auto="1"/>
          </top>
          <bottom style="thin">
            <color auto="1"/>
          </bottom>
        </border>
      </dxf>
    </rfmt>
    <rcc rId="0" sId="1" s="1" dxf="1">
      <nc r="P285">
        <f>+Q285-R285</f>
      </nc>
      <ndxf>
        <font>
          <b/>
          <sz val="11"/>
          <color auto="1"/>
          <name val="Calibri"/>
          <scheme val="minor"/>
        </font>
        <numFmt numFmtId="34" formatCode="_(&quot;$&quot;\ * #,##0.00_);_(&quot;$&quot;\ * \(#,##0.00\);_(&quot;$&quot;\ * &quot;-&quot;??_);_(@_)"/>
        <fill>
          <patternFill patternType="solid">
            <bgColor rgb="FF7030A0"/>
          </patternFill>
        </fill>
        <alignment wrapText="1" readingOrder="0"/>
        <border outline="0">
          <left style="thin">
            <color auto="1"/>
          </left>
          <right style="thin">
            <color auto="1"/>
          </right>
          <top style="thin">
            <color auto="1"/>
          </top>
          <bottom style="thin">
            <color auto="1"/>
          </bottom>
        </border>
      </ndxf>
    </rcc>
    <rcc rId="0" sId="1" s="1" dxf="1">
      <nc r="Q285">
        <f>SUM(Q274:Q284)</f>
      </nc>
      <ndxf>
        <font>
          <b/>
          <sz val="10"/>
          <color theme="1"/>
          <name val="Calibri"/>
          <scheme val="minor"/>
        </font>
        <numFmt numFmtId="34" formatCode="_(&quot;$&quot;\ * #,##0.00_);_(&quot;$&quot;\ * \(#,##0.00\);_(&quot;$&quot;\ * &quot;-&quot;??_);_(@_)"/>
        <fill>
          <patternFill patternType="solid">
            <bgColor rgb="FF7030A0"/>
          </patternFill>
        </fill>
        <alignment wrapText="1" readingOrder="0"/>
        <border outline="0">
          <left style="thin">
            <color auto="1"/>
          </left>
          <right style="thin">
            <color auto="1"/>
          </right>
          <top style="thin">
            <color auto="1"/>
          </top>
          <bottom style="thin">
            <color auto="1"/>
          </bottom>
        </border>
      </ndxf>
    </rcc>
    <rcc rId="0" sId="1" s="1" dxf="1">
      <nc r="R285">
        <f>SUM(R274:R275)</f>
      </nc>
      <ndxf>
        <font>
          <b/>
          <sz val="10"/>
          <color theme="1"/>
          <name val="Calibri"/>
          <scheme val="minor"/>
        </font>
        <numFmt numFmtId="34" formatCode="_(&quot;$&quot;\ * #,##0.00_);_(&quot;$&quot;\ * \(#,##0.00\);_(&quot;$&quot;\ * &quot;-&quot;??_);_(@_)"/>
        <fill>
          <patternFill patternType="solid">
            <bgColor rgb="FF7030A0"/>
          </patternFill>
        </fill>
        <alignment wrapText="1" readingOrder="0"/>
        <border outline="0">
          <left style="thin">
            <color auto="1"/>
          </left>
          <right style="thin">
            <color auto="1"/>
          </right>
          <top style="thin">
            <color auto="1"/>
          </top>
          <bottom style="thin">
            <color auto="1"/>
          </bottom>
        </border>
      </ndxf>
    </rcc>
    <rfmt sheetId="1" sqref="S285" start="0" length="0">
      <dxf>
        <font>
          <sz val="10"/>
          <color theme="1"/>
          <name val="Calibri"/>
          <scheme val="minor"/>
        </font>
        <fill>
          <patternFill patternType="solid">
            <bgColor rgb="FF7030A0"/>
          </patternFill>
        </fill>
        <alignment vertical="top" wrapText="1" readingOrder="0"/>
        <border outline="0">
          <left style="thin">
            <color auto="1"/>
          </left>
          <right style="thin">
            <color auto="1"/>
          </right>
          <top style="thin">
            <color auto="1"/>
          </top>
          <bottom style="thin">
            <color auto="1"/>
          </bottom>
        </border>
      </dxf>
    </rfmt>
    <rfmt sheetId="1" sqref="T285" start="0" length="0">
      <dxf>
        <font>
          <sz val="10"/>
          <color theme="1"/>
          <name val="Calibri"/>
          <scheme val="minor"/>
        </font>
        <fill>
          <patternFill patternType="solid">
            <bgColor rgb="FF7030A0"/>
          </patternFill>
        </fill>
        <alignment vertical="top" wrapText="1" readingOrder="0"/>
        <border outline="0">
          <left style="thin">
            <color auto="1"/>
          </left>
          <right style="thin">
            <color auto="1"/>
          </right>
          <top style="thin">
            <color auto="1"/>
          </top>
          <bottom style="thin">
            <color auto="1"/>
          </bottom>
        </border>
      </dxf>
    </rfmt>
    <rfmt sheetId="1" sqref="U285" start="0" length="0">
      <dxf>
        <font>
          <sz val="10"/>
          <color theme="1"/>
          <name val="Calibri"/>
          <scheme val="minor"/>
        </font>
        <fill>
          <patternFill patternType="solid">
            <bgColor rgb="FF7030A0"/>
          </patternFill>
        </fill>
        <alignment vertical="top" wrapText="1" readingOrder="0"/>
        <border outline="0">
          <left style="thin">
            <color auto="1"/>
          </left>
          <right style="thin">
            <color auto="1"/>
          </right>
          <top style="thin">
            <color auto="1"/>
          </top>
          <bottom style="thin">
            <color auto="1"/>
          </bottom>
        </border>
      </dxf>
    </rfmt>
    <rfmt sheetId="1" sqref="V285" start="0" length="0">
      <dxf>
        <font>
          <sz val="10"/>
          <color theme="1"/>
          <name val="Calibri"/>
          <scheme val="minor"/>
        </font>
        <fill>
          <patternFill patternType="solid">
            <bgColor rgb="FF7030A0"/>
          </patternFill>
        </fill>
        <alignment vertical="top" wrapText="1" readingOrder="0"/>
        <border outline="0">
          <left style="thin">
            <color auto="1"/>
          </left>
          <right style="thin">
            <color auto="1"/>
          </right>
          <top style="thin">
            <color auto="1"/>
          </top>
          <bottom style="thin">
            <color auto="1"/>
          </bottom>
        </border>
      </dxf>
    </rfmt>
    <rfmt sheetId="1" sqref="W285" start="0" length="0">
      <dxf>
        <font>
          <sz val="10"/>
          <color theme="1"/>
          <name val="Calibri"/>
          <scheme val="minor"/>
        </font>
        <fill>
          <patternFill patternType="solid">
            <bgColor rgb="FF7030A0"/>
          </patternFill>
        </fill>
        <alignment vertical="top" wrapText="1" readingOrder="0"/>
        <border outline="0">
          <left style="thin">
            <color auto="1"/>
          </left>
          <right style="thin">
            <color auto="1"/>
          </right>
          <top style="thin">
            <color auto="1"/>
          </top>
          <bottom style="thin">
            <color auto="1"/>
          </bottom>
        </border>
      </dxf>
    </rfmt>
    <rfmt sheetId="1" sqref="X285" start="0" length="0">
      <dxf>
        <font>
          <sz val="10"/>
          <color theme="1"/>
          <name val="Calibri"/>
          <scheme val="minor"/>
        </font>
        <fill>
          <patternFill patternType="solid">
            <bgColor rgb="FF7030A0"/>
          </patternFill>
        </fill>
        <alignment vertical="top" wrapText="1" readingOrder="0"/>
        <border outline="0">
          <left style="thin">
            <color auto="1"/>
          </left>
          <right style="thin">
            <color auto="1"/>
          </right>
          <top style="thin">
            <color auto="1"/>
          </top>
          <bottom style="thin">
            <color auto="1"/>
          </bottom>
        </border>
      </dxf>
    </rfmt>
    <rfmt sheetId="1" sqref="Y285" start="0" length="0">
      <dxf>
        <font>
          <sz val="10"/>
          <color theme="1"/>
          <name val="Calibri"/>
          <scheme val="minor"/>
        </font>
        <fill>
          <patternFill patternType="solid">
            <bgColor rgb="FF7030A0"/>
          </patternFill>
        </fill>
        <alignment vertical="top" wrapText="1" readingOrder="0"/>
        <border outline="0">
          <left style="thin">
            <color auto="1"/>
          </left>
          <right style="thin">
            <color auto="1"/>
          </right>
          <top style="thin">
            <color auto="1"/>
          </top>
          <bottom style="thin">
            <color auto="1"/>
          </bottom>
        </border>
      </dxf>
    </rfmt>
    <rfmt sheetId="1" sqref="Z285" start="0" length="0">
      <dxf>
        <font>
          <sz val="10"/>
          <color theme="1"/>
          <name val="Calibri"/>
          <scheme val="minor"/>
        </font>
        <fill>
          <patternFill patternType="solid">
            <bgColor rgb="FF7030A0"/>
          </patternFill>
        </fill>
        <alignment vertical="top" wrapText="1" readingOrder="0"/>
        <border outline="0">
          <left style="thin">
            <color auto="1"/>
          </left>
          <right style="thin">
            <color auto="1"/>
          </right>
          <top style="thin">
            <color auto="1"/>
          </top>
          <bottom style="thin">
            <color auto="1"/>
          </bottom>
        </border>
      </dxf>
    </rfmt>
    <rfmt sheetId="1" sqref="AA285" start="0" length="0">
      <dxf>
        <font>
          <sz val="10"/>
          <color theme="1"/>
          <name val="Calibri"/>
          <scheme val="minor"/>
        </font>
        <fill>
          <patternFill patternType="solid">
            <bgColor rgb="FF7030A0"/>
          </patternFill>
        </fill>
        <alignment vertical="top" wrapText="1" readingOrder="0"/>
        <border outline="0">
          <left style="thin">
            <color auto="1"/>
          </left>
          <right style="thin">
            <color auto="1"/>
          </right>
          <top style="thin">
            <color auto="1"/>
          </top>
          <bottom style="thin">
            <color auto="1"/>
          </bottom>
        </border>
      </dxf>
    </rfmt>
    <rfmt sheetId="1" sqref="AB285" start="0" length="0">
      <dxf>
        <font>
          <sz val="10"/>
          <color theme="1"/>
          <name val="Calibri"/>
          <scheme val="minor"/>
        </font>
        <fill>
          <patternFill patternType="solid">
            <bgColor rgb="FF7030A0"/>
          </patternFill>
        </fill>
        <alignment vertical="top" wrapText="1" readingOrder="0"/>
        <border outline="0">
          <left style="thin">
            <color auto="1"/>
          </left>
          <right style="thin">
            <color auto="1"/>
          </right>
          <top style="thin">
            <color auto="1"/>
          </top>
          <bottom style="thin">
            <color auto="1"/>
          </bottom>
        </border>
      </dxf>
    </rfmt>
    <rfmt sheetId="1" s="1" sqref="AC285" start="0" length="0">
      <dxf>
        <font>
          <sz val="10"/>
          <color theme="1"/>
          <name val="Calibri"/>
          <scheme val="minor"/>
        </font>
        <numFmt numFmtId="34" formatCode="_(&quot;$&quot;\ * #,##0.00_);_(&quot;$&quot;\ * \(#,##0.00\);_(&quot;$&quot;\ * &quot;-&quot;??_);_(@_)"/>
        <fill>
          <patternFill patternType="solid">
            <bgColor rgb="FF7030A0"/>
          </patternFill>
        </fill>
        <alignment wrapText="1" readingOrder="0"/>
        <border outline="0">
          <left style="thin">
            <color auto="1"/>
          </left>
          <top style="thin">
            <color auto="1"/>
          </top>
          <bottom style="thin">
            <color auto="1"/>
          </bottom>
        </border>
      </dxf>
    </rfmt>
    <rfmt sheetId="1" s="1" sqref="AD285" start="0" length="0">
      <dxf>
        <font>
          <sz val="10"/>
          <color theme="1"/>
          <name val="Calibri"/>
          <scheme val="minor"/>
        </font>
        <numFmt numFmtId="34" formatCode="_(&quot;$&quot;\ * #,##0.00_);_(&quot;$&quot;\ * \(#,##0.00\);_(&quot;$&quot;\ * &quot;-&quot;??_);_(@_)"/>
        <fill>
          <patternFill patternType="solid">
            <bgColor rgb="FF7030A0"/>
          </patternFill>
        </fill>
        <alignment wrapText="1" readingOrder="0"/>
        <border outline="0">
          <left style="thin">
            <color auto="1"/>
          </left>
          <top style="thin">
            <color auto="1"/>
          </top>
          <bottom style="thin">
            <color auto="1"/>
          </bottom>
        </border>
      </dxf>
    </rfmt>
    <rfmt sheetId="1" s="1" sqref="AE285" start="0" length="0">
      <dxf>
        <font>
          <sz val="10"/>
          <color theme="1"/>
          <name val="Calibri"/>
          <scheme val="minor"/>
        </font>
        <numFmt numFmtId="34" formatCode="_(&quot;$&quot;\ * #,##0.00_);_(&quot;$&quot;\ * \(#,##0.00\);_(&quot;$&quot;\ * &quot;-&quot;??_);_(@_)"/>
        <fill>
          <patternFill patternType="solid">
            <bgColor rgb="FF7030A0"/>
          </patternFill>
        </fill>
        <alignment wrapText="1" readingOrder="0"/>
        <border outline="0">
          <left style="thin">
            <color auto="1"/>
          </left>
          <top style="thin">
            <color auto="1"/>
          </top>
          <bottom style="thin">
            <color auto="1"/>
          </bottom>
        </border>
      </dxf>
    </rfmt>
    <rfmt sheetId="1" s="1" sqref="AF285" start="0" length="0">
      <dxf>
        <font>
          <sz val="10"/>
          <color theme="1"/>
          <name val="Calibri"/>
          <scheme val="minor"/>
        </font>
        <numFmt numFmtId="34" formatCode="_(&quot;$&quot;\ * #,##0.00_);_(&quot;$&quot;\ * \(#,##0.00\);_(&quot;$&quot;\ * &quot;-&quot;??_);_(@_)"/>
        <fill>
          <patternFill patternType="solid">
            <bgColor rgb="FF7030A0"/>
          </patternFill>
        </fill>
        <alignment wrapText="1" readingOrder="0"/>
        <border outline="0">
          <left style="thin">
            <color auto="1"/>
          </left>
          <top style="thin">
            <color auto="1"/>
          </top>
          <bottom style="thin">
            <color auto="1"/>
          </bottom>
        </border>
      </dxf>
    </rfmt>
    <rfmt sheetId="1" s="1" sqref="AG285" start="0" length="0">
      <dxf>
        <font>
          <sz val="10"/>
          <color theme="1"/>
          <name val="Calibri"/>
          <scheme val="minor"/>
        </font>
        <numFmt numFmtId="34" formatCode="_(&quot;$&quot;\ * #,##0.00_);_(&quot;$&quot;\ * \(#,##0.00\);_(&quot;$&quot;\ * &quot;-&quot;??_);_(@_)"/>
        <fill>
          <patternFill patternType="solid">
            <bgColor rgb="FF7030A0"/>
          </patternFill>
        </fill>
        <alignment wrapText="1" readingOrder="0"/>
        <border outline="0">
          <left style="thin">
            <color auto="1"/>
          </left>
          <top style="thin">
            <color auto="1"/>
          </top>
          <bottom style="thin">
            <color auto="1"/>
          </bottom>
        </border>
      </dxf>
    </rfmt>
    <rfmt sheetId="1" s="1" sqref="AH285" start="0" length="0">
      <dxf>
        <font>
          <sz val="10"/>
          <color theme="1"/>
          <name val="Calibri"/>
          <scheme val="minor"/>
        </font>
        <numFmt numFmtId="34" formatCode="_(&quot;$&quot;\ * #,##0.00_);_(&quot;$&quot;\ * \(#,##0.00\);_(&quot;$&quot;\ * &quot;-&quot;??_);_(@_)"/>
        <fill>
          <patternFill patternType="solid">
            <bgColor rgb="FF7030A0"/>
          </patternFill>
        </fill>
        <alignment wrapText="1" readingOrder="0"/>
        <border outline="0">
          <left style="thin">
            <color auto="1"/>
          </left>
          <top style="thin">
            <color auto="1"/>
          </top>
          <bottom style="thin">
            <color auto="1"/>
          </bottom>
        </border>
      </dxf>
    </rfmt>
    <rfmt sheetId="1" s="1" sqref="AI285" start="0" length="0">
      <dxf>
        <font>
          <sz val="10"/>
          <color theme="1"/>
          <name val="Calibri"/>
          <scheme val="minor"/>
        </font>
        <numFmt numFmtId="34" formatCode="_(&quot;$&quot;\ * #,##0.00_);_(&quot;$&quot;\ * \(#,##0.00\);_(&quot;$&quot;\ * &quot;-&quot;??_);_(@_)"/>
        <fill>
          <patternFill patternType="solid">
            <bgColor rgb="FF7030A0"/>
          </patternFill>
        </fill>
        <alignment wrapText="1" readingOrder="0"/>
        <border outline="0">
          <left style="thin">
            <color auto="1"/>
          </left>
          <top style="thin">
            <color auto="1"/>
          </top>
          <bottom style="thin">
            <color auto="1"/>
          </bottom>
        </border>
      </dxf>
    </rfmt>
    <rfmt sheetId="1" s="1" sqref="AJ285" start="0" length="0">
      <dxf>
        <font>
          <sz val="10"/>
          <color theme="1"/>
          <name val="Calibri"/>
          <scheme val="minor"/>
        </font>
        <numFmt numFmtId="34" formatCode="_(&quot;$&quot;\ * #,##0.00_);_(&quot;$&quot;\ * \(#,##0.00\);_(&quot;$&quot;\ * &quot;-&quot;??_);_(@_)"/>
        <fill>
          <patternFill patternType="solid">
            <bgColor rgb="FF7030A0"/>
          </patternFill>
        </fill>
        <alignment wrapText="1" readingOrder="0"/>
        <border outline="0">
          <left style="thin">
            <color auto="1"/>
          </left>
          <top style="thin">
            <color auto="1"/>
          </top>
          <bottom style="thin">
            <color auto="1"/>
          </bottom>
        </border>
      </dxf>
    </rfmt>
    <rfmt sheetId="1" s="1" sqref="AK285" start="0" length="0">
      <dxf>
        <font>
          <sz val="10"/>
          <color theme="1"/>
          <name val="Calibri"/>
          <scheme val="minor"/>
        </font>
        <numFmt numFmtId="34" formatCode="_(&quot;$&quot;\ * #,##0.00_);_(&quot;$&quot;\ * \(#,##0.00\);_(&quot;$&quot;\ * &quot;-&quot;??_);_(@_)"/>
        <fill>
          <patternFill patternType="solid">
            <bgColor rgb="FF7030A0"/>
          </patternFill>
        </fill>
        <alignment wrapText="1" readingOrder="0"/>
        <border outline="0">
          <left style="thin">
            <color auto="1"/>
          </left>
          <top style="thin">
            <color auto="1"/>
          </top>
          <bottom style="thin">
            <color auto="1"/>
          </bottom>
        </border>
      </dxf>
    </rfmt>
    <rfmt sheetId="1" s="1" sqref="AL285" start="0" length="0">
      <dxf>
        <font>
          <sz val="10"/>
          <color theme="1"/>
          <name val="Calibri"/>
          <scheme val="minor"/>
        </font>
        <numFmt numFmtId="34" formatCode="_(&quot;$&quot;\ * #,##0.00_);_(&quot;$&quot;\ * \(#,##0.00\);_(&quot;$&quot;\ * &quot;-&quot;??_);_(@_)"/>
        <fill>
          <patternFill patternType="solid">
            <bgColor rgb="FF7030A0"/>
          </patternFill>
        </fill>
        <alignment wrapText="1" readingOrder="0"/>
        <border outline="0">
          <left style="thin">
            <color auto="1"/>
          </left>
          <top style="thin">
            <color auto="1"/>
          </top>
          <bottom style="thin">
            <color auto="1"/>
          </bottom>
        </border>
      </dxf>
    </rfmt>
    <rfmt sheetId="1" s="1" sqref="AM285" start="0" length="0">
      <dxf>
        <font>
          <sz val="10"/>
          <color theme="1"/>
          <name val="Calibri"/>
          <scheme val="minor"/>
        </font>
        <numFmt numFmtId="34" formatCode="_(&quot;$&quot;\ * #,##0.00_);_(&quot;$&quot;\ * \(#,##0.00\);_(&quot;$&quot;\ * &quot;-&quot;??_);_(@_)"/>
        <fill>
          <patternFill patternType="solid">
            <bgColor rgb="FF7030A0"/>
          </patternFill>
        </fill>
        <alignment wrapText="1" readingOrder="0"/>
        <border outline="0">
          <left style="thin">
            <color auto="1"/>
          </left>
          <top style="thin">
            <color auto="1"/>
          </top>
          <bottom style="thin">
            <color auto="1"/>
          </bottom>
        </border>
      </dxf>
    </rfmt>
    <rfmt sheetId="1" s="1" sqref="AN285" start="0" length="0">
      <dxf>
        <font>
          <sz val="10"/>
          <color theme="1"/>
          <name val="Calibri"/>
          <scheme val="minor"/>
        </font>
        <numFmt numFmtId="34" formatCode="_(&quot;$&quot;\ * #,##0.00_);_(&quot;$&quot;\ * \(#,##0.00\);_(&quot;$&quot;\ * &quot;-&quot;??_);_(@_)"/>
        <fill>
          <patternFill patternType="solid">
            <bgColor rgb="FF7030A0"/>
          </patternFill>
        </fill>
        <alignment wrapText="1" readingOrder="0"/>
        <border outline="0">
          <left style="thin">
            <color auto="1"/>
          </left>
          <top style="thin">
            <color auto="1"/>
          </top>
          <bottom style="thin">
            <color auto="1"/>
          </bottom>
        </border>
      </dxf>
    </rfmt>
    <rcc rId="0" sId="1" dxf="1">
      <nc r="AO285">
        <f>SUM(AC286:AN286)</f>
      </nc>
      <ndxf>
        <font>
          <sz val="10"/>
          <color theme="1"/>
          <name val="Calibri"/>
          <scheme val="minor"/>
        </font>
        <numFmt numFmtId="34" formatCode="_(&quot;$&quot;\ * #,##0.00_);_(&quot;$&quot;\ * \(#,##0.00\);_(&quot;$&quot;\ * &quot;-&quot;??_);_(@_)"/>
        <alignment vertical="center" wrapText="1" readingOrder="0"/>
        <border outline="0">
          <left style="thin">
            <color auto="1"/>
          </left>
          <right style="thin">
            <color auto="1"/>
          </right>
          <top style="thin">
            <color auto="1"/>
          </top>
          <bottom style="thin">
            <color auto="1"/>
          </bottom>
        </border>
        <protection locked="0"/>
      </ndxf>
    </rcc>
    <rcc rId="0" sId="1" dxf="1">
      <nc r="AP285">
        <f>+AO285-Q286</f>
      </nc>
      <ndxf>
        <numFmt numFmtId="165" formatCode="_(&quot;$&quot;\ * #,##0_);_(&quot;$&quot;\ * \(#,##0\);_(&quot;$&quot;\ * &quot;-&quot;??_);_(@_)"/>
      </ndxf>
    </rcc>
  </rrc>
  <rrc rId="14721" sId="1" ref="A287:XFD287" action="deleteRow">
    <rfmt sheetId="1" xfDxf="1" sqref="A287:XFD287" start="0" length="0"/>
    <rcc rId="0" sId="1" dxf="1">
      <nc r="A287"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87" t="inlineStr">
        <is>
          <t>GR:1:2-02-12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87" t="inlineStr">
        <is>
          <t>1.2.2.2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87"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87"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87"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87"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87"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87"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87" start="0" length="0">
      <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fmt sheetId="1" sqref="K287" start="0" length="0">
      <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cc rId="0" sId="1" dxf="1">
      <nc r="L287" t="inlineStr">
        <is>
          <t>CAJA MENOR</t>
        </is>
      </nc>
      <ndxf>
        <font>
          <b/>
          <sz val="10"/>
          <color auto="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M287" t="inlineStr">
        <is>
          <t>Enero</t>
        </is>
      </nc>
      <n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N287" t="inlineStr">
        <is>
          <t>hasta agotar recurso</t>
        </is>
      </nc>
      <n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fmt sheetId="1" sqref="O287" start="0" length="0">
      <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cc rId="0" sId="1" dxf="1">
      <nc r="P287" t="inlineStr">
        <is>
          <t>RECURSOS CORRIENTES</t>
        </is>
      </nc>
      <n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umFmtId="4">
      <nc r="Q287">
        <v>1379088</v>
      </nc>
      <ndxf>
        <font>
          <sz val="10"/>
          <color theme="1"/>
          <name val="Calibri"/>
          <scheme val="minor"/>
        </font>
        <numFmt numFmtId="4" formatCode="#,##0.00"/>
        <fill>
          <patternFill patternType="solid">
            <bgColor theme="3" tint="0.79998168889431442"/>
          </patternFill>
        </fill>
        <alignment horizontal="right" vertical="center" wrapText="1" readingOrder="0"/>
        <border outline="0">
          <right style="medium">
            <color auto="1"/>
          </right>
          <top style="thin">
            <color auto="1"/>
          </top>
          <bottom style="thin">
            <color auto="1"/>
          </bottom>
        </border>
      </ndxf>
    </rcc>
    <rcc rId="0" sId="1" dxf="1" numFmtId="4">
      <nc r="R287">
        <v>1379088</v>
      </nc>
      <ndxf>
        <font>
          <sz val="10"/>
          <color theme="1"/>
          <name val="Calibri"/>
          <scheme val="minor"/>
        </font>
        <numFmt numFmtId="4" formatCode="#,##0.00"/>
        <fill>
          <patternFill patternType="solid">
            <bgColor theme="3" tint="0.79998168889431442"/>
          </patternFill>
        </fill>
        <alignment horizontal="right" vertical="center" wrapText="1" readingOrder="0"/>
        <border outline="0">
          <right style="medium">
            <color auto="1"/>
          </right>
          <top style="thin">
            <color auto="1"/>
          </top>
          <bottom style="thin">
            <color auto="1"/>
          </bottom>
        </border>
      </ndxf>
    </rcc>
    <rcc rId="0" sId="1" dxf="1">
      <nc r="S287" t="inlineStr">
        <is>
          <t>NO</t>
        </is>
      </nc>
      <n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87" t="inlineStr">
        <is>
          <t>N/A</t>
        </is>
      </nc>
      <n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87" t="inlineStr">
        <is>
          <t>Secretaria General - Dirección de Servicios Administrativos</t>
        </is>
      </nc>
      <n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87">
        <v>7000080727</v>
      </nc>
      <n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W287">
        <v>8000085628</v>
      </nc>
      <ndxf>
        <font>
          <sz val="10"/>
          <color theme="1"/>
          <name val="Calibri"/>
          <scheme val="minor"/>
        </font>
        <fill>
          <patternFill patternType="solid">
            <bgColor theme="3" tint="0.79998168889431442"/>
          </patternFill>
        </fill>
        <alignment horizontal="center" vertical="center" wrapText="1" readingOrder="0"/>
        <border outline="0">
          <left style="thin">
            <color auto="1"/>
          </left>
          <top style="thin">
            <color auto="1"/>
          </top>
          <bottom style="thin">
            <color auto="1"/>
          </bottom>
        </border>
      </ndxf>
    </rcc>
    <rfmt sheetId="1" s="1" sqref="X287" start="0" length="0">
      <dxf>
        <font>
          <sz val="10"/>
          <color theme="1"/>
          <name val="Calibri"/>
          <scheme val="minor"/>
        </font>
        <numFmt numFmtId="34" formatCode="_(&quot;$&quot;\ * #,##0.00_);_(&quot;$&quot;\ * \(#,##0.00\);_(&quot;$&quot;\ * &quot;-&quot;??_);_(@_)"/>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fmt sheetId="1" sqref="Y287" start="0" length="0">
      <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fmt sheetId="1" sqref="Z287" start="0" length="0">
      <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fmt sheetId="1" sqref="AA287" start="0" length="0">
      <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fmt sheetId="1" sqref="AB287" start="0" length="0">
      <dxf>
        <font>
          <b/>
          <sz val="10"/>
          <color theme="1"/>
          <name val="Calibri"/>
          <scheme val="minor"/>
        </font>
        <fill>
          <patternFill patternType="solid">
            <bgColor theme="3" tint="0.79998168889431442"/>
          </patternFill>
        </fill>
        <alignment horizontal="center" vertical="center" wrapText="1" readingOrder="0"/>
        <border outline="0">
          <left style="thin">
            <color auto="1"/>
          </left>
          <top style="thin">
            <color auto="1"/>
          </top>
          <bottom style="thin">
            <color auto="1"/>
          </bottom>
        </border>
      </dxf>
    </rfmt>
    <rcc rId="0" sId="1" s="1" dxf="1" numFmtId="34">
      <nc r="AC287">
        <v>1379088</v>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D287">
        <v>329298</v>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E287">
        <v>329174</v>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F287">
        <v>329174</v>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G287">
        <v>329174</v>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H287">
        <v>329174</v>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I287">
        <v>329174</v>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umFmtId="34">
      <nc r="AJ287">
        <v>329174</v>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cc rId="0" sId="1" s="1" dxf="1">
      <nc r="AK287">
        <f>329174-12604</f>
      </nc>
      <n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ndxf>
    </rcc>
    <rfmt sheetId="1" s="1" sqref="AL287"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M287"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N287"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qref="AO287"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87" start="0" length="0">
      <dxf>
        <numFmt numFmtId="165" formatCode="_(&quot;$&quot;\ * #,##0_);_(&quot;$&quot;\ * \(#,##0\);_(&quot;$&quot;\ * &quot;-&quot;??_);_(@_)"/>
      </dxf>
    </rfmt>
  </rrc>
  <rrc rId="14722" sId="1" ref="A287:XFD287" action="deleteRow">
    <rfmt sheetId="1" xfDxf="1" sqref="A287:XFD287" start="0" length="0"/>
    <rcc rId="0" sId="1" dxf="1">
      <nc r="A287"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87" t="inlineStr">
        <is>
          <t>GR:1:2-02-12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87" t="inlineStr">
        <is>
          <t>1.2.2.2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87"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87"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87"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87"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87"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87"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87" start="0" length="0">
      <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fmt sheetId="1" sqref="K287" start="0" length="0">
      <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cc rId="0" sId="1" dxf="1">
      <nc r="L287" t="inlineStr">
        <is>
          <t>CREDITO POR MEDIO DE DECRETO 0060 DEL 07  DE MARZO DE 2017</t>
        </is>
      </nc>
      <ndxf>
        <font>
          <b/>
          <sz val="10"/>
          <color auto="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M287" t="inlineStr">
        <is>
          <t>Marzo</t>
        </is>
      </nc>
      <n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fmt sheetId="1" sqref="N287" start="0" length="0">
      <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fmt sheetId="1" sqref="O287" start="0" length="0">
      <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cc rId="0" sId="1" dxf="1">
      <nc r="P287" t="inlineStr">
        <is>
          <t>RECURSOS CORRIENTES</t>
        </is>
      </nc>
      <n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umFmtId="4">
      <nc r="Q287">
        <v>100000000</v>
      </nc>
      <ndxf>
        <font>
          <sz val="10"/>
          <color theme="1"/>
          <name val="Calibri"/>
          <scheme val="minor"/>
        </font>
        <numFmt numFmtId="4" formatCode="#,##0.00"/>
        <fill>
          <patternFill patternType="solid">
            <bgColor theme="3" tint="0.79998168889431442"/>
          </patternFill>
        </fill>
        <alignment horizontal="right" vertical="center" wrapText="1" readingOrder="0"/>
        <border outline="0">
          <top style="thin">
            <color auto="1"/>
          </top>
          <bottom style="thin">
            <color auto="1"/>
          </bottom>
        </border>
      </ndxf>
    </rcc>
    <rcc rId="0" sId="1" dxf="1" numFmtId="4">
      <nc r="R287">
        <v>100000000</v>
      </nc>
      <ndxf>
        <font>
          <sz val="10"/>
          <color theme="1"/>
          <name val="Calibri"/>
          <scheme val="minor"/>
        </font>
        <numFmt numFmtId="4" formatCode="#,##0.00"/>
        <fill>
          <patternFill patternType="solid">
            <bgColor theme="3" tint="0.79998168889431442"/>
          </patternFill>
        </fill>
        <alignment horizontal="right" vertical="center" wrapText="1" readingOrder="0"/>
        <border outline="0">
          <top style="thin">
            <color auto="1"/>
          </top>
          <bottom style="thin">
            <color auto="1"/>
          </bottom>
        </border>
      </ndxf>
    </rcc>
    <rcc rId="0" sId="1" dxf="1">
      <nc r="S287" t="inlineStr">
        <is>
          <t>NO</t>
        </is>
      </nc>
      <n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87" t="inlineStr">
        <is>
          <t>N/A</t>
        </is>
      </nc>
      <n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87" t="inlineStr">
        <is>
          <t>Secretaria General - Dirección de Servicios Administrativos</t>
        </is>
      </nc>
      <n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fmt sheetId="1" sqref="V287" start="0" length="0">
      <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fmt sheetId="1" sqref="W287" start="0" length="0">
      <dxf>
        <font>
          <sz val="10"/>
          <color theme="1"/>
          <name val="Calibri"/>
          <scheme val="minor"/>
        </font>
        <fill>
          <patternFill patternType="solid">
            <bgColor theme="3" tint="0.79998168889431442"/>
          </patternFill>
        </fill>
        <alignment horizontal="center" vertical="center" wrapText="1" readingOrder="0"/>
        <border outline="0">
          <left style="thin">
            <color auto="1"/>
          </left>
          <top style="thin">
            <color auto="1"/>
          </top>
          <bottom style="thin">
            <color auto="1"/>
          </bottom>
        </border>
      </dxf>
    </rfmt>
    <rfmt sheetId="1" s="1" sqref="X287" start="0" length="0">
      <dxf>
        <font>
          <sz val="10"/>
          <color theme="1"/>
          <name val="Calibri"/>
          <scheme val="minor"/>
        </font>
        <numFmt numFmtId="34" formatCode="_(&quot;$&quot;\ * #,##0.00_);_(&quot;$&quot;\ * \(#,##0.00\);_(&quot;$&quot;\ * &quot;-&quot;??_);_(@_)"/>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fmt sheetId="1" sqref="Y287" start="0" length="0">
      <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fmt sheetId="1" sqref="Z287" start="0" length="0">
      <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fmt sheetId="1" sqref="AA287" start="0" length="0">
      <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dxf>
    </rfmt>
    <rfmt sheetId="1" sqref="AB287" start="0" length="0">
      <dxf>
        <font>
          <b/>
          <sz val="10"/>
          <color theme="1"/>
          <name val="Calibri"/>
          <scheme val="minor"/>
        </font>
        <fill>
          <patternFill patternType="solid">
            <bgColor theme="3" tint="0.79998168889431442"/>
          </patternFill>
        </fill>
        <alignment horizontal="center" vertical="center" wrapText="1" readingOrder="0"/>
        <border outline="0">
          <left style="thin">
            <color auto="1"/>
          </left>
          <top style="thin">
            <color auto="1"/>
          </top>
          <bottom style="thin">
            <color auto="1"/>
          </bottom>
        </border>
      </dxf>
    </rfmt>
    <rfmt sheetId="1" s="1" sqref="AC287"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D287"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E287"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F287"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G287"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H287"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I287"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J287"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K287"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L287"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M287"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N287"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qref="AO287"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87" start="0" length="0">
      <dxf>
        <numFmt numFmtId="165" formatCode="_(&quot;$&quot;\ * #,##0_);_(&quot;$&quot;\ * \(#,##0\);_(&quot;$&quot;\ * &quot;-&quot;??_);_(@_)"/>
      </dxf>
    </rfmt>
  </rrc>
  <rrc rId="14723" sId="1" ref="A291:XFD291" action="deleteRow">
    <undo index="0" exp="area" dr="Q285:Q291" r="Q292" sId="1"/>
    <rfmt sheetId="1" xfDxf="1" sqref="A291:XFD291" start="0" length="0"/>
    <rcc rId="0" sId="1" dxf="1">
      <nc r="A291"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border>
        <protection locked="0"/>
      </ndxf>
    </rcc>
    <rcc rId="0" sId="1" dxf="1">
      <nc r="B291" t="inlineStr">
        <is>
          <t>GR:1:2-02-12</t>
        </is>
      </nc>
      <ndxf>
        <font>
          <i/>
          <sz val="10"/>
          <color auto="1"/>
          <name val="Calibri"/>
          <scheme val="minor"/>
        </font>
        <numFmt numFmtId="30" formatCode="@"/>
        <alignment horizontal="center" vertical="center" readingOrder="0"/>
        <border outline="0">
          <left style="hair">
            <color auto="1"/>
          </left>
          <right style="hair">
            <color auto="1"/>
          </right>
        </border>
      </ndxf>
    </rcc>
    <rcc rId="0" sId="1" dxf="1">
      <nc r="C291" t="inlineStr">
        <is>
          <t>1.2.2.2</t>
        </is>
      </nc>
      <ndxf>
        <font>
          <i/>
          <sz val="10"/>
          <color auto="1"/>
          <name val="Calibri"/>
          <scheme val="minor"/>
        </font>
        <numFmt numFmtId="30" formatCode="@"/>
        <alignment horizontal="center" vertical="center" readingOrder="0"/>
        <border outline="0">
          <left style="hair">
            <color auto="1"/>
          </left>
          <right style="hair">
            <color auto="1"/>
          </right>
        </border>
      </ndxf>
    </rcc>
    <rcc rId="0" sId="1" dxf="1">
      <nc r="D291" t="inlineStr">
        <is>
          <t>999999</t>
        </is>
      </nc>
      <ndxf>
        <font>
          <i/>
          <sz val="10"/>
          <color auto="1"/>
          <name val="Calibri"/>
          <scheme val="minor"/>
        </font>
        <numFmt numFmtId="30" formatCode="@"/>
        <alignment horizontal="center" vertical="center" readingOrder="0"/>
        <border outline="0">
          <left style="hair">
            <color auto="1"/>
          </left>
          <right style="hair">
            <color auto="1"/>
          </right>
        </border>
      </ndxf>
    </rcc>
    <rcc rId="0" sId="1" dxf="1">
      <nc r="E291" t="inlineStr">
        <is>
          <t>1-0100</t>
        </is>
      </nc>
      <ndxf>
        <font>
          <i/>
          <sz val="10"/>
          <color auto="1"/>
          <name val="Calibri"/>
          <scheme val="minor"/>
        </font>
        <numFmt numFmtId="30" formatCode="@"/>
        <alignment horizontal="center" vertical="center" readingOrder="0"/>
        <border outline="0">
          <left style="hair">
            <color auto="1"/>
          </left>
          <right style="hair">
            <color auto="1"/>
          </right>
        </border>
      </ndxf>
    </rcc>
    <rfmt sheetId="1" sqref="F291" start="0" length="0">
      <dxf>
        <font>
          <sz val="10"/>
          <color theme="1"/>
          <name val="Calibri"/>
          <scheme val="minor"/>
        </font>
        <alignment vertical="top" wrapText="1" readingOrder="0"/>
        <border outline="0">
          <left style="thin">
            <color auto="1"/>
          </left>
          <right style="thin">
            <color auto="1"/>
          </right>
        </border>
        <protection locked="0"/>
      </dxf>
    </rfmt>
    <rfmt sheetId="1" sqref="G291" start="0" length="0">
      <dxf>
        <font>
          <sz val="10"/>
          <color theme="1"/>
          <name val="Calibri"/>
          <scheme val="minor"/>
        </font>
        <alignment vertical="top" wrapText="1" readingOrder="0"/>
        <border outline="0">
          <left style="thin">
            <color auto="1"/>
          </left>
          <right style="thin">
            <color auto="1"/>
          </right>
        </border>
        <protection locked="0"/>
      </dxf>
    </rfmt>
    <rfmt sheetId="1" sqref="H291" start="0" length="0">
      <dxf>
        <font>
          <sz val="10"/>
          <color theme="1"/>
          <name val="Calibri"/>
          <scheme val="minor"/>
        </font>
        <alignment vertical="top" wrapText="1" readingOrder="0"/>
        <border outline="0">
          <left style="thin">
            <color auto="1"/>
          </left>
          <right style="thin">
            <color auto="1"/>
          </right>
        </border>
        <protection locked="0"/>
      </dxf>
    </rfmt>
    <rfmt sheetId="1" sqref="I291" start="0" length="0">
      <dxf>
        <font>
          <sz val="10"/>
          <color theme="1"/>
          <name val="Calibri"/>
          <scheme val="minor"/>
        </font>
        <alignment vertical="top" wrapText="1" readingOrder="0"/>
        <border outline="0">
          <left style="thin">
            <color auto="1"/>
          </left>
          <right style="thin">
            <color auto="1"/>
          </right>
        </border>
        <protection locked="0"/>
      </dxf>
    </rfmt>
    <rfmt sheetId="1" sqref="J291"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K291"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protection locked="0"/>
      </dxf>
    </rfmt>
    <rcc rId="0" sId="1" dxf="1">
      <nc r="L291" t="inlineStr">
        <is>
          <t xml:space="preserve">PARA TRASLADO PRESUPUESTAL </t>
        </is>
      </nc>
      <ndxf>
        <font>
          <b/>
          <sz val="10"/>
          <color theme="1"/>
          <name val="Calibri"/>
          <scheme val="minor"/>
        </font>
        <numFmt numFmtId="3" formatCode="#,##0"/>
        <fill>
          <patternFill patternType="solid">
            <bgColor theme="4" tint="0.59999389629810485"/>
          </patternFill>
        </fill>
        <alignment horizontal="center" vertical="center" wrapText="1" readingOrder="0"/>
      </ndxf>
    </rcc>
    <rcc rId="0" sId="1" dxf="1">
      <nc r="M291" t="inlineStr">
        <is>
          <t>OCTUBRE</t>
        </is>
      </nc>
      <ndxf>
        <font>
          <sz val="10"/>
          <color theme="1"/>
          <name val="Calibri"/>
          <scheme val="minor"/>
        </font>
        <numFmt numFmtId="19" formatCode="dd/mm/yyyy"/>
        <fill>
          <patternFill patternType="solid">
            <bgColor theme="4" tint="0.59999389629810485"/>
          </patternFill>
        </fill>
        <alignment horizontal="center" vertical="center" wrapText="1" readingOrder="0"/>
        <border outline="0">
          <left style="thin">
            <color indexed="64"/>
          </left>
          <right style="thin">
            <color indexed="64"/>
          </right>
          <bottom style="thin">
            <color indexed="64"/>
          </bottom>
        </border>
      </ndxf>
    </rcc>
    <rcc rId="0" sId="1" dxf="1">
      <nc r="N291" t="inlineStr">
        <is>
          <t>1 MES</t>
        </is>
      </nc>
      <n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bottom style="thin">
            <color indexed="64"/>
          </bottom>
        </border>
      </ndxf>
    </rcc>
    <rcc rId="0" sId="1" dxf="1">
      <nc r="O291" t="inlineStr">
        <is>
          <t>DIRECTA</t>
        </is>
      </nc>
      <n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bottom style="thin">
            <color indexed="64"/>
          </bottom>
        </border>
      </ndxf>
    </rcc>
    <rcc rId="0" sId="1" dxf="1">
      <nc r="P291" t="inlineStr">
        <is>
          <t>RECURSOS CORRIENTES</t>
        </is>
      </nc>
      <n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bottom style="thin">
            <color indexed="64"/>
          </bottom>
        </border>
      </ndxf>
    </rcc>
    <rcc rId="0" sId="1" s="1" dxf="1" numFmtId="34">
      <nc r="Q291">
        <v>912</v>
      </nc>
      <n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indexed="64"/>
          </left>
          <right style="thin">
            <color indexed="64"/>
          </right>
          <bottom style="thin">
            <color indexed="64"/>
          </bottom>
        </border>
      </ndxf>
    </rcc>
    <rcc rId="0" sId="1" s="1" dxf="1" numFmtId="34">
      <nc r="R291">
        <v>912</v>
      </nc>
      <n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indexed="64"/>
          </left>
          <right style="thin">
            <color indexed="64"/>
          </right>
          <bottom style="thin">
            <color indexed="64"/>
          </bottom>
        </border>
      </ndxf>
    </rcc>
    <rcc rId="0" sId="1" dxf="1">
      <nc r="S291" t="inlineStr">
        <is>
          <t>NO</t>
        </is>
      </nc>
      <n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1" t="inlineStr">
        <is>
          <t>N/A</t>
        </is>
      </nc>
      <n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1" t="inlineStr">
        <is>
          <t>Secretaria General - Dirección de Servicios Administrativos</t>
        </is>
      </nc>
      <n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fmt sheetId="1" sqref="V291" start="0" length="0">
      <dxf>
        <font>
          <sz val="9"/>
          <color rgb="FF000000"/>
          <name val="Tahoma"/>
          <scheme val="none"/>
        </font>
        <numFmt numFmtId="30" formatCode="@"/>
        <alignment horizontal="center" vertical="center" readingOrder="0"/>
        <border outline="0">
          <left style="thin">
            <color auto="1"/>
          </left>
          <top style="thin">
            <color auto="1"/>
          </top>
          <bottom style="thin">
            <color auto="1"/>
          </bottom>
        </border>
      </dxf>
    </rfmt>
    <rfmt sheetId="1" sqref="W291" start="0" length="0">
      <dxf>
        <font>
          <sz val="9"/>
          <color theme="1"/>
          <name val="Tahoma"/>
          <scheme val="none"/>
        </font>
        <alignment horizontal="center" vertical="center" readingOrder="0"/>
        <border outline="0">
          <left style="thin">
            <color auto="1"/>
          </left>
          <right style="thin">
            <color auto="1"/>
          </right>
          <top style="thin">
            <color auto="1"/>
          </top>
          <bottom style="thin">
            <color auto="1"/>
          </bottom>
        </border>
      </dxf>
    </rfmt>
    <rfmt sheetId="1" sqref="X291" start="0" length="0">
      <dxf>
        <font>
          <sz val="9"/>
          <color theme="1"/>
          <name val="Tahoma"/>
          <scheme val="none"/>
        </font>
        <numFmt numFmtId="169" formatCode="#,##0;[Red]#,##0"/>
        <alignment horizontal="center" vertical="center" readingOrder="0"/>
        <border outline="0">
          <left style="thin">
            <color auto="1"/>
          </left>
          <right style="thin">
            <color auto="1"/>
          </right>
          <top style="thin">
            <color auto="1"/>
          </top>
          <bottom style="thin">
            <color auto="1"/>
          </bottom>
        </border>
      </dxf>
    </rfmt>
    <rfmt sheetId="1" sqref="Y291" start="0" length="0">
      <dxf>
        <font>
          <sz val="9"/>
          <color theme="1"/>
          <name val="Tahoma"/>
          <scheme val="none"/>
        </font>
        <alignment horizontal="center" vertical="center" readingOrder="0"/>
        <border outline="0">
          <right style="thin">
            <color auto="1"/>
          </right>
          <top style="thin">
            <color auto="1"/>
          </top>
          <bottom style="thin">
            <color auto="1"/>
          </bottom>
        </border>
      </dxf>
    </rfmt>
    <rfmt sheetId="1" sqref="Z291" start="0" length="0">
      <dxf>
        <font>
          <sz val="9"/>
          <color theme="1"/>
          <name val="Tahoma"/>
          <scheme val="none"/>
        </font>
        <alignment horizontal="center" vertical="center" wrapText="1" readingOrder="0"/>
        <border outline="0">
          <left style="thin">
            <color auto="1"/>
          </left>
          <right style="thin">
            <color auto="1"/>
          </right>
          <top style="thin">
            <color auto="1"/>
          </top>
          <bottom style="thin">
            <color auto="1"/>
          </bottom>
        </border>
      </dxf>
    </rfmt>
    <rfmt sheetId="1" sqref="AA291" start="0" length="0">
      <dxf>
        <font>
          <sz val="10"/>
          <color theme="1"/>
          <name val="Calibri"/>
          <scheme val="minor"/>
        </font>
        <alignment horizontal="center" vertical="center" wrapText="1" readingOrder="0"/>
        <border outline="0">
          <left style="thin">
            <color auto="1"/>
          </left>
          <right style="thin">
            <color auto="1"/>
          </right>
        </border>
      </dxf>
    </rfmt>
    <rfmt sheetId="1" sqref="AB291" start="0" length="0">
      <dxf>
        <font>
          <b/>
          <sz val="10"/>
          <color theme="1"/>
          <name val="Calibri"/>
          <scheme val="minor"/>
        </font>
        <alignment horizontal="center" vertical="center" wrapText="1" readingOrder="0"/>
        <border outline="0">
          <left style="thin">
            <color auto="1"/>
          </left>
        </border>
      </dxf>
    </rfmt>
    <rfmt sheetId="1" s="1" sqref="AC291"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rder>
        <protection locked="0"/>
      </dxf>
    </rfmt>
    <rfmt sheetId="1" s="1" sqref="AD291"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rder>
        <protection locked="0"/>
      </dxf>
    </rfmt>
    <rfmt sheetId="1" s="1" sqref="AE291"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rder>
        <protection locked="0"/>
      </dxf>
    </rfmt>
    <rfmt sheetId="1" s="1" sqref="AF291"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rder>
        <protection locked="0"/>
      </dxf>
    </rfmt>
    <rfmt sheetId="1" s="1" sqref="AG291"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rder>
        <protection locked="0"/>
      </dxf>
    </rfmt>
    <rfmt sheetId="1" s="1" sqref="AH291"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fmt sheetId="1" s="1" sqref="AI291"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fmt sheetId="1" s="1" sqref="AJ291"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fmt sheetId="1" s="1" sqref="AK291"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cc rId="0" sId="1" s="1" dxf="1" numFmtId="34">
      <nc r="AL291">
        <v>912</v>
      </nc>
      <n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ndxf>
    </rcc>
    <rfmt sheetId="1" s="1" sqref="AM291"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fmt sheetId="1" s="1" sqref="AN291" start="0" length="0">
      <dxf>
        <font>
          <sz val="10"/>
          <color theme="1"/>
          <name val="Calibri"/>
          <scheme val="minor"/>
        </font>
        <numFmt numFmtId="34" formatCode="_(&quot;$&quot;\ * #,##0.00_);_(&quot;$&quot;\ * \(#,##0.00\);_(&quot;$&quot;\ * &quot;-&quot;??_);_(@_)"/>
        <alignment horizontal="center" vertical="center" wrapText="1" readingOrder="0"/>
        <border outline="0">
          <left style="thin">
            <color auto="1"/>
          </left>
          <bottom style="thin">
            <color auto="1"/>
          </bottom>
        </border>
        <protection locked="0"/>
      </dxf>
    </rfmt>
    <rfmt sheetId="1" s="1" sqref="AO291" start="0" length="0">
      <dxf>
        <font>
          <b/>
          <sz val="10"/>
          <color theme="1"/>
          <name val="Calibri"/>
          <scheme val="minor"/>
        </font>
        <numFmt numFmtId="34" formatCode="_(&quot;$&quot;\ * #,##0.00_);_(&quot;$&quot;\ * \(#,##0.00\);_(&quot;$&quot;\ * &quot;-&quot;??_);_(@_)"/>
        <fill>
          <patternFill patternType="solid">
            <bgColor rgb="FFFFFF00"/>
          </patternFill>
        </fill>
        <alignment horizontal="center" vertical="center" wrapText="1" readingOrder="0"/>
        <border outline="0">
          <left style="thin">
            <color auto="1"/>
          </left>
          <right style="thin">
            <color auto="1"/>
          </right>
          <top style="thin">
            <color auto="1"/>
          </top>
          <bottom style="thin">
            <color auto="1"/>
          </bottom>
        </border>
      </dxf>
    </rfmt>
    <rfmt sheetId="1" sqref="AP291" start="0" length="0">
      <dxf>
        <numFmt numFmtId="165" formatCode="_(&quot;$&quot;\ * #,##0_);_(&quot;$&quot;\ * \(#,##0\);_(&quot;$&quot;\ * &quot;-&quot;??_);_(@_)"/>
      </dxf>
    </rfmt>
    <rfmt sheetId="1" sqref="AQ291" start="0" length="0">
      <dxf>
        <font>
          <b/>
          <sz val="11"/>
          <color theme="1"/>
          <name val="Calibri"/>
          <scheme val="minor"/>
        </font>
        <fill>
          <patternFill patternType="solid">
            <bgColor rgb="FF92D050"/>
          </patternFill>
        </fill>
      </dxf>
    </rfmt>
    <rfmt sheetId="1" sqref="AR291" start="0" length="0">
      <dxf>
        <font>
          <b/>
          <sz val="11"/>
          <color theme="1"/>
          <name val="Calibri"/>
          <scheme val="minor"/>
        </font>
        <fill>
          <patternFill patternType="solid">
            <bgColor rgb="FF92D050"/>
          </patternFill>
        </fill>
      </dxf>
    </rfmt>
  </rrc>
  <rrc rId="14724" sId="1" ref="A291:XFD291" action="deleteRow">
    <undo index="14" exp="ref" v="1" dr="AN291" r="AN376" sId="1"/>
    <undo index="14" exp="ref" v="1" dr="AM291" r="AM376" sId="1"/>
    <undo index="14" exp="ref" v="1" dr="AL291" r="AL376" sId="1"/>
    <undo index="14" exp="ref" v="1" dr="AK291" r="AK376" sId="1"/>
    <undo index="14" exp="ref" v="1" dr="AJ291" r="AJ376" sId="1"/>
    <undo index="14" exp="ref" v="1" dr="AI291" r="AI376" sId="1"/>
    <undo index="14" exp="ref" v="1" dr="AH291" r="AH376" sId="1"/>
    <undo index="14" exp="ref" v="1" dr="AG291" r="AG376" sId="1"/>
    <undo index="14" exp="ref" v="1" dr="AF291" r="AF376" sId="1"/>
    <undo index="14" exp="ref" v="1" dr="AE291" r="AE376" sId="1"/>
    <undo index="14" exp="ref" v="1" dr="AD291" r="AD376" sId="1"/>
    <undo index="14" exp="ref" v="1" dr="AC291" r="AC376" sId="1"/>
    <undo index="14" exp="ref" v="1" dr="AB291" r="AB376" sId="1"/>
    <undo index="14" exp="ref" v="1" dr="AA291" r="AA376" sId="1"/>
    <undo index="14" exp="ref" v="1" dr="U291" r="U376" sId="1"/>
    <undo index="14" exp="ref" v="1" dr="T291" r="T376" sId="1"/>
    <undo index="14" exp="ref" v="1" dr="S291" r="S376" sId="1"/>
    <undo index="14" exp="ref" v="1" dr="R291" r="R376" sId="1"/>
    <undo index="14" exp="ref" v="1" dr="Q291" r="Q376" sId="1"/>
    <rfmt sheetId="1" xfDxf="1" sqref="A291:XFD291" start="0" length="0">
      <dxf>
        <font>
          <b/>
        </font>
        <fill>
          <patternFill patternType="solid">
            <bgColor rgb="FF92D050"/>
          </patternFill>
        </fill>
      </dxf>
    </rfmt>
    <rfmt sheetId="1" sqref="A291" start="0" length="0">
      <dxf>
        <font>
          <sz val="10"/>
        </font>
        <alignment vertical="center" wrapText="1" readingOrder="0"/>
        <border outline="0">
          <left style="thin">
            <color auto="1"/>
          </left>
          <right style="thin">
            <color auto="1"/>
          </right>
          <top style="thin">
            <color auto="1"/>
          </top>
          <bottom style="thin">
            <color auto="1"/>
          </bottom>
        </border>
      </dxf>
    </rfmt>
    <rfmt sheetId="1" sqref="B291" start="0" length="0">
      <dxf>
        <font>
          <sz val="10"/>
        </font>
        <alignment vertical="center" wrapText="1" readingOrder="0"/>
        <border outline="0">
          <left style="thin">
            <color auto="1"/>
          </left>
          <right style="thin">
            <color auto="1"/>
          </right>
          <top style="thin">
            <color auto="1"/>
          </top>
          <bottom style="thin">
            <color auto="1"/>
          </bottom>
        </border>
      </dxf>
    </rfmt>
    <rfmt sheetId="1" sqref="C291" start="0" length="0">
      <dxf>
        <font>
          <sz val="10"/>
        </font>
        <alignment horizontal="right" vertical="center" wrapText="1" readingOrder="0"/>
        <border outline="0">
          <left style="thin">
            <color auto="1"/>
          </left>
          <right style="thin">
            <color auto="1"/>
          </right>
          <top style="thin">
            <color auto="1"/>
          </top>
          <bottom style="thin">
            <color auto="1"/>
          </bottom>
        </border>
      </dxf>
    </rfmt>
    <rfmt sheetId="1" sqref="D291" start="0" length="0">
      <dxf>
        <font>
          <sz val="10"/>
        </font>
        <alignment horizontal="right" vertical="center" wrapText="1" readingOrder="0"/>
        <border outline="0">
          <left style="thin">
            <color auto="1"/>
          </left>
          <right style="thin">
            <color auto="1"/>
          </right>
          <top style="thin">
            <color auto="1"/>
          </top>
          <bottom style="thin">
            <color auto="1"/>
          </bottom>
        </border>
      </dxf>
    </rfmt>
    <rfmt sheetId="1" sqref="E291" start="0" length="0">
      <dxf>
        <font>
          <sz val="10"/>
        </font>
        <alignment horizontal="right" vertical="center" wrapText="1" readingOrder="0"/>
        <border outline="0">
          <left style="thin">
            <color auto="1"/>
          </left>
          <right style="thin">
            <color auto="1"/>
          </right>
          <top style="thin">
            <color auto="1"/>
          </top>
          <bottom style="thin">
            <color auto="1"/>
          </bottom>
        </border>
      </dxf>
    </rfmt>
    <rfmt sheetId="1" sqref="F291" start="0" length="0">
      <dxf>
        <font>
          <sz val="10"/>
        </font>
        <alignment vertical="top" wrapText="1" readingOrder="0"/>
        <border outline="0">
          <left style="thin">
            <color auto="1"/>
          </left>
          <right style="thin">
            <color auto="1"/>
          </right>
          <top style="thin">
            <color auto="1"/>
          </top>
          <bottom style="thin">
            <color auto="1"/>
          </bottom>
        </border>
      </dxf>
    </rfmt>
    <rfmt sheetId="1" sqref="G291" start="0" length="0">
      <dxf>
        <font>
          <sz val="10"/>
        </font>
        <alignment vertical="top" wrapText="1" readingOrder="0"/>
        <border outline="0">
          <left style="thin">
            <color auto="1"/>
          </left>
          <right style="thin">
            <color auto="1"/>
          </right>
          <top style="thin">
            <color auto="1"/>
          </top>
          <bottom style="thin">
            <color auto="1"/>
          </bottom>
        </border>
      </dxf>
    </rfmt>
    <rfmt sheetId="1" sqref="H291" start="0" length="0">
      <dxf>
        <font>
          <sz val="10"/>
        </font>
        <alignment vertical="top" wrapText="1" readingOrder="0"/>
        <border outline="0">
          <left style="thin">
            <color auto="1"/>
          </left>
          <right style="thin">
            <color auto="1"/>
          </right>
          <top style="thin">
            <color auto="1"/>
          </top>
          <bottom style="thin">
            <color auto="1"/>
          </bottom>
        </border>
      </dxf>
    </rfmt>
    <rfmt sheetId="1" sqref="I291" start="0" length="0">
      <dxf>
        <font>
          <sz val="10"/>
        </font>
        <alignment vertical="top" wrapText="1" readingOrder="0"/>
        <border outline="0">
          <left style="thin">
            <color auto="1"/>
          </left>
          <right style="thin">
            <color auto="1"/>
          </right>
          <top style="thin">
            <color auto="1"/>
          </top>
          <bottom style="thin">
            <color auto="1"/>
          </bottom>
        </border>
      </dxf>
    </rfmt>
    <rfmt sheetId="1" sqref="J291" start="0" length="0">
      <dxf>
        <font>
          <sz val="10"/>
        </font>
        <alignment horizontal="left" vertical="top" wrapText="1" readingOrder="0"/>
        <border outline="0">
          <left style="thin">
            <color auto="1"/>
          </left>
          <right style="thin">
            <color auto="1"/>
          </right>
          <top style="thin">
            <color auto="1"/>
          </top>
          <bottom style="thin">
            <color auto="1"/>
          </bottom>
        </border>
      </dxf>
    </rfmt>
    <rfmt sheetId="1" sqref="K291" start="0" length="0">
      <dxf>
        <font>
          <sz val="10"/>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dxf>
    </rfmt>
    <rfmt sheetId="1" s="1" sqref="L291"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qref="M291" start="0" length="0">
      <dxf>
        <font>
          <sz val="10"/>
        </font>
        <alignment horizontal="center" vertical="center" wrapText="1" readingOrder="0"/>
        <border outline="0">
          <left style="thin">
            <color auto="1"/>
          </left>
          <right style="thin">
            <color auto="1"/>
          </right>
          <top style="thin">
            <color auto="1"/>
          </top>
          <bottom style="thin">
            <color auto="1"/>
          </bottom>
        </border>
      </dxf>
    </rfmt>
    <rfmt sheetId="1" sqref="N291" start="0" length="0">
      <dxf>
        <font>
          <sz val="10"/>
        </font>
        <alignment vertical="top" wrapText="1" readingOrder="0"/>
        <border outline="0">
          <left style="thin">
            <color auto="1"/>
          </left>
          <right style="thin">
            <color auto="1"/>
          </right>
          <top style="thin">
            <color auto="1"/>
          </top>
          <bottom style="thin">
            <color auto="1"/>
          </bottom>
        </border>
      </dxf>
    </rfmt>
    <rcc rId="0" sId="1" dxf="1">
      <nc r="O291">
        <f>+P291-Q291</f>
      </nc>
      <ndxf>
        <font>
          <sz val="10"/>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ndxf>
    </rcc>
    <rcc rId="0" sId="1" s="1" dxf="1" numFmtId="34">
      <nc r="P291">
        <v>214650000</v>
      </nc>
      <ndxf>
        <font>
          <sz val="11"/>
          <color auto="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ndxf>
    </rcc>
    <rcc rId="0" sId="1" s="1" dxf="1">
      <nc r="Q291">
        <f>SUM(Q285:Q290)</f>
      </nc>
      <ndxf>
        <font>
          <sz val="10"/>
          <color auto="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ndxf>
    </rcc>
    <rfmt sheetId="1" s="1" sqref="R291" start="0" length="0">
      <dxf>
        <font>
          <sz val="10"/>
          <color auto="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dxf>
    </rfmt>
    <rfmt sheetId="1" sqref="S291" start="0" length="0">
      <dxf>
        <font>
          <sz val="10"/>
        </font>
        <numFmt numFmtId="4" formatCode="#,##0.00"/>
        <alignment vertical="top" wrapText="1" readingOrder="0"/>
        <border outline="0">
          <left style="thin">
            <color auto="1"/>
          </left>
          <right style="thin">
            <color auto="1"/>
          </right>
          <top style="thin">
            <color auto="1"/>
          </top>
          <bottom style="thin">
            <color auto="1"/>
          </bottom>
        </border>
      </dxf>
    </rfmt>
    <rfmt sheetId="1" sqref="T291" start="0" length="0">
      <dxf>
        <font>
          <sz val="10"/>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dxf>
    </rfmt>
    <rfmt sheetId="1" sqref="U291" start="0" length="0">
      <dxf>
        <font>
          <sz val="10"/>
        </font>
        <alignment vertical="top" wrapText="1" readingOrder="0"/>
        <border outline="0">
          <left style="thin">
            <color auto="1"/>
          </left>
          <right style="thin">
            <color auto="1"/>
          </right>
          <top style="thin">
            <color auto="1"/>
          </top>
          <bottom style="thin">
            <color auto="1"/>
          </bottom>
        </border>
      </dxf>
    </rfmt>
    <rfmt sheetId="1" sqref="V291" start="0" length="0">
      <dxf>
        <font>
          <sz val="10"/>
        </font>
        <alignment vertical="top" wrapText="1" readingOrder="0"/>
        <border outline="0">
          <left style="thin">
            <color auto="1"/>
          </left>
          <right style="thin">
            <color auto="1"/>
          </right>
          <top style="thin">
            <color auto="1"/>
          </top>
          <bottom style="thin">
            <color auto="1"/>
          </bottom>
        </border>
      </dxf>
    </rfmt>
    <rfmt sheetId="1" sqref="W291" start="0" length="0">
      <dxf>
        <font>
          <sz val="10"/>
        </font>
        <alignment vertical="top" wrapText="1" readingOrder="0"/>
        <border outline="0">
          <left style="thin">
            <color auto="1"/>
          </left>
          <right style="thin">
            <color auto="1"/>
          </right>
          <top style="thin">
            <color auto="1"/>
          </top>
          <bottom style="thin">
            <color auto="1"/>
          </bottom>
        </border>
      </dxf>
    </rfmt>
    <rfmt sheetId="1" sqref="X291" start="0" length="0">
      <dxf>
        <font>
          <sz val="10"/>
        </font>
        <alignment vertical="top" wrapText="1" readingOrder="0"/>
        <border outline="0">
          <left style="thin">
            <color auto="1"/>
          </left>
          <right style="thin">
            <color auto="1"/>
          </right>
          <top style="thin">
            <color auto="1"/>
          </top>
          <bottom style="thin">
            <color auto="1"/>
          </bottom>
        </border>
      </dxf>
    </rfmt>
    <rfmt sheetId="1" sqref="Y291" start="0" length="0">
      <dxf>
        <font>
          <sz val="10"/>
        </font>
        <alignment vertical="top" wrapText="1" readingOrder="0"/>
        <border outline="0">
          <left style="thin">
            <color auto="1"/>
          </left>
          <right style="thin">
            <color auto="1"/>
          </right>
          <top style="thin">
            <color auto="1"/>
          </top>
          <bottom style="thin">
            <color auto="1"/>
          </bottom>
        </border>
      </dxf>
    </rfmt>
    <rfmt sheetId="1" sqref="Z291" start="0" length="0">
      <dxf>
        <font>
          <sz val="10"/>
        </font>
        <alignment vertical="top" wrapText="1" readingOrder="0"/>
        <border outline="0">
          <left style="thin">
            <color auto="1"/>
          </left>
          <right style="thin">
            <color auto="1"/>
          </right>
          <top style="thin">
            <color auto="1"/>
          </top>
          <bottom style="thin">
            <color auto="1"/>
          </bottom>
        </border>
      </dxf>
    </rfmt>
    <rfmt sheetId="1" sqref="AA291" start="0" length="0">
      <dxf>
        <font>
          <sz val="10"/>
        </font>
        <alignment vertical="top" wrapText="1" readingOrder="0"/>
        <border outline="0">
          <left style="thin">
            <color auto="1"/>
          </left>
          <right style="thin">
            <color auto="1"/>
          </right>
          <top style="thin">
            <color auto="1"/>
          </top>
          <bottom style="thin">
            <color auto="1"/>
          </bottom>
        </border>
      </dxf>
    </rfmt>
    <rfmt sheetId="1" sqref="AB291" start="0" length="0">
      <dxf>
        <font>
          <sz val="10"/>
        </font>
        <alignment vertical="top" wrapText="1" readingOrder="0"/>
        <border outline="0">
          <left style="thin">
            <color auto="1"/>
          </left>
          <right style="thin">
            <color auto="1"/>
          </right>
          <top style="thin">
            <color auto="1"/>
          </top>
          <bottom style="thin">
            <color auto="1"/>
          </bottom>
        </border>
      </dxf>
    </rfmt>
    <rcc rId="0" sId="1" s="1" dxf="1">
      <nc r="AC291">
        <f>SUM(AC285:AC289)</f>
      </nc>
      <n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D291">
        <f>SUM(AD285:AD289)</f>
      </nc>
      <n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E291">
        <f>SUM(AE285:AE289)</f>
      </nc>
      <n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F291">
        <f>SUM(AF285:AF289)</f>
      </nc>
      <n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G291">
        <f>SUM(AG285:AG289)</f>
      </nc>
      <n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H291">
        <f>SUM(AH285:AH289)</f>
      </nc>
      <n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I291">
        <f>SUM(AI285:AI289)</f>
      </nc>
      <n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J291">
        <f>SUM(AJ285:AJ289)</f>
      </nc>
      <n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K291">
        <f>SUM(AK285:AK289)</f>
      </nc>
      <n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L291">
        <f>SUM(AL285:AL289)</f>
      </nc>
      <n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M291">
        <f>SUM(AM285:AM289)</f>
      </nc>
      <n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cc rId="0" sId="1" s="1" dxf="1">
      <nc r="AN291">
        <f>SUM(AN285:AN289)</f>
      </nc>
      <ndxf>
        <font>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ndxf>
    </rcc>
    <rfmt sheetId="1" sqref="AO291" start="0" length="0">
      <dxf>
        <font>
          <b val="0"/>
          <sz val="10"/>
        </font>
        <numFmt numFmtId="34" formatCode="_(&quot;$&quot;\ * #,##0.00_);_(&quot;$&quot;\ * \(#,##0.00\);_(&quot;$&quot;\ * &quot;-&quot;??_);_(@_)"/>
        <fill>
          <patternFill patternType="none">
            <bgColor indexed="65"/>
          </patternFill>
        </fill>
        <alignment vertical="center" wrapText="1" readingOrder="0"/>
        <border outline="0">
          <left style="thin">
            <color auto="1"/>
          </left>
          <right style="thin">
            <color auto="1"/>
          </right>
          <top style="thin">
            <color auto="1"/>
          </top>
          <bottom style="thin">
            <color auto="1"/>
          </bottom>
        </border>
        <protection locked="0"/>
      </dxf>
    </rfmt>
    <rfmt sheetId="1" sqref="AP291" start="0" length="0">
      <dxf>
        <font>
          <b val="0"/>
          <sz val="11"/>
          <color theme="1"/>
          <name val="Calibri"/>
          <scheme val="minor"/>
        </font>
        <numFmt numFmtId="165" formatCode="_(&quot;$&quot;\ * #,##0_);_(&quot;$&quot;\ * \(#,##0\);_(&quot;$&quot;\ * &quot;-&quot;??_);_(@_)"/>
        <fill>
          <patternFill patternType="none">
            <bgColor indexed="65"/>
          </patternFill>
        </fill>
      </dxf>
    </rfmt>
    <rfmt sheetId="1" sqref="AQ291" start="0" length="0">
      <dxf>
        <font>
          <b val="0"/>
          <sz val="11"/>
          <color theme="1"/>
          <name val="Calibri"/>
          <scheme val="minor"/>
        </font>
        <fill>
          <patternFill patternType="none">
            <bgColor indexed="65"/>
          </patternFill>
        </fill>
      </dxf>
    </rfmt>
    <rfmt sheetId="1" sqref="AR291" start="0" length="0">
      <dxf>
        <font>
          <b val="0"/>
          <sz val="11"/>
          <color theme="1"/>
          <name val="Calibri"/>
          <scheme val="minor"/>
        </font>
        <fill>
          <patternFill patternType="none">
            <bgColor indexed="65"/>
          </patternFill>
        </fill>
      </dxf>
    </rfmt>
  </rrc>
  <rrc rId="14725" sId="1" ref="A293:XFD293" action="deleteRow">
    <rfmt sheetId="1" xfDxf="1" sqref="A293:XFD293" start="0" length="0">
      <dxf>
        <font>
          <b/>
        </font>
        <fill>
          <patternFill patternType="solid">
            <bgColor rgb="FF92D050"/>
          </patternFill>
        </fill>
      </dxf>
    </rfmt>
    <rcc rId="0" sId="1" dxf="1">
      <nc r="A293" t="inlineStr">
        <is>
          <t>GENERAL</t>
        </is>
      </nc>
      <ndxf>
        <font>
          <b val="0"/>
          <sz val="10"/>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3" t="inlineStr">
        <is>
          <t>GR:1:2-02-15</t>
        </is>
      </nc>
      <ndxf>
        <font>
          <b val="0"/>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C293" t="inlineStr">
        <is>
          <t>1.2.2.19</t>
        </is>
      </nc>
      <ndxf>
        <font>
          <b val="0"/>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D293" t="inlineStr">
        <is>
          <t>999999</t>
        </is>
      </nc>
      <ndxf>
        <font>
          <b val="0"/>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cc rId="0" sId="1" dxf="1">
      <nc r="E293" t="inlineStr">
        <is>
          <t>1-0100</t>
        </is>
      </nc>
      <ndxf>
        <font>
          <b val="0"/>
          <i/>
          <sz val="10"/>
          <color auto="1"/>
        </font>
        <numFmt numFmtId="30" formatCode="@"/>
        <fill>
          <patternFill patternType="none">
            <bgColor indexed="65"/>
          </patternFill>
        </fill>
        <alignment horizontal="center" vertical="center" readingOrder="0"/>
        <border outline="0">
          <left style="thin">
            <color auto="1"/>
          </left>
          <right style="thin">
            <color auto="1"/>
          </right>
          <top style="thin">
            <color auto="1"/>
          </top>
          <bottom style="thin">
            <color auto="1"/>
          </bottom>
        </border>
      </ndxf>
    </rcc>
    <rfmt sheetId="1" sqref="F293" start="0" length="0">
      <dxf>
        <font>
          <b val="0"/>
          <sz val="1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G293" start="0" length="0">
      <dxf>
        <font>
          <b val="0"/>
          <sz val="1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H293" start="0" length="0">
      <dxf>
        <font>
          <b val="0"/>
          <sz val="1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I293" start="0" length="0">
      <dxf>
        <font>
          <b val="0"/>
          <sz val="10"/>
        </font>
        <fill>
          <patternFill patternType="none">
            <bgColor indexed="65"/>
          </patternFill>
        </fill>
        <alignment vertical="top" wrapText="1" readingOrder="0"/>
        <border outline="0">
          <left style="thin">
            <color auto="1"/>
          </left>
          <right style="thin">
            <color auto="1"/>
          </right>
          <top style="thin">
            <color auto="1"/>
          </top>
          <bottom style="thin">
            <color auto="1"/>
          </bottom>
        </border>
        <protection locked="0"/>
      </dxf>
    </rfmt>
    <rfmt sheetId="1" sqref="J293" start="0" length="0">
      <dxf>
        <font>
          <b val="0"/>
          <sz val="10"/>
        </font>
        <fill>
          <patternFill>
            <bgColor theme="4" tint="0.59999389629810485"/>
          </patternFill>
        </fill>
        <alignment horizontal="center" vertical="center" wrapText="1" readingOrder="0"/>
        <border outline="0">
          <left style="thin">
            <color auto="1"/>
          </left>
          <right style="thin">
            <color auto="1"/>
          </right>
          <top style="thin">
            <color auto="1"/>
          </top>
        </border>
      </dxf>
    </rfmt>
    <rfmt sheetId="1" sqref="K293" start="0" length="0">
      <dxf>
        <font>
          <b val="0"/>
          <sz val="10"/>
        </font>
        <fill>
          <patternFill>
            <bgColor theme="4" tint="0.59999389629810485"/>
          </patternFill>
        </fill>
        <alignment horizontal="center" vertical="center" wrapText="1" readingOrder="0"/>
        <border outline="0">
          <left style="thin">
            <color auto="1"/>
          </left>
          <right style="thin">
            <color auto="1"/>
          </right>
          <top style="thin">
            <color auto="1"/>
          </top>
        </border>
      </dxf>
    </rfmt>
    <rcc rId="0" sId="1" dxf="1">
      <nc r="L293" t="inlineStr">
        <is>
          <t>PARA TRASLADO PRESPUESTAL (GASTOS DE COMPUTADOR)</t>
        </is>
      </nc>
      <ndxf>
        <font>
          <sz val="10"/>
          <color auto="1"/>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M293" t="inlineStr">
        <is>
          <t>Octubre</t>
        </is>
      </nc>
      <ndxf>
        <font>
          <b val="0"/>
          <sz val="10"/>
        </font>
        <numFmt numFmtId="19" formatCode="dd/mm/yyyy"/>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N293" t="inlineStr">
        <is>
          <t>1 MES</t>
        </is>
      </nc>
      <ndxf>
        <font>
          <b val="0"/>
          <sz val="1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fmt sheetId="1" sqref="O293" start="0" length="0">
      <dxf>
        <font>
          <b val="0"/>
          <sz val="1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cc rId="0" sId="1" dxf="1">
      <nc r="P293" t="inlineStr">
        <is>
          <t>RECURSOS CORRIENTES</t>
        </is>
      </nc>
      <ndxf>
        <font>
          <b val="0"/>
          <sz val="1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293">
        <v>60000000</v>
      </nc>
      <ndxf>
        <font>
          <b val="0"/>
          <sz val="10"/>
          <color theme="1"/>
          <name val="Calibri"/>
          <scheme val="minor"/>
        </font>
        <numFmt numFmtId="34" formatCode="_(&quot;$&quot;\ * #,##0.00_);_(&quot;$&quot;\ * \(#,##0.00\);_(&quot;$&quot;\ * &quot;-&quot;??_);_(@_)"/>
        <fill>
          <patternFill>
            <bgColor theme="4" tint="0.59999389629810485"/>
          </patternFill>
        </fill>
        <alignment horizontal="right" vertical="center" wrapText="1" readingOrder="0"/>
        <border outline="0">
          <left style="thin">
            <color auto="1"/>
          </left>
          <right style="thin">
            <color auto="1"/>
          </right>
          <top style="thin">
            <color auto="1"/>
          </top>
          <bottom style="thin">
            <color auto="1"/>
          </bottom>
        </border>
      </ndxf>
    </rcc>
    <rcc rId="0" sId="1" s="1" dxf="1" numFmtId="34">
      <nc r="R293">
        <v>60000000</v>
      </nc>
      <ndxf>
        <font>
          <b val="0"/>
          <sz val="10"/>
          <color theme="1"/>
          <name val="Calibri"/>
          <scheme val="minor"/>
        </font>
        <numFmt numFmtId="34" formatCode="_(&quot;$&quot;\ * #,##0.00_);_(&quot;$&quot;\ * \(#,##0.00\);_(&quot;$&quot;\ * &quot;-&quot;??_);_(@_)"/>
        <fill>
          <patternFill>
            <bgColor theme="4" tint="0.59999389629810485"/>
          </patternFill>
        </fill>
        <alignment horizontal="right" vertical="center" wrapText="1" readingOrder="0"/>
        <border outline="0">
          <left style="thin">
            <color auto="1"/>
          </left>
          <right style="thin">
            <color auto="1"/>
          </right>
          <top style="thin">
            <color auto="1"/>
          </top>
          <bottom style="thin">
            <color auto="1"/>
          </bottom>
        </border>
      </ndxf>
    </rcc>
    <rcc rId="0" sId="1" dxf="1">
      <nc r="S293" t="inlineStr">
        <is>
          <t>NO</t>
        </is>
      </nc>
      <ndxf>
        <font>
          <b val="0"/>
          <sz val="10"/>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T293" t="inlineStr">
        <is>
          <t>N/A</t>
        </is>
      </nc>
      <ndxf>
        <font>
          <sz val="10"/>
          <color auto="1"/>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93" t="inlineStr">
        <is>
          <t>Secretaria General - Dirección de Servicios Administrativos</t>
        </is>
      </nc>
      <ndxf>
        <font>
          <sz val="10"/>
          <color auto="1"/>
        </font>
        <fill>
          <patternFill>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fmt sheetId="1" sqref="V293" start="0" length="0">
      <dxf>
        <font>
          <b val="0"/>
          <sz val="10"/>
        </font>
        <fill>
          <patternFill>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W293" start="0" length="0">
      <dxf>
        <font>
          <b val="0"/>
          <sz val="10"/>
        </font>
        <fill>
          <patternFill>
            <bgColor theme="0"/>
          </patternFill>
        </fill>
        <alignment horizontal="center" vertical="center" wrapText="1" readingOrder="0"/>
        <border outline="0">
          <left style="thin">
            <color auto="1"/>
          </left>
          <top style="thin">
            <color auto="1"/>
          </top>
          <bottom style="thin">
            <color auto="1"/>
          </bottom>
        </border>
      </dxf>
    </rfmt>
    <rfmt sheetId="1" s="1" sqref="X293" start="0" length="0">
      <dxf>
        <font>
          <b val="0"/>
          <sz val="10"/>
          <color theme="1"/>
          <name val="Calibri"/>
          <scheme val="minor"/>
        </font>
        <numFmt numFmtId="34" formatCode="_(&quot;$&quot;\ * #,##0.00_);_(&quot;$&quot;\ * \(#,##0.00\);_(&quot;$&quot;\ * &quot;-&quot;??_);_(@_)"/>
        <fill>
          <patternFill>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Y293" start="0" length="0">
      <dxf>
        <font>
          <b val="0"/>
          <sz val="11"/>
          <color theme="1"/>
          <name val="Calibri"/>
          <scheme val="minor"/>
        </font>
        <fill>
          <patternFill patternType="none">
            <bgColor indexed="65"/>
          </patternFill>
        </fill>
        <alignment horizontal="center" vertical="center" readingOrder="0"/>
      </dxf>
    </rfmt>
    <rfmt sheetId="1" sqref="Z293" start="0" length="0">
      <dxf>
        <font>
          <b val="0"/>
          <sz val="10"/>
        </font>
        <fill>
          <patternFill>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AA293" start="0" length="0">
      <dxf>
        <font>
          <b val="0"/>
          <sz val="10"/>
        </font>
        <fill>
          <patternFill>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AB293" start="0" length="0">
      <dxf>
        <font>
          <sz val="10"/>
          <color rgb="FFFF0000"/>
        </font>
        <fill>
          <patternFill>
            <bgColor theme="0"/>
          </patternFill>
        </fill>
        <alignment horizontal="center" vertical="center" wrapText="1" readingOrder="0"/>
        <border outline="0">
          <left style="thin">
            <color auto="1"/>
          </left>
          <top style="thin">
            <color auto="1"/>
          </top>
          <bottom style="thin">
            <color auto="1"/>
          </bottom>
        </border>
      </dxf>
    </rfmt>
    <rfmt sheetId="1" s="1" sqref="AC293" start="0" length="0">
      <dxf>
        <font>
          <b val="0"/>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top style="thin">
            <color auto="1"/>
          </top>
          <bottom style="thin">
            <color auto="1"/>
          </bottom>
        </border>
        <protection locked="0"/>
      </dxf>
    </rfmt>
    <rfmt sheetId="1" s="1" sqref="AD293" start="0" length="0">
      <dxf>
        <font>
          <b val="0"/>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E293" start="0" length="0">
      <dxf>
        <font>
          <b val="0"/>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F293" start="0" length="0">
      <dxf>
        <font>
          <b val="0"/>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G293" start="0" length="0">
      <dxf>
        <font>
          <b val="0"/>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H293" start="0" length="0">
      <dxf>
        <font>
          <b val="0"/>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I293" start="0" length="0">
      <dxf>
        <font>
          <b val="0"/>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J293" start="0" length="0">
      <dxf>
        <font>
          <b val="0"/>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K293" start="0" length="0">
      <dxf>
        <font>
          <b val="0"/>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protection locked="0"/>
      </dxf>
    </rfmt>
    <rcc rId="0" sId="1" s="1" dxf="1" numFmtId="34">
      <nc r="AL293">
        <v>60000000</v>
      </nc>
      <ndxf>
        <font>
          <b val="0"/>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protection locked="0"/>
      </ndxf>
    </rcc>
    <rfmt sheetId="1" s="1" sqref="AM293" start="0" length="0">
      <dxf>
        <font>
          <b val="0"/>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1" sqref="AN293" start="0" length="0">
      <dxf>
        <font>
          <b val="0"/>
          <sz val="10"/>
          <color theme="1"/>
          <name val="Calibri"/>
          <scheme val="minor"/>
        </font>
        <numFmt numFmtId="34" formatCode="_(&quot;$&quot;\ * #,##0.00_);_(&quot;$&quot;\ * \(#,##0.00\);_(&quot;$&quot;\ * &quot;-&quot;??_);_(@_)"/>
        <fill>
          <patternFill patternType="none">
            <bgColor indexed="65"/>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AO293" start="0" length="0">
      <dxf>
        <font>
          <b val="0"/>
          <sz val="10"/>
        </font>
        <numFmt numFmtId="34" formatCode="_(&quot;$&quot;\ * #,##0.00_);_(&quot;$&quot;\ * \(#,##0.00\);_(&quot;$&quot;\ * &quot;-&quot;??_);_(@_)"/>
        <fill>
          <patternFill>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3" start="0" length="0">
      <dxf>
        <font>
          <b val="0"/>
          <sz val="11"/>
          <color theme="1"/>
          <name val="Calibri"/>
          <scheme val="minor"/>
        </font>
        <numFmt numFmtId="165" formatCode="_(&quot;$&quot;\ * #,##0_);_(&quot;$&quot;\ * \(#,##0\);_(&quot;$&quot;\ * &quot;-&quot;??_);_(@_)"/>
        <fill>
          <patternFill patternType="none">
            <bgColor indexed="65"/>
          </patternFill>
        </fill>
      </dxf>
    </rfmt>
    <rfmt sheetId="1" sqref="AQ293" start="0" length="0">
      <dxf>
        <font>
          <b val="0"/>
          <sz val="11"/>
          <color theme="1"/>
          <name val="Calibri"/>
          <scheme val="minor"/>
        </font>
        <fill>
          <patternFill patternType="none">
            <bgColor indexed="65"/>
          </patternFill>
        </fill>
      </dxf>
    </rfmt>
    <rfmt sheetId="1" sqref="AR293" start="0" length="0">
      <dxf>
        <font>
          <b val="0"/>
          <sz val="11"/>
          <color theme="1"/>
          <name val="Calibri"/>
          <scheme val="minor"/>
        </font>
        <fill>
          <patternFill patternType="none">
            <bgColor indexed="65"/>
          </patternFill>
        </fill>
      </dxf>
    </rfmt>
  </rrc>
  <rrc rId="14726" sId="1" ref="A293:XFD293" action="deleteRow">
    <undo index="12" exp="ref" v="1" dr="AN293" r="AN374" sId="1"/>
    <undo index="12" exp="ref" v="1" dr="AM293" r="AM374" sId="1"/>
    <undo index="12" exp="ref" v="1" dr="AL293" r="AL374" sId="1"/>
    <undo index="12" exp="ref" v="1" dr="AK293" r="AK374" sId="1"/>
    <undo index="12" exp="ref" v="1" dr="AJ293" r="AJ374" sId="1"/>
    <undo index="12" exp="ref" v="1" dr="AI293" r="AI374" sId="1"/>
    <undo index="12" exp="ref" v="1" dr="AH293" r="AH374" sId="1"/>
    <undo index="12" exp="ref" v="1" dr="AG293" r="AG374" sId="1"/>
    <undo index="12" exp="ref" v="1" dr="AF293" r="AF374" sId="1"/>
    <undo index="12" exp="ref" v="1" dr="AE293" r="AE374" sId="1"/>
    <undo index="12" exp="ref" v="1" dr="AD293" r="AD374" sId="1"/>
    <undo index="12" exp="ref" v="1" dr="AC293" r="AC374" sId="1"/>
    <undo index="12" exp="ref" v="1" dr="AB293" r="AB374" sId="1"/>
    <undo index="12" exp="ref" v="1" dr="AA293" r="AA374" sId="1"/>
    <undo index="12" exp="ref" v="1" dr="U293" r="U374" sId="1"/>
    <undo index="12" exp="ref" v="1" dr="T293" r="T374" sId="1"/>
    <undo index="12" exp="ref" v="1" dr="S293" r="S374" sId="1"/>
    <undo index="12" exp="ref" v="1" dr="R293" r="R374" sId="1"/>
    <undo index="12" exp="ref" v="1" dr="Q293" r="Q374" sId="1"/>
    <rfmt sheetId="1" xfDxf="1" sqref="A293:XFD293" start="0" length="0"/>
    <rfmt sheetId="1" sqref="A293" start="0" length="0">
      <dxf>
        <font>
          <b/>
          <sz val="10"/>
          <color auto="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B293" start="0" length="0">
      <dxf>
        <font>
          <b/>
          <sz val="10"/>
          <color auto="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C293" start="0" length="0">
      <dxf>
        <font>
          <b/>
          <sz val="10"/>
          <color auto="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D293" start="0" length="0">
      <dxf>
        <font>
          <b/>
          <sz val="10"/>
          <color auto="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E293" start="0" length="0">
      <dxf>
        <font>
          <b/>
          <sz val="10"/>
          <color auto="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F293" start="0" length="0">
      <dxf>
        <font>
          <b/>
          <sz val="10"/>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G293" start="0" length="0">
      <dxf>
        <font>
          <b/>
          <sz val="10"/>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H293" start="0" length="0">
      <dxf>
        <font>
          <b/>
          <sz val="10"/>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I293" start="0" length="0">
      <dxf>
        <font>
          <b/>
          <sz val="10"/>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J293" start="0" length="0">
      <dxf>
        <font>
          <b/>
          <sz val="10"/>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K293" start="0" length="0">
      <dxf>
        <font>
          <b/>
          <sz val="10"/>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1" sqref="L293" start="0" length="0">
      <dxf>
        <font>
          <b/>
          <sz val="10"/>
          <color auto="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M293" start="0" length="0">
      <dxf>
        <font>
          <b/>
          <sz val="10"/>
          <color theme="1"/>
          <name val="Calibri"/>
          <scheme val="minor"/>
        </font>
        <numFmt numFmtId="19" formatCode="dd/mm/yyyy"/>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N293" start="0" length="0">
      <dxf>
        <font>
          <b/>
          <sz val="10"/>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O293" start="0" length="0">
      <dxf>
        <font>
          <b/>
          <sz val="10"/>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cc rId="0" sId="1" s="1" dxf="1">
      <nc r="P293">
        <f>+R293-Q293</f>
      </nc>
      <ndxf>
        <font>
          <b/>
          <sz val="11"/>
          <color auto="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ndxf>
    </rcc>
    <rcc rId="0" sId="1" s="1" dxf="1">
      <nc r="Q293">
        <f>SUM(Q291:Q292)</f>
      </nc>
      <ndxf>
        <font>
          <b/>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R293">
        <f>SUM(R291:R292)</f>
      </nc>
      <ndxf>
        <font>
          <b/>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fmt sheetId="1" sqref="S293" start="0" length="0">
      <dxf>
        <font>
          <b/>
          <sz val="10"/>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T293" start="0" length="0">
      <dxf>
        <font>
          <b/>
          <sz val="10"/>
          <color auto="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U293" start="0" length="0">
      <dxf>
        <font>
          <b/>
          <sz val="10"/>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V293" start="0" length="0">
      <dxf>
        <font>
          <b/>
          <sz val="10"/>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W293" start="0" length="0">
      <dxf>
        <font>
          <b/>
          <sz val="10"/>
          <color theme="1"/>
          <name val="Calibri"/>
          <scheme val="minor"/>
        </font>
        <fill>
          <patternFill patternType="solid">
            <bgColor rgb="FF92D050"/>
          </patternFill>
        </fill>
        <alignment horizontal="center" vertical="center" wrapText="1" readingOrder="0"/>
        <border outline="0">
          <left style="thin">
            <color auto="1"/>
          </left>
          <top style="thin">
            <color auto="1"/>
          </top>
          <bottom style="thin">
            <color auto="1"/>
          </bottom>
        </border>
      </dxf>
    </rfmt>
    <rfmt sheetId="1" s="1" sqref="X293" start="0" length="0">
      <dxf>
        <font>
          <b/>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Y293" start="0" length="0">
      <dxf>
        <font>
          <b/>
          <sz val="10"/>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Z293" start="0" length="0">
      <dxf>
        <font>
          <b/>
          <sz val="10"/>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AA293" start="0" length="0">
      <dxf>
        <font>
          <b/>
          <sz val="10"/>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AB293" start="0" length="0">
      <dxf>
        <font>
          <b/>
          <sz val="10"/>
          <color rgb="FFFF0000"/>
          <name val="Calibri"/>
          <scheme val="minor"/>
        </font>
        <fill>
          <patternFill patternType="solid">
            <bgColor rgb="FF92D050"/>
          </patternFill>
        </fill>
        <alignment horizontal="center" vertical="center" wrapText="1" readingOrder="0"/>
        <border outline="0">
          <left style="thin">
            <color auto="1"/>
          </left>
          <top style="thin">
            <color auto="1"/>
          </top>
          <bottom style="thin">
            <color auto="1"/>
          </bottom>
        </border>
      </dxf>
    </rfmt>
    <rcc rId="0" sId="1" s="1" dxf="1">
      <nc r="AC293">
        <f>+SUM(AC291:AC291)</f>
      </nc>
      <n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top style="thin">
            <color auto="1"/>
          </top>
          <bottom style="thin">
            <color auto="1"/>
          </bottom>
        </border>
      </ndxf>
    </rcc>
    <rcc rId="0" sId="1" s="1" dxf="1">
      <nc r="AD293">
        <f>+SUM(AD291:AD291)</f>
      </nc>
      <n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ndxf>
    </rcc>
    <rcc rId="0" sId="1" s="1" dxf="1">
      <nc r="AE293">
        <f>SUM(AE291:AE292)</f>
      </nc>
      <ndxf>
        <font>
          <b/>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F293">
        <f>SUM(AF291:AF292)</f>
      </nc>
      <ndxf>
        <font>
          <b/>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G293">
        <f>SUM(AG291:AG292)</f>
      </nc>
      <ndxf>
        <font>
          <b/>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H293">
        <f>SUM(AH291:AH292)</f>
      </nc>
      <ndxf>
        <font>
          <b/>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I293">
        <f>SUM(AI291:AI292)</f>
      </nc>
      <ndxf>
        <font>
          <b/>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J293">
        <f>SUM(AJ291:AJ292)</f>
      </nc>
      <ndxf>
        <font>
          <b/>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K293">
        <f>SUM(AK291:AK292)</f>
      </nc>
      <ndxf>
        <font>
          <b/>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L293">
        <f>SUM(AL291:AL292)</f>
      </nc>
      <ndxf>
        <font>
          <b/>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M293">
        <f>SUM(AM291:AM292)</f>
      </nc>
      <ndxf>
        <font>
          <b/>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N293">
        <f>SUM(AN291:AN292)</f>
      </nc>
      <ndxf>
        <font>
          <b/>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fmt sheetId="1" sqref="AO293" start="0" length="0">
      <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dxf>
    </rfmt>
    <rfmt sheetId="1" sqref="AP293" start="0" length="0">
      <dxf>
        <numFmt numFmtId="165" formatCode="_(&quot;$&quot;\ * #,##0_);_(&quot;$&quot;\ * \(#,##0\);_(&quot;$&quot;\ * &quot;-&quot;??_);_(@_)"/>
      </dxf>
    </rfmt>
  </rrc>
  <rrc rId="14727" sId="1" ref="A293:XFD293" action="deleteRow">
    <undo index="0" exp="area" dr="AE293" r="AE296" sId="1"/>
    <undo index="0" exp="area" dr="Q293" r="Q296" sId="1"/>
    <rfmt sheetId="1" xfDxf="1" sqref="A293:XFD293" start="0" length="0"/>
    <rcc rId="0" sId="1" dxf="1">
      <nc r="A293"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3" t="inlineStr">
        <is>
          <t>GR:1:2-02-16</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3" t="inlineStr">
        <is>
          <t>1.2.2.3.4</t>
        </is>
      </nc>
      <ndxf>
        <font>
          <sz val="10"/>
          <color auto="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D293">
        <v>999999</v>
      </nc>
      <ndxf>
        <font>
          <sz val="10"/>
          <color auto="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E293" t="inlineStr">
        <is>
          <t>1-0100</t>
        </is>
      </nc>
      <ndxf>
        <font>
          <sz val="10"/>
          <color auto="1"/>
          <name val="Calibri"/>
          <scheme val="minor"/>
        </font>
        <alignment horizontal="center" vertical="center" wrapText="1" readingOrder="0"/>
        <border outline="0">
          <left style="thin">
            <color auto="1"/>
          </left>
          <right style="thin">
            <color auto="1"/>
          </right>
          <top style="thin">
            <color auto="1"/>
          </top>
          <bottom style="thin">
            <color auto="1"/>
          </bottom>
        </border>
      </ndxf>
    </rcc>
    <rfmt sheetId="1" sqref="F293" start="0" length="0">
      <dxf>
        <font>
          <b/>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G293" start="0" length="0">
      <dxf>
        <font>
          <b/>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H293" start="0" length="0">
      <dxf>
        <font>
          <b/>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I293" start="0" length="0">
      <dxf>
        <font>
          <b/>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J293"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rder>
      </dxf>
    </rfmt>
    <rfmt sheetId="1" sqref="K293"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rder>
      </dxf>
    </rfmt>
    <rcc rId="0" sId="1" dxf="1">
      <nc r="L293" t="inlineStr">
        <is>
          <t>TRASLADO PRESUPUESTAL (REMUNERACIÓN DE SERVICIOS TÉCNICOS)</t>
        </is>
      </nc>
      <ndxf>
        <font>
          <b/>
          <sz val="10"/>
          <color theme="1"/>
          <name val="Calibri"/>
          <scheme val="minor"/>
        </font>
        <numFmt numFmtId="19" formatCode="dd/mm/yyyy"/>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M293" t="inlineStr">
        <is>
          <t>Marzo</t>
        </is>
      </nc>
      <ndxf>
        <font>
          <sz val="10"/>
          <color theme="1"/>
          <name val="Calibri"/>
          <scheme val="minor"/>
        </font>
        <numFmt numFmtId="19" formatCode="dd/mm/yyyy"/>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N293" t="inlineStr">
        <is>
          <t>1 mes</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fmt sheetId="1" sqref="O293" start="0" length="0">
      <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cc rId="0" sId="1" dxf="1">
      <nc r="P293" t="inlineStr">
        <is>
          <t>RECURSOS CORRIENTES</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293">
        <v>1610013228</v>
      </nc>
      <ndxf>
        <font>
          <b/>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R293">
        <v>1610013228</v>
      </nc>
      <ndxf>
        <font>
          <b/>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S293" t="inlineStr">
        <is>
          <t>No</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T293" t="inlineStr">
        <is>
          <t>N/A</t>
        </is>
      </nc>
      <ndxf>
        <font>
          <sz val="10"/>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93" t="inlineStr">
        <is>
          <t>Secretaria General / Dirección de Bienes e Inventarios / Nestor Guerrero Neme</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V293">
        <v>7000084096</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ndxf>
    </rcc>
    <rfmt sheetId="1" sqref="W293" start="0" length="0">
      <dxf>
        <font>
          <b/>
          <sz val="10"/>
          <color theme="1"/>
          <name val="Calibri"/>
          <scheme val="minor"/>
        </font>
        <alignment horizontal="center" vertical="center" wrapText="1" readingOrder="0"/>
        <border outline="0">
          <left style="thin">
            <color auto="1"/>
          </left>
          <top style="thin">
            <color auto="1"/>
          </top>
          <bottom style="thin">
            <color auto="1"/>
          </bottom>
        </border>
      </dxf>
    </rfmt>
    <rfmt sheetId="1" s="1" sqref="X293" start="0" length="0">
      <dxf>
        <font>
          <b/>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qref="Y293" start="0" length="0">
      <dxf>
        <font>
          <b/>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Z293" start="0" length="0">
      <dxf>
        <font>
          <b/>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AA293" start="0" length="0">
      <dxf>
        <font>
          <b/>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AB293" start="0" length="0">
      <dxf>
        <font>
          <b/>
          <sz val="10"/>
          <color rgb="FFFF0000"/>
          <name val="Calibri"/>
          <scheme val="minor"/>
        </font>
        <alignment horizontal="center" vertical="center" wrapText="1" readingOrder="0"/>
        <border outline="0">
          <left style="thin">
            <color auto="1"/>
          </left>
          <top style="thin">
            <color auto="1"/>
          </top>
          <bottom style="thin">
            <color auto="1"/>
          </bottom>
        </border>
      </dxf>
    </rfmt>
    <rfmt sheetId="1" s="1" sqref="AC293" start="0" length="0">
      <dxf>
        <font>
          <b/>
          <sz val="10"/>
          <color theme="1"/>
          <name val="Calibri"/>
          <scheme val="minor"/>
        </font>
        <numFmt numFmtId="34" formatCode="_(&quot;$&quot;\ * #,##0.00_);_(&quot;$&quot;\ * \(#,##0.00\);_(&quot;$&quot;\ * &quot;-&quot;??_);_(@_)"/>
        <alignment wrapText="1" readingOrder="0"/>
        <border outline="0">
          <left style="thin">
            <color auto="1"/>
          </left>
          <top style="thin">
            <color auto="1"/>
          </top>
          <bottom style="thin">
            <color auto="1"/>
          </bottom>
        </border>
      </dxf>
    </rfmt>
    <rfmt sheetId="1" s="1" sqref="AD293" start="0" length="0">
      <dxf>
        <font>
          <b/>
          <sz val="10"/>
          <color theme="1"/>
          <name val="Calibri"/>
          <scheme val="minor"/>
        </font>
        <numFmt numFmtId="34" formatCode="_(&quot;$&quot;\ * #,##0.00_);_(&quot;$&quot;\ * \(#,##0.00\);_(&quot;$&quot;\ * &quot;-&quot;??_);_(@_)"/>
        <alignment wrapText="1" readingOrder="0"/>
        <border outline="0">
          <left style="thin">
            <color auto="1"/>
          </left>
          <right style="thin">
            <color auto="1"/>
          </right>
          <top style="thin">
            <color auto="1"/>
          </top>
          <bottom style="thin">
            <color auto="1"/>
          </bottom>
        </border>
      </dxf>
    </rfmt>
    <rcc rId="0" sId="1" s="1" dxf="1" numFmtId="34">
      <nc r="AE293">
        <v>1610013228</v>
      </nc>
      <ndxf>
        <font>
          <b/>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ndxf>
    </rcc>
    <rfmt sheetId="1" s="1" sqref="AF293" start="0" length="0">
      <dxf>
        <font>
          <b/>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1" sqref="AG293" start="0" length="0">
      <dxf>
        <font>
          <b/>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1" sqref="AH293" start="0" length="0">
      <dxf>
        <font>
          <b/>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1" sqref="AI293"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1" sqref="AJ293" start="0" length="0">
      <dxf>
        <font>
          <b/>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1" sqref="AK293" start="0" length="0">
      <dxf>
        <font>
          <b/>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1" sqref="AL293" start="0" length="0">
      <dxf>
        <font>
          <b/>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1" sqref="AM293" start="0" length="0">
      <dxf>
        <font>
          <b/>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1" sqref="AN293" start="0" length="0">
      <dxf>
        <font>
          <b/>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qref="AO293" start="0" length="0">
      <dxf>
        <font>
          <sz val="10"/>
          <color theme="1"/>
          <name val="Calibri"/>
          <scheme val="minor"/>
        </font>
        <numFmt numFmtId="34" formatCode="_(&quot;$&quot;\ * #,##0.00_);_(&quot;$&quot;\ * \(#,##0.00\);_(&quot;$&quot;\ * &quot;-&quot;??_);_(@_)"/>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P293" start="0" length="0">
      <dxf>
        <numFmt numFmtId="165" formatCode="_(&quot;$&quot;\ * #,##0_);_(&quot;$&quot;\ * \(#,##0\);_(&quot;$&quot;\ * &quot;-&quot;??_);_(@_)"/>
      </dxf>
    </rfmt>
  </rrc>
  <rrc rId="14728" sId="1" ref="A293:XFD293" action="deleteRow">
    <rfmt sheetId="1" xfDxf="1" sqref="A293:XFD293" start="0" length="0"/>
    <rcc rId="0" sId="1" dxf="1">
      <nc r="A293"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3" t="inlineStr">
        <is>
          <t>GR:1:2-02-16</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3" t="inlineStr">
        <is>
          <t>1.2.2.3.4</t>
        </is>
      </nc>
      <ndxf>
        <font>
          <sz val="10"/>
          <color auto="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D293">
        <v>999999</v>
      </nc>
      <ndxf>
        <font>
          <sz val="10"/>
          <color auto="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E293" t="inlineStr">
        <is>
          <t>1-0100</t>
        </is>
      </nc>
      <ndxf>
        <font>
          <sz val="10"/>
          <color auto="1"/>
          <name val="Calibri"/>
          <scheme val="minor"/>
        </font>
        <alignment horizontal="center" vertical="center" wrapText="1" readingOrder="0"/>
        <border outline="0">
          <left style="thin">
            <color auto="1"/>
          </left>
          <right style="thin">
            <color auto="1"/>
          </right>
          <top style="thin">
            <color auto="1"/>
          </top>
          <bottom style="thin">
            <color auto="1"/>
          </bottom>
        </border>
      </ndxf>
    </rcc>
    <rfmt sheetId="1" sqref="F293" start="0" length="0">
      <dxf>
        <font>
          <b/>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G293" start="0" length="0">
      <dxf>
        <font>
          <b/>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H293" start="0" length="0">
      <dxf>
        <font>
          <b/>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I293" start="0" length="0">
      <dxf>
        <font>
          <b/>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J293"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rder>
      </dxf>
    </rfmt>
    <rfmt sheetId="1" sqref="K293"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rder>
      </dxf>
    </rfmt>
    <rcc rId="0" sId="1" dxf="1">
      <nc r="L293" t="inlineStr">
        <is>
          <t>CREDITO POR MEDIO DE DECRETO 0249 DEL 16 DE AGOSTO DE 2017</t>
        </is>
      </nc>
      <ndxf>
        <font>
          <b/>
          <sz val="10"/>
          <color theme="1"/>
          <name val="Calibri"/>
          <scheme val="minor"/>
        </font>
        <numFmt numFmtId="19" formatCode="dd/mm/yyyy"/>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293" t="inlineStr">
        <is>
          <t>AGOSTO</t>
        </is>
      </nc>
      <ndxf>
        <font>
          <sz val="10"/>
          <color theme="1"/>
          <name val="Calibri"/>
          <scheme val="minor"/>
        </font>
        <numFmt numFmtId="19" formatCode="dd/mm/yyyy"/>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293" t="inlineStr">
        <is>
          <t>1 mes</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fmt sheetId="1" sqref="O293" start="0" length="0">
      <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P293" t="inlineStr">
        <is>
          <t>RECURSOS CORRIENTES</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293">
        <v>200000000</v>
      </nc>
      <ndxf>
        <font>
          <b/>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R293">
        <v>200000000</v>
      </nc>
      <ndxf>
        <font>
          <b/>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S293" t="inlineStr">
        <is>
          <t>No</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T293" t="inlineStr">
        <is>
          <t>N/A</t>
        </is>
      </nc>
      <ndxf>
        <font>
          <sz val="10"/>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93" t="inlineStr">
        <is>
          <t>Secretaria General / Dirección de Bienes e Inventarios / Nestor Guerrero Neme</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fmt sheetId="1" sqref="V293" start="0" length="0">
      <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W293" start="0" length="0">
      <dxf>
        <font>
          <b/>
          <sz val="10"/>
          <color theme="1"/>
          <name val="Calibri"/>
          <scheme val="minor"/>
        </font>
        <alignment horizontal="center" vertical="center" wrapText="1" readingOrder="0"/>
        <border outline="0">
          <left style="thin">
            <color indexed="64"/>
          </left>
          <top style="thin">
            <color indexed="64"/>
          </top>
          <bottom style="thin">
            <color indexed="64"/>
          </bottom>
        </border>
      </dxf>
    </rfmt>
    <rfmt sheetId="1" s="1" sqref="X293" start="0" length="0">
      <dxf>
        <font>
          <b/>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qref="Y293" start="0" length="0">
      <dxf>
        <font>
          <b/>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Z293" start="0" length="0">
      <dxf>
        <font>
          <b/>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AA293" start="0" length="0">
      <dxf>
        <font>
          <b/>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AB293" start="0" length="0">
      <dxf>
        <font>
          <b/>
          <sz val="10"/>
          <color rgb="FFFF0000"/>
          <name val="Calibri"/>
          <scheme val="minor"/>
        </font>
        <alignment horizontal="center" vertical="center" wrapText="1" readingOrder="0"/>
        <border outline="0">
          <left style="thin">
            <color indexed="64"/>
          </left>
          <top style="thin">
            <color indexed="64"/>
          </top>
          <bottom style="thin">
            <color indexed="64"/>
          </bottom>
        </border>
      </dxf>
    </rfmt>
    <rfmt sheetId="1" s="1" sqref="AC293" start="0" length="0">
      <dxf>
        <font>
          <b/>
          <sz val="10"/>
          <color theme="1"/>
          <name val="Calibri"/>
          <scheme val="minor"/>
        </font>
        <numFmt numFmtId="34" formatCode="_(&quot;$&quot;\ * #,##0.00_);_(&quot;$&quot;\ * \(#,##0.00\);_(&quot;$&quot;\ * &quot;-&quot;??_);_(@_)"/>
        <alignment wrapText="1" readingOrder="0"/>
        <border outline="0">
          <left style="thin">
            <color indexed="64"/>
          </left>
          <top style="thin">
            <color indexed="64"/>
          </top>
          <bottom style="thin">
            <color indexed="64"/>
          </bottom>
        </border>
      </dxf>
    </rfmt>
    <rfmt sheetId="1" s="1" sqref="AD293" start="0" length="0">
      <dxf>
        <font>
          <b/>
          <sz val="10"/>
          <color theme="1"/>
          <name val="Calibri"/>
          <scheme val="minor"/>
        </font>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dxf>
    </rfmt>
    <rfmt sheetId="1" s="1" sqref="AE293" start="0" length="0">
      <dxf>
        <font>
          <b/>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AF293" start="0" length="0">
      <dxf>
        <font>
          <b/>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AG293" start="0" length="0">
      <dxf>
        <font>
          <b/>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AH293" start="0" length="0">
      <dxf>
        <font>
          <b/>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AI29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dxf>
    </rfmt>
    <rcc rId="0" sId="1" s="1" dxf="1" numFmtId="34">
      <nc r="AJ293">
        <v>200000000</v>
      </nc>
      <ndxf>
        <font>
          <b/>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AK293" start="0" length="0">
      <dxf>
        <font>
          <b/>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AL293" start="0" length="0">
      <dxf>
        <font>
          <b/>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AM293" start="0" length="0">
      <dxf>
        <font>
          <b/>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AN293" start="0" length="0">
      <dxf>
        <font>
          <b/>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qref="AO293" start="0" length="0">
      <dxf>
        <font>
          <sz val="10"/>
          <color theme="1"/>
          <name val="Calibri"/>
          <scheme val="minor"/>
        </font>
        <numFmt numFmtId="34" formatCode="_(&quot;$&quot;\ * #,##0.00_);_(&quot;$&quot;\ * \(#,##0.00\);_(&quot;$&quot;\ * &quot;-&quot;??_);_(@_)"/>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P293" start="0" length="0">
      <dxf>
        <numFmt numFmtId="165" formatCode="_(&quot;$&quot;\ * #,##0_);_(&quot;$&quot;\ * \(#,##0\);_(&quot;$&quot;\ * &quot;-&quot;??_);_(@_)"/>
      </dxf>
    </rfmt>
  </rrc>
  <rrc rId="14729" sId="1" ref="A293:XFD293" action="deleteRow">
    <rfmt sheetId="1" xfDxf="1" sqref="A293:XFD293" start="0" length="0"/>
    <rcc rId="0" sId="1" dxf="1">
      <nc r="A293"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3" t="inlineStr">
        <is>
          <t>GR:1:2-02-16</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3" t="inlineStr">
        <is>
          <t>1.2.2.3.4</t>
        </is>
      </nc>
      <ndxf>
        <font>
          <sz val="10"/>
          <color auto="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D293">
        <v>999999</v>
      </nc>
      <ndxf>
        <font>
          <sz val="10"/>
          <color auto="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E293" t="inlineStr">
        <is>
          <t>1-0100</t>
        </is>
      </nc>
      <ndxf>
        <font>
          <sz val="10"/>
          <color auto="1"/>
          <name val="Calibri"/>
          <scheme val="minor"/>
        </font>
        <alignment horizontal="center" vertical="center" wrapText="1" readingOrder="0"/>
        <border outline="0">
          <left style="thin">
            <color auto="1"/>
          </left>
          <right style="thin">
            <color auto="1"/>
          </right>
          <top style="thin">
            <color auto="1"/>
          </top>
          <bottom style="thin">
            <color auto="1"/>
          </bottom>
        </border>
      </ndxf>
    </rcc>
    <rfmt sheetId="1" sqref="F293" start="0" length="0">
      <dxf>
        <font>
          <b/>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G293" start="0" length="0">
      <dxf>
        <font>
          <b/>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H293" start="0" length="0">
      <dxf>
        <font>
          <b/>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I293" start="0" length="0">
      <dxf>
        <font>
          <b/>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cc rId="0" sId="1" dxf="1">
      <nc r="J293" t="inlineStr">
        <is>
          <t>Servicios de seguros para estructuras y propiedades y posesiones</t>
        </is>
      </nc>
      <ndxf>
        <font>
          <sz val="10"/>
          <color theme="1"/>
          <name val="Calibri"/>
          <scheme val="minor"/>
        </font>
        <alignment horizontal="center" vertical="center" wrapText="1" readingOrder="0"/>
        <border outline="0">
          <left style="thin">
            <color auto="1"/>
          </left>
          <right style="thin">
            <color auto="1"/>
          </right>
          <top style="thin">
            <color auto="1"/>
          </top>
        </border>
      </ndxf>
    </rcc>
    <rcc rId="0" sId="1" dxf="1">
      <nc r="K293">
        <v>84131500</v>
      </nc>
      <ndxf>
        <font>
          <sz val="10"/>
          <color theme="1"/>
          <name val="Calibri"/>
          <scheme val="minor"/>
        </font>
        <alignment horizontal="center" vertical="center" wrapText="1" readingOrder="0"/>
        <border outline="0">
          <left style="thin">
            <color auto="1"/>
          </left>
          <right style="thin">
            <color auto="1"/>
          </right>
          <top style="thin">
            <color auto="1"/>
          </top>
        </border>
      </ndxf>
    </rcc>
    <rcc rId="0" sId="1" dxf="1">
      <nc r="L293" t="inlineStr">
        <is>
          <t>ADICIÓN NO. 1 SG 079 DE 2016 CONTRATAR LAS PÓLIZAS DE SEGUROS REQUERIDAS  PARA LA ADECUADA PROTECCIÓN DE LOS BIENES E INTERESES PATRIMONIALES QUE SEAN PROPIEDAD DEL DEPARTAMENTO DE CUNDINAMARCA O DE AQUELLOS QUE ESTÁN BAJO SU RESPONSABILIDAD Y CUSTODIA, O POR LOS CUALES SEA O LLEGARE A SER LEGALMENTE RESPONSABLE, ASÍ COMO LA PÓLIZA DE RESPONSABILIDAD CIVIL PARA SERVIDORES PÚBLICOS – PERDIDA FISCAL Y GASTOS DE DEFENSA.</t>
        </is>
      </nc>
      <ndxf>
        <font>
          <b/>
          <sz val="10"/>
          <color theme="1"/>
          <name val="Calibri"/>
          <scheme val="minor"/>
        </font>
        <numFmt numFmtId="19" formatCode="dd/mm/yyyy"/>
        <alignment horizontal="center" vertical="center" wrapText="1" readingOrder="0"/>
        <border outline="0">
          <left style="thin">
            <color indexed="64"/>
          </left>
          <right style="thin">
            <color indexed="64"/>
          </right>
          <top style="thin">
            <color indexed="64"/>
          </top>
          <bottom style="thin">
            <color indexed="64"/>
          </bottom>
        </border>
      </ndxf>
    </rcc>
    <rcc rId="0" sId="1" dxf="1">
      <nc r="M293" t="inlineStr">
        <is>
          <t>AGOSTO</t>
        </is>
      </nc>
      <ndxf>
        <font>
          <sz val="10"/>
          <color theme="1"/>
          <name val="Calibri"/>
          <scheme val="minor"/>
        </font>
        <numFmt numFmtId="19" formatCode="dd/mm/yyyy"/>
        <alignment horizontal="center" vertical="center" wrapText="1" readingOrder="0"/>
        <border outline="0">
          <left style="thin">
            <color indexed="64"/>
          </left>
          <right style="thin">
            <color indexed="64"/>
          </right>
          <top style="thin">
            <color indexed="64"/>
          </top>
          <bottom style="thin">
            <color indexed="64"/>
          </bottom>
        </border>
      </ndxf>
    </rcc>
    <rcc rId="0" sId="1" dxf="1">
      <nc r="N293" t="inlineStr">
        <is>
          <t>1 MES</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1" dxf="1">
      <nc r="O293" t="inlineStr">
        <is>
          <t>DIRECTO</t>
        </is>
      </nc>
      <ndxf>
        <font>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P293" t="inlineStr">
        <is>
          <t>RECURSOS CORRIENTES</t>
        </is>
      </nc>
      <n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293">
        <v>200000000</v>
      </nc>
      <ndxf>
        <font>
          <b/>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R293">
        <v>200000000</v>
      </nc>
      <ndxf>
        <font>
          <b/>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S293" t="inlineStr">
        <is>
          <t>No</t>
        </is>
      </nc>
      <n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ndxf>
    </rcc>
    <rcc rId="0" sId="1" dxf="1">
      <nc r="T293" t="inlineStr">
        <is>
          <t>N/A</t>
        </is>
      </nc>
      <ndxf>
        <font>
          <sz val="10"/>
          <color auto="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ndxf>
    </rcc>
    <rcc rId="0" sId="1" dxf="1">
      <nc r="U293" t="inlineStr">
        <is>
          <t>Secretaria General / Dirección de Bienes e Inventarios / Nestor Guerrero Neme</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ndxf>
    </rcc>
    <rcc rId="0" sId="1" dxf="1">
      <nc r="V293">
        <v>7000086969</v>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1" dxf="1">
      <nc r="W293">
        <v>4200004027</v>
      </nc>
      <ndxf>
        <font>
          <b/>
          <sz val="10"/>
          <color theme="1"/>
          <name val="Calibri"/>
          <scheme val="minor"/>
        </font>
        <alignment horizontal="center" vertical="center" wrapText="1" readingOrder="0"/>
        <border outline="0">
          <left style="thin">
            <color indexed="64"/>
          </left>
          <top style="thin">
            <color indexed="64"/>
          </top>
          <bottom style="thin">
            <color indexed="64"/>
          </bottom>
        </border>
      </ndxf>
    </rcc>
    <rcc rId="0" sId="1" s="1" dxf="1" numFmtId="34">
      <nc r="X293">
        <v>200000000</v>
      </nc>
      <ndxf>
        <font>
          <b/>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ndxf>
    </rcc>
    <rcc rId="0" sId="1" dxf="1">
      <nc r="Y293" t="inlineStr">
        <is>
          <t>SG 079 - 2016</t>
        </is>
      </nc>
      <ndxf>
        <font>
          <b/>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1" dxf="1">
      <nc r="Z293" t="inlineStr">
        <is>
          <t>UNION TEMPORAL AXA COLPATRIA S.A - ALLIANZ SEGUROS S.A.</t>
        </is>
      </nc>
      <ndxf>
        <font>
          <b/>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fmt sheetId="1" sqref="AA293" start="0" length="0">
      <dxf>
        <font>
          <b/>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dxf>
    </rfmt>
    <rfmt sheetId="1" sqref="AB293" start="0" length="0">
      <dxf>
        <font>
          <b/>
          <sz val="10"/>
          <color rgb="FFFF0000"/>
          <name val="Calibri"/>
          <scheme val="minor"/>
        </font>
        <alignment horizontal="center" vertical="center" wrapText="1" readingOrder="0"/>
        <border outline="0">
          <left style="thin">
            <color indexed="64"/>
          </left>
          <top style="thin">
            <color indexed="64"/>
          </top>
          <bottom style="thin">
            <color indexed="64"/>
          </bottom>
        </border>
      </dxf>
    </rfmt>
    <rfmt sheetId="1" s="1" sqref="AC293" start="0" length="0">
      <dxf>
        <font>
          <b/>
          <sz val="10"/>
          <color theme="1"/>
          <name val="Calibri"/>
          <scheme val="minor"/>
        </font>
        <numFmt numFmtId="34" formatCode="_(&quot;$&quot;\ * #,##0.00_);_(&quot;$&quot;\ * \(#,##0.00\);_(&quot;$&quot;\ * &quot;-&quot;??_);_(@_)"/>
        <alignment wrapText="1" readingOrder="0"/>
        <border outline="0">
          <left style="thin">
            <color indexed="64"/>
          </left>
          <top style="thin">
            <color indexed="64"/>
          </top>
          <bottom style="thin">
            <color indexed="64"/>
          </bottom>
        </border>
      </dxf>
    </rfmt>
    <rfmt sheetId="1" s="1" sqref="AD293" start="0" length="0">
      <dxf>
        <font>
          <b/>
          <sz val="10"/>
          <color theme="1"/>
          <name val="Calibri"/>
          <scheme val="minor"/>
        </font>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dxf>
    </rfmt>
    <rfmt sheetId="1" s="1" sqref="AE293" start="0" length="0">
      <dxf>
        <font>
          <b/>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AF293" start="0" length="0">
      <dxf>
        <font>
          <b/>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AG293" start="0" length="0">
      <dxf>
        <font>
          <b/>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AH293" start="0" length="0">
      <dxf>
        <font>
          <b/>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AI293" start="0" length="0">
      <dxf>
        <font>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AJ293" start="0" length="0">
      <dxf>
        <font>
          <b/>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dxf>
    </rfmt>
    <rcc rId="0" sId="1" s="1" dxf="1" numFmtId="34">
      <nc r="AK293">
        <v>200000000</v>
      </nc>
      <ndxf>
        <font>
          <b/>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ndxf>
    </rcc>
    <rfmt sheetId="1" s="1" sqref="AL293" start="0" length="0">
      <dxf>
        <font>
          <b/>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AM293" start="0" length="0">
      <dxf>
        <font>
          <b/>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1" sqref="AN293" start="0" length="0">
      <dxf>
        <font>
          <b/>
          <sz val="10"/>
          <color theme="1"/>
          <name val="Calibri"/>
          <scheme val="minor"/>
        </font>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dxf>
    </rfmt>
    <rfmt sheetId="1" sqref="AO293" start="0" length="0">
      <dxf>
        <font>
          <sz val="10"/>
          <color theme="1"/>
          <name val="Calibri"/>
          <scheme val="minor"/>
        </font>
        <numFmt numFmtId="34" formatCode="_(&quot;$&quot;\ * #,##0.00_);_(&quot;$&quot;\ * \(#,##0.00\);_(&quot;$&quot;\ * &quot;-&quot;??_);_(@_)"/>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AP293" start="0" length="0">
      <dxf>
        <numFmt numFmtId="165" formatCode="_(&quot;$&quot;\ * #,##0_);_(&quot;$&quot;\ * \(#,##0\);_(&quot;$&quot;\ * &quot;-&quot;??_);_(@_)"/>
      </dxf>
    </rfmt>
  </rrc>
  <rrc rId="14730" sId="1" ref="A293:XFD293" action="deleteRow">
    <undo index="10" exp="ref" v="1" dr="AN293" r="AN370" sId="1"/>
    <undo index="10" exp="ref" v="1" dr="AM293" r="AM370" sId="1"/>
    <undo index="10" exp="ref" v="1" dr="AL293" r="AL370" sId="1"/>
    <undo index="10" exp="ref" v="1" dr="AK293" r="AK370" sId="1"/>
    <undo index="10" exp="ref" v="1" dr="AJ293" r="AJ370" sId="1"/>
    <undo index="10" exp="ref" v="1" dr="AI293" r="AI370" sId="1"/>
    <undo index="10" exp="ref" v="1" dr="AH293" r="AH370" sId="1"/>
    <undo index="10" exp="ref" v="1" dr="AG293" r="AG370" sId="1"/>
    <undo index="10" exp="ref" v="1" dr="AF293" r="AF370" sId="1"/>
    <undo index="10" exp="ref" v="1" dr="AE293" r="AE370" sId="1"/>
    <undo index="10" exp="ref" v="1" dr="AD293" r="AD370" sId="1"/>
    <undo index="10" exp="ref" v="1" dr="AC293" r="AC370" sId="1"/>
    <rfmt sheetId="1" xfDxf="1" sqref="A293:XFD293" start="0" length="0"/>
    <rfmt sheetId="1" sqref="A293" start="0" length="0">
      <dxf>
        <font>
          <sz val="10"/>
          <color theme="1"/>
          <name val="Calibri"/>
          <scheme val="minor"/>
        </font>
        <fill>
          <patternFill patternType="solid">
            <bgColor rgb="FF92D050"/>
          </patternFill>
        </fill>
        <alignment vertical="center" wrapText="1" readingOrder="0"/>
        <border outline="0">
          <left style="thin">
            <color auto="1"/>
          </left>
          <right style="thin">
            <color auto="1"/>
          </right>
          <top style="thin">
            <color auto="1"/>
          </top>
          <bottom style="thin">
            <color auto="1"/>
          </bottom>
        </border>
        <protection locked="0"/>
      </dxf>
    </rfmt>
    <rfmt sheetId="1" sqref="B293" start="0" length="0">
      <dxf>
        <font>
          <i/>
          <sz val="10"/>
          <color auto="1"/>
          <name val="Calibri"/>
          <scheme val="minor"/>
        </font>
        <numFmt numFmtId="30" formatCode="@"/>
        <fill>
          <patternFill patternType="solid">
            <bgColor rgb="FF92D050"/>
          </patternFill>
        </fill>
        <alignment horizontal="center" vertical="center" readingOrder="0"/>
        <border outline="0">
          <left style="thin">
            <color auto="1"/>
          </left>
          <right style="thin">
            <color auto="1"/>
          </right>
          <top style="thin">
            <color auto="1"/>
          </top>
          <bottom style="thin">
            <color auto="1"/>
          </bottom>
        </border>
      </dxf>
    </rfmt>
    <rfmt sheetId="1" sqref="C293" start="0" length="0">
      <dxf>
        <font>
          <b/>
          <sz val="10"/>
          <color auto="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D293" start="0" length="0">
      <dxf>
        <font>
          <b/>
          <sz val="10"/>
          <color auto="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E293" start="0" length="0">
      <dxf>
        <font>
          <b/>
          <sz val="10"/>
          <color auto="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F293" start="0" length="0">
      <dxf>
        <font>
          <b/>
          <sz val="10"/>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G293" start="0" length="0">
      <dxf>
        <font>
          <b/>
          <sz val="10"/>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H293" start="0" length="0">
      <dxf>
        <font>
          <b/>
          <sz val="10"/>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I293" start="0" length="0">
      <dxf>
        <font>
          <b/>
          <sz val="10"/>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J293" start="0" length="0">
      <dxf>
        <font>
          <sz val="10"/>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K293" start="0" length="0">
      <dxf>
        <font>
          <sz val="10"/>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L293" start="0" length="0">
      <dxf>
        <font>
          <b/>
          <sz val="10"/>
          <color theme="1"/>
          <name val="Calibri"/>
          <scheme val="minor"/>
        </font>
        <numFmt numFmtId="19" formatCode="dd/mm/yyyy"/>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M293" start="0" length="0">
      <dxf>
        <font>
          <b/>
          <sz val="10"/>
          <color theme="1"/>
          <name val="Calibri"/>
          <scheme val="minor"/>
        </font>
        <numFmt numFmtId="19" formatCode="dd/mm/yyyy"/>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N293" start="0" length="0">
      <dxf>
        <font>
          <b/>
          <sz val="10"/>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O293" start="0" length="0">
      <dxf>
        <font>
          <b/>
          <sz val="10"/>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P293" start="0" length="0">
      <dxf>
        <font>
          <sz val="10"/>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cc rId="0" sId="1" s="1" dxf="1">
      <nc r="Q293">
        <f>SUM(#REF!)</f>
      </nc>
      <ndxf>
        <font>
          <b/>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fmt sheetId="1" s="1" sqref="R293" start="0" length="0">
      <dxf>
        <font>
          <b/>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S293" start="0" length="0">
      <dxf>
        <font>
          <sz val="10"/>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T293" start="0" length="0">
      <dxf>
        <font>
          <b/>
          <sz val="10"/>
          <color auto="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U293" start="0" length="0">
      <dxf>
        <font>
          <b/>
          <sz val="10"/>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V293" start="0" length="0">
      <dxf>
        <font>
          <b/>
          <sz val="10"/>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W293" start="0" length="0">
      <dxf>
        <font>
          <b/>
          <sz val="10"/>
          <color theme="1"/>
          <name val="Calibri"/>
          <scheme val="minor"/>
        </font>
        <fill>
          <patternFill patternType="solid">
            <bgColor rgb="FF92D050"/>
          </patternFill>
        </fill>
        <alignment horizontal="center" vertical="center" wrapText="1" readingOrder="0"/>
        <border outline="0">
          <left style="thin">
            <color auto="1"/>
          </left>
          <top style="thin">
            <color auto="1"/>
          </top>
          <bottom style="thin">
            <color auto="1"/>
          </bottom>
        </border>
      </dxf>
    </rfmt>
    <rfmt sheetId="1" s="1" sqref="X293" start="0" length="0">
      <dxf>
        <font>
          <b/>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Y293" start="0" length="0">
      <dxf>
        <font>
          <b/>
          <sz val="10"/>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Z293" start="0" length="0">
      <dxf>
        <font>
          <b/>
          <sz val="10"/>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AA293" start="0" length="0">
      <dxf>
        <font>
          <b/>
          <sz val="10"/>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AB293" start="0" length="0">
      <dxf>
        <font>
          <b/>
          <sz val="10"/>
          <color rgb="FFFF0000"/>
          <name val="Calibri"/>
          <scheme val="minor"/>
        </font>
        <fill>
          <patternFill patternType="solid">
            <bgColor rgb="FF92D050"/>
          </patternFill>
        </fill>
        <alignment horizontal="center" vertical="center" wrapText="1" readingOrder="0"/>
        <border outline="0">
          <left style="thin">
            <color auto="1"/>
          </left>
          <top style="thin">
            <color auto="1"/>
          </top>
          <bottom style="thin">
            <color auto="1"/>
          </bottom>
        </border>
      </dxf>
    </rfmt>
    <rcc rId="0" sId="1" s="1" dxf="1">
      <nc r="AC293">
        <f>+#REF!</f>
      </nc>
      <n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top style="thin">
            <color auto="1"/>
          </top>
          <bottom style="thin">
            <color auto="1"/>
          </bottom>
        </border>
      </ndxf>
    </rcc>
    <rcc rId="0" sId="1" s="1" dxf="1">
      <nc r="AD293">
        <f>+#REF!</f>
      </nc>
      <n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ndxf>
    </rcc>
    <rcc rId="0" sId="1" s="1" dxf="1">
      <nc r="AE293">
        <f>SUM(#REF!)</f>
      </nc>
      <ndxf>
        <font>
          <b/>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F293">
        <f>+#REF!</f>
      </nc>
      <ndxf>
        <font>
          <b/>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G293">
        <f>+#REF!</f>
      </nc>
      <ndxf>
        <font>
          <b/>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H293">
        <f>+#REF!</f>
      </nc>
      <ndxf>
        <font>
          <b/>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I293">
        <f>+#REF!</f>
      </nc>
      <ndxf>
        <font>
          <b/>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J293">
        <f>+#REF!</f>
      </nc>
      <ndxf>
        <font>
          <b/>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K293">
        <f>+#REF!</f>
      </nc>
      <ndxf>
        <font>
          <b/>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L293">
        <f>+#REF!</f>
      </nc>
      <ndxf>
        <font>
          <b/>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M293">
        <f>+#REF!</f>
      </nc>
      <ndxf>
        <font>
          <b/>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N293">
        <f>+#REF!</f>
      </nc>
      <ndxf>
        <font>
          <b/>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fmt sheetId="1" sqref="AO293" start="0" length="0">
      <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dxf>
    </rfmt>
    <rfmt sheetId="1" sqref="AP293" start="0" length="0">
      <dxf>
        <numFmt numFmtId="165" formatCode="_(&quot;$&quot;\ * #,##0_);_(&quot;$&quot;\ * \(#,##0\);_(&quot;$&quot;\ * &quot;-&quot;??_);_(@_)"/>
      </dxf>
    </rfmt>
  </rrc>
  <rrc rId="14731" sId="1" ref="A295:XFD295" action="deleteRow">
    <rfmt sheetId="1" xfDxf="1" sqref="A295:XFD295" start="0" length="0"/>
    <rcc rId="0" sId="1" dxf="1">
      <nc r="A295"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5" t="inlineStr">
        <is>
          <t>GR:1:2-02-17</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5" t="inlineStr">
        <is>
          <t>1.2.2.19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5"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5"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5"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5"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5"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5"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5" t="inlineStr">
        <is>
          <t>Servicios de envío, recogida o entrega de correo</t>
        </is>
      </nc>
      <n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ndxf>
    </rcc>
    <rcc rId="0" sId="1" dxf="1">
      <nc r="K295">
        <v>78102203</v>
      </nc>
      <n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ndxf>
    </rcc>
    <rcc rId="0" sId="1" dxf="1">
      <nc r="L295" t="inlineStr">
        <is>
          <t>CONSTITUCION VIGENCIA FUTURA SERVICIO  DE MENSAJERIA EXPRESA PARA ATENDER LOS REQUERIMIENTOS DE IMPOSICION Y TRAMITE DE LA CORRESPONDENCIA ENVIADA POR LAS DEPENDENCIAS DEL SECTOR CENTRAL DE LA GOBERNACION DE CUNDINAMARCA</t>
        </is>
      </nc>
      <ndxf>
        <font>
          <b/>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295" t="inlineStr">
        <is>
          <t>SEPTIEMBRE</t>
        </is>
      </nc>
      <ndxf>
        <font>
          <sz val="10"/>
          <color auto="1"/>
          <name val="Calibri"/>
          <scheme val="minor"/>
        </font>
        <numFmt numFmtId="19" formatCode="dd/mm/yyyy"/>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295" t="inlineStr">
        <is>
          <t>1 MES</t>
        </is>
      </nc>
      <ndxf>
        <font>
          <sz val="10"/>
          <color auto="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O295" start="0" length="0">
      <dxf>
        <font>
          <sz val="10"/>
          <color auto="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P295" t="inlineStr">
        <is>
          <t>RECURSOS CORRIENTES</t>
        </is>
      </nc>
      <ndxf>
        <font>
          <b/>
          <sz val="10"/>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295">
        <v>48000000</v>
      </nc>
      <n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R295">
        <v>48000000</v>
      </nc>
      <ndxf>
        <font>
          <sz val="10"/>
          <color auto="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S295" t="inlineStr">
        <is>
          <t>NO</t>
        </is>
      </nc>
      <ndxf>
        <font>
          <sz val="10"/>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T295" t="inlineStr">
        <is>
          <t>N/A</t>
        </is>
      </nc>
      <ndxf>
        <font>
          <sz val="10"/>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95" t="inlineStr">
        <is>
          <t>Secretaría General  - Dirección de Gestión Documental</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V295">
        <v>7000087673</v>
      </nc>
      <ndxf>
        <alignment horizontal="center" vertical="center" readingOrder="0"/>
        <border outline="0">
          <left style="thin">
            <color indexed="64"/>
          </left>
          <right style="thin">
            <color indexed="64"/>
          </right>
          <top style="thin">
            <color indexed="64"/>
          </top>
          <bottom style="thin">
            <color indexed="64"/>
          </bottom>
        </border>
      </ndxf>
    </rcc>
    <rfmt sheetId="1" sqref="W295" start="0" length="0">
      <dxf>
        <font>
          <sz val="10"/>
          <color theme="1"/>
          <name val="Calibri"/>
          <scheme val="minor"/>
        </font>
        <fill>
          <patternFill patternType="solid">
            <bgColor theme="0"/>
          </patternFill>
        </fill>
        <alignment horizontal="center" vertical="center" wrapText="1" readingOrder="0"/>
        <border outline="0">
          <left style="thin">
            <color indexed="64"/>
          </left>
          <top style="thin">
            <color indexed="64"/>
          </top>
          <bottom style="thin">
            <color indexed="64"/>
          </bottom>
        </border>
      </dxf>
    </rfmt>
    <rfmt sheetId="1" s="1" sqref="X295"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Y295" start="0" length="0">
      <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Z295" start="0" length="0">
      <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A295" start="0" length="0">
      <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295" start="0" length="0">
      <dxf>
        <font>
          <b/>
          <sz val="10"/>
          <color rgb="FFFF0000"/>
          <name val="Calibri"/>
          <scheme val="minor"/>
        </font>
        <fill>
          <patternFill patternType="solid">
            <bgColor theme="0"/>
          </patternFill>
        </fill>
        <alignment horizontal="center" vertical="center" wrapText="1" readingOrder="0"/>
        <border outline="0">
          <left style="thin">
            <color indexed="64"/>
          </left>
          <top style="thin">
            <color indexed="64"/>
          </top>
          <bottom style="thin">
            <color indexed="64"/>
          </bottom>
        </border>
      </dxf>
    </rfmt>
    <rfmt sheetId="1" s="1" sqref="AC295"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5"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E295"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F295"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G295"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H295"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I295"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J295"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cc rId="0" sId="1" s="1" dxf="1" numFmtId="34">
      <nc r="AK295">
        <v>48000000</v>
      </nc>
      <n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ndxf>
    </rcc>
    <rfmt sheetId="1" s="1" sqref="AL295"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M295"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N295"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O295"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5" start="0" length="0">
      <dxf>
        <numFmt numFmtId="165" formatCode="_(&quot;$&quot;\ * #,##0_);_(&quot;$&quot;\ * \(#,##0\);_(&quot;$&quot;\ * &quot;-&quot;??_);_(@_)"/>
      </dxf>
    </rfmt>
  </rrc>
  <rrc rId="14732" sId="1" ref="A295:XFD295" action="deleteRow">
    <rfmt sheetId="1" xfDxf="1" sqref="A295:XFD295" start="0" length="0"/>
    <rcc rId="0" sId="1" dxf="1">
      <nc r="A295"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5" t="inlineStr">
        <is>
          <t>GR:1:2-02-17</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5" t="inlineStr">
        <is>
          <t>1.2.2.19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5"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5"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5"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5"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5"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5"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5" start="0" length="0">
      <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K295" start="0" length="0">
      <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cc rId="0" sId="1" dxf="1">
      <nc r="L295" t="inlineStr">
        <is>
          <t>CAJA MENOR</t>
        </is>
      </nc>
      <ndxf>
        <font>
          <b/>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fmt sheetId="1" sqref="M295" start="0" length="0">
      <dxf>
        <font>
          <sz val="10"/>
          <color auto="1"/>
          <name val="Calibri"/>
          <scheme val="minor"/>
        </font>
        <numFmt numFmtId="19" formatCode="dd/mm/yyyy"/>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N295" start="0" length="0">
      <dxf>
        <font>
          <sz val="10"/>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O295" start="0" length="0">
      <dxf>
        <font>
          <sz val="10"/>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cc rId="0" sId="1" dxf="1">
      <nc r="P295" t="inlineStr">
        <is>
          <t>RECURSOS CORRIENTES</t>
        </is>
      </nc>
      <ndxf>
        <font>
          <b/>
          <sz val="10"/>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295">
        <v>20234152</v>
      </nc>
      <n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R295">
        <v>20234152</v>
      </nc>
      <n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S295" t="inlineStr">
        <is>
          <t>NO</t>
        </is>
      </nc>
      <ndxf>
        <font>
          <sz val="10"/>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T295" t="inlineStr">
        <is>
          <t>N/A</t>
        </is>
      </nc>
      <ndxf>
        <font>
          <sz val="10"/>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95" t="inlineStr">
        <is>
          <t>Secretaría General  - Dirección Servicios Administrativos</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V295">
        <v>7000080727</v>
      </nc>
      <ndxf>
        <alignment horizontal="center" vertical="center" readingOrder="0"/>
        <border outline="0">
          <left style="thin">
            <color auto="1"/>
          </left>
          <right style="thin">
            <color auto="1"/>
          </right>
          <top style="thin">
            <color auto="1"/>
          </top>
          <bottom style="thin">
            <color auto="1"/>
          </bottom>
        </border>
      </ndxf>
    </rcc>
    <rcc rId="0" sId="1" dxf="1">
      <nc r="W295">
        <v>8000085628</v>
      </nc>
      <ndxf>
        <font>
          <sz val="10"/>
          <color theme="1"/>
          <name val="Calibri"/>
          <scheme val="minor"/>
        </font>
        <fill>
          <patternFill patternType="solid">
            <bgColor theme="0"/>
          </patternFill>
        </fill>
        <alignment horizontal="center" vertical="center" wrapText="1" readingOrder="0"/>
        <border outline="0">
          <left style="thin">
            <color auto="1"/>
          </left>
          <top style="thin">
            <color auto="1"/>
          </top>
          <bottom style="thin">
            <color auto="1"/>
          </bottom>
        </border>
      </ndxf>
    </rcc>
    <rfmt sheetId="1" s="1" sqref="X295"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Y295" start="0" length="0">
      <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Z295" start="0" length="0">
      <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AA295" start="0" length="0">
      <dxf>
        <font>
          <sz val="10"/>
          <color theme="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dxf>
    </rfmt>
    <rfmt sheetId="1" sqref="AB295" start="0" length="0">
      <dxf>
        <font>
          <b/>
          <sz val="10"/>
          <color rgb="FFFF0000"/>
          <name val="Calibri"/>
          <scheme val="minor"/>
        </font>
        <fill>
          <patternFill patternType="solid">
            <bgColor theme="0"/>
          </patternFill>
        </fill>
        <alignment horizontal="center" vertical="center" wrapText="1" readingOrder="0"/>
        <border outline="0">
          <left style="thin">
            <color auto="1"/>
          </left>
          <top style="thin">
            <color auto="1"/>
          </top>
          <bottom style="thin">
            <color auto="1"/>
          </bottom>
        </border>
      </dxf>
    </rfmt>
    <rcc rId="0" sId="1" s="1" dxf="1" numFmtId="34">
      <nc r="AC295">
        <v>150000000</v>
      </nc>
      <n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ndxf>
    </rcc>
    <rfmt sheetId="1" s="1" sqref="AD295"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E295"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F295"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G295"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H295"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I295"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J295"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K295"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L295"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M295"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1" sqref="AN295" start="0" length="0">
      <dxf>
        <font>
          <sz val="10"/>
          <color theme="1"/>
          <name val="Calibri"/>
          <scheme val="minor"/>
        </font>
        <numFmt numFmtId="165" formatCode="_(&quot;$&quot;\ * #,##0_);_(&quot;$&quot;\ * \(#,##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qref="AO295"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5" start="0" length="0">
      <dxf>
        <numFmt numFmtId="165" formatCode="_(&quot;$&quot;\ * #,##0_);_(&quot;$&quot;\ * \(#,##0\);_(&quot;$&quot;\ * &quot;-&quot;??_);_(@_)"/>
      </dxf>
    </rfmt>
  </rrc>
  <rrc rId="14733" sId="1" ref="A295:XFD295" action="deleteRow">
    <rfmt sheetId="1" xfDxf="1" sqref="A295:XFD295" start="0" length="0"/>
    <rcc rId="0" sId="1" dxf="1">
      <nc r="A295"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5" t="inlineStr">
        <is>
          <t>GR:1:2-02-17</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5" t="inlineStr">
        <is>
          <t>1.2.2.19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5"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5"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5"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G295"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H295"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I295"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J295" start="0" length="0">
      <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295" start="0" length="0">
      <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L295" t="inlineStr">
        <is>
          <t xml:space="preserve">REEMBOLSO CAJA MENOR </t>
        </is>
      </nc>
      <ndxf>
        <font>
          <b/>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M295" start="0" length="0">
      <dxf>
        <font>
          <sz val="10"/>
          <color auto="1"/>
          <name val="Calibri"/>
          <scheme val="minor"/>
        </font>
        <numFmt numFmtId="19" formatCode="dd/mm/yyyy"/>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295" start="0" length="0">
      <dxf>
        <font>
          <sz val="10"/>
          <color auto="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295" start="0" length="0">
      <dxf>
        <font>
          <sz val="10"/>
          <color auto="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P295" t="inlineStr">
        <is>
          <t>RECURSOS CORRIENTES</t>
        </is>
      </nc>
      <ndxf>
        <font>
          <b/>
          <sz val="10"/>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fmt sheetId="1" s="1" sqref="Q295" start="0" length="0">
      <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bottom style="thin">
            <color auto="1"/>
          </bottom>
        </border>
      </dxf>
    </rfmt>
    <rcc rId="0" sId="1" s="1" dxf="1" numFmtId="34">
      <nc r="R295">
        <v>14720000</v>
      </nc>
      <n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S295" t="inlineStr">
        <is>
          <t>NO</t>
        </is>
      </nc>
      <ndxf>
        <font>
          <sz val="10"/>
          <color auto="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ndxf>
    </rcc>
    <rcc rId="0" sId="1" dxf="1">
      <nc r="T295" t="inlineStr">
        <is>
          <t>N/A</t>
        </is>
      </nc>
      <ndxf>
        <font>
          <sz val="10"/>
          <color auto="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ndxf>
    </rcc>
    <rcc rId="0" sId="1" dxf="1">
      <nc r="U295" t="inlineStr">
        <is>
          <t>Secretaría General  - Dirección Servicios Administrativos</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V295">
        <v>7000084763</v>
      </nc>
      <ndxf>
        <alignment horizontal="center" vertical="center" readingOrder="0"/>
        <border outline="0">
          <left style="thin">
            <color indexed="64"/>
          </left>
          <right style="thin">
            <color indexed="64"/>
          </right>
          <top style="thin">
            <color indexed="64"/>
          </top>
          <bottom style="thin">
            <color indexed="64"/>
          </bottom>
        </border>
      </ndxf>
    </rcc>
    <rfmt sheetId="1" sqref="W295" start="0" length="0">
      <dxf>
        <font>
          <sz val="10"/>
          <color theme="1"/>
          <name val="Calibri"/>
          <scheme val="minor"/>
        </font>
        <fill>
          <patternFill patternType="solid">
            <bgColor theme="0"/>
          </patternFill>
        </fill>
        <alignment horizontal="center" vertical="center" wrapText="1" readingOrder="0"/>
        <border outline="0">
          <left style="thin">
            <color auto="1"/>
          </left>
          <top style="thin">
            <color auto="1"/>
          </top>
          <bottom style="thin">
            <color auto="1"/>
          </bottom>
        </border>
      </dxf>
    </rfmt>
    <rfmt sheetId="1" s="1" sqref="X295"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Y295" start="0" length="0">
      <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Z295" start="0" length="0">
      <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A295" start="0" length="0">
      <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295" start="0" length="0">
      <dxf>
        <font>
          <b/>
          <sz val="10"/>
          <color rgb="FFFF0000"/>
          <name val="Calibri"/>
          <scheme val="minor"/>
        </font>
        <fill>
          <patternFill patternType="solid">
            <bgColor theme="0"/>
          </patternFill>
        </fill>
        <alignment horizontal="center" vertical="center" wrapText="1" readingOrder="0"/>
        <border outline="0">
          <left style="thin">
            <color auto="1"/>
          </left>
          <top style="thin">
            <color auto="1"/>
          </top>
          <bottom style="thin">
            <color auto="1"/>
          </bottom>
        </border>
      </dxf>
    </rfmt>
    <rfmt sheetId="1" s="1" sqref="AC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D295" start="0" length="0">
      <dxf>
        <font>
          <sz val="10"/>
          <color theme="1"/>
          <name val="Calibri"/>
          <scheme val="minor"/>
        </font>
        <numFmt numFmtId="165" formatCode="_(&quot;$&quot;\ * #,##0_);_(&quot;$&quot;\ * \(#,##0\);_(&quot;$&quot;\ * &quot;-&quot;??_);_(@_)"/>
        <alignment horizontal="center" vertical="center" wrapText="1" readingOrder="0"/>
        <border outline="0">
          <left style="thin">
            <color auto="1"/>
          </left>
          <top style="thin">
            <color auto="1"/>
          </top>
          <bottom style="thin">
            <color auto="1"/>
          </bottom>
        </border>
        <protection locked="0"/>
      </dxf>
    </rfmt>
    <rfmt sheetId="1" s="1" sqref="AE295" start="0" length="0">
      <dxf>
        <font>
          <sz val="10"/>
          <color theme="1"/>
          <name val="Calibri"/>
          <scheme val="minor"/>
        </font>
        <numFmt numFmtId="165" formatCode="_(&quot;$&quot;\ * #,##0_);_(&quot;$&quot;\ * \(#,##0\);_(&quot;$&quot;\ * &quot;-&quot;??_);_(@_)"/>
        <alignment horizontal="center" vertical="center" wrapText="1" readingOrder="0"/>
        <border outline="0">
          <left style="thin">
            <color auto="1"/>
          </left>
          <top style="thin">
            <color auto="1"/>
          </top>
          <bottom style="thin">
            <color auto="1"/>
          </bottom>
        </border>
        <protection locked="0"/>
      </dxf>
    </rfmt>
    <rfmt sheetId="1" s="1" sqref="AF295" start="0" length="0">
      <dxf>
        <font>
          <sz val="10"/>
          <color theme="1"/>
          <name val="Calibri"/>
          <scheme val="minor"/>
        </font>
        <numFmt numFmtId="165" formatCode="_(&quot;$&quot;\ * #,##0_);_(&quot;$&quot;\ * \(#,##0\);_(&quot;$&quot;\ * &quot;-&quot;??_);_(@_)"/>
        <alignment horizontal="center" vertical="center" wrapText="1" readingOrder="0"/>
        <border outline="0">
          <left style="thin">
            <color auto="1"/>
          </left>
          <top style="thin">
            <color auto="1"/>
          </top>
          <bottom style="thin">
            <color auto="1"/>
          </bottom>
        </border>
        <protection locked="0"/>
      </dxf>
    </rfmt>
    <rcc rId="0" sId="1" s="1" dxf="1" numFmtId="34">
      <nc r="AG295">
        <v>14720000</v>
      </nc>
      <ndxf>
        <font>
          <sz val="10"/>
          <color theme="1"/>
          <name val="Calibri"/>
          <scheme val="minor"/>
        </font>
        <numFmt numFmtId="165" formatCode="_(&quot;$&quot;\ * #,##0_);_(&quot;$&quot;\ * \(#,##0\);_(&quot;$&quot;\ * &quot;-&quot;??_);_(@_)"/>
        <alignment horizontal="center" vertical="center" wrapText="1" readingOrder="0"/>
        <border outline="0">
          <left style="thin">
            <color auto="1"/>
          </left>
          <top style="thin">
            <color auto="1"/>
          </top>
          <bottom style="thin">
            <color auto="1"/>
          </bottom>
        </border>
        <protection locked="0"/>
      </ndxf>
    </rcc>
    <rfmt sheetId="1" s="1" sqref="AH295" start="0" length="0">
      <dxf>
        <font>
          <sz val="10"/>
          <color theme="1"/>
          <name val="Calibri"/>
          <scheme val="minor"/>
        </font>
        <numFmt numFmtId="165" formatCode="_(&quot;$&quot;\ * #,##0_);_(&quot;$&quot;\ * \(#,##0\);_(&quot;$&quot;\ * &quot;-&quot;??_);_(@_)"/>
        <alignment horizontal="center" vertical="center" wrapText="1" readingOrder="0"/>
        <border outline="0">
          <left style="thin">
            <color auto="1"/>
          </left>
          <top style="thin">
            <color auto="1"/>
          </top>
          <bottom style="thin">
            <color auto="1"/>
          </bottom>
        </border>
        <protection locked="0"/>
      </dxf>
    </rfmt>
    <rfmt sheetId="1" s="1" sqref="AI295" start="0" length="0">
      <dxf>
        <font>
          <sz val="10"/>
          <color theme="1"/>
          <name val="Calibri"/>
          <scheme val="minor"/>
        </font>
        <numFmt numFmtId="165" formatCode="_(&quot;$&quot;\ * #,##0_);_(&quot;$&quot;\ * \(#,##0\);_(&quot;$&quot;\ * &quot;-&quot;??_);_(@_)"/>
        <alignment horizontal="center" vertical="center" wrapText="1" readingOrder="0"/>
        <border outline="0">
          <left style="thin">
            <color auto="1"/>
          </left>
          <top style="thin">
            <color auto="1"/>
          </top>
          <bottom style="thin">
            <color auto="1"/>
          </bottom>
        </border>
        <protection locked="0"/>
      </dxf>
    </rfmt>
    <rfmt sheetId="1" s="1" sqref="AJ295" start="0" length="0">
      <dxf>
        <font>
          <sz val="10"/>
          <color theme="1"/>
          <name val="Calibri"/>
          <scheme val="minor"/>
        </font>
        <numFmt numFmtId="165" formatCode="_(&quot;$&quot;\ * #,##0_);_(&quot;$&quot;\ * \(#,##0\);_(&quot;$&quot;\ * &quot;-&quot;??_);_(@_)"/>
        <alignment horizontal="center" vertical="center" wrapText="1" readingOrder="0"/>
        <border outline="0">
          <left style="thin">
            <color auto="1"/>
          </left>
          <top style="thin">
            <color auto="1"/>
          </top>
          <bottom style="thin">
            <color auto="1"/>
          </bottom>
        </border>
        <protection locked="0"/>
      </dxf>
    </rfmt>
    <rfmt sheetId="1" s="1" sqref="AK295" start="0" length="0">
      <dxf>
        <font>
          <sz val="10"/>
          <color theme="1"/>
          <name val="Calibri"/>
          <scheme val="minor"/>
        </font>
        <numFmt numFmtId="165" formatCode="_(&quot;$&quot;\ * #,##0_);_(&quot;$&quot;\ * \(#,##0\);_(&quot;$&quot;\ * &quot;-&quot;??_);_(@_)"/>
        <alignment horizontal="center" vertical="center" wrapText="1" readingOrder="0"/>
        <border outline="0">
          <left style="thin">
            <color auto="1"/>
          </left>
          <top style="thin">
            <color auto="1"/>
          </top>
          <bottom style="thin">
            <color auto="1"/>
          </bottom>
        </border>
        <protection locked="0"/>
      </dxf>
    </rfmt>
    <rfmt sheetId="1" s="1" sqref="AL295" start="0" length="0">
      <dxf>
        <font>
          <sz val="10"/>
          <color theme="1"/>
          <name val="Calibri"/>
          <scheme val="minor"/>
        </font>
        <numFmt numFmtId="165" formatCode="_(&quot;$&quot;\ * #,##0_);_(&quot;$&quot;\ * \(#,##0\);_(&quot;$&quot;\ * &quot;-&quot;??_);_(@_)"/>
        <alignment horizontal="center" vertical="center" wrapText="1" readingOrder="0"/>
        <border outline="0">
          <left style="thin">
            <color auto="1"/>
          </left>
          <top style="thin">
            <color auto="1"/>
          </top>
          <bottom style="thin">
            <color auto="1"/>
          </bottom>
        </border>
        <protection locked="0"/>
      </dxf>
    </rfmt>
    <rfmt sheetId="1" s="1" sqref="AM295" start="0" length="0">
      <dxf>
        <font>
          <sz val="10"/>
          <color theme="1"/>
          <name val="Calibri"/>
          <scheme val="minor"/>
        </font>
        <numFmt numFmtId="165" formatCode="_(&quot;$&quot;\ * #,##0_);_(&quot;$&quot;\ * \(#,##0\);_(&quot;$&quot;\ * &quot;-&quot;??_);_(@_)"/>
        <alignment horizontal="center" vertical="center" wrapText="1" readingOrder="0"/>
        <border outline="0">
          <left style="thin">
            <color auto="1"/>
          </left>
          <top style="thin">
            <color auto="1"/>
          </top>
          <bottom style="thin">
            <color auto="1"/>
          </bottom>
        </border>
        <protection locked="0"/>
      </dxf>
    </rfmt>
    <rfmt sheetId="1" s="1" sqref="AN295" start="0" length="0">
      <dxf>
        <font>
          <sz val="10"/>
          <color theme="1"/>
          <name val="Calibri"/>
          <scheme val="minor"/>
        </font>
        <numFmt numFmtId="165" formatCode="_(&quot;$&quot;\ * #,##0_);_(&quot;$&quot;\ * \(#,##0\);_(&quot;$&quot;\ * &quot;-&quot;??_);_(@_)"/>
        <alignment horizontal="center" vertical="center" wrapText="1" readingOrder="0"/>
        <border outline="0">
          <left style="thin">
            <color auto="1"/>
          </left>
          <top style="thin">
            <color auto="1"/>
          </top>
          <bottom style="thin">
            <color auto="1"/>
          </bottom>
        </border>
        <protection locked="0"/>
      </dxf>
    </rfmt>
    <rfmt sheetId="1" sqref="AO295"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5" start="0" length="0">
      <dxf>
        <numFmt numFmtId="165" formatCode="_(&quot;$&quot;\ * #,##0_);_(&quot;$&quot;\ * \(#,##0\);_(&quot;$&quot;\ * &quot;-&quot;??_);_(@_)"/>
      </dxf>
    </rfmt>
  </rrc>
  <rrc rId="14734" sId="1" ref="A295:XFD295" action="deleteRow">
    <rfmt sheetId="1" xfDxf="1" sqref="A295:XFD295" start="0" length="0"/>
    <rcc rId="0" sId="1" dxf="1">
      <nc r="A295"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5" t="inlineStr">
        <is>
          <t>GR:1:2-02-17</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5" t="inlineStr">
        <is>
          <t>1.2.2.19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5"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5"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5"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G295"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H295"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I295"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J295" start="0" length="0">
      <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295" start="0" length="0">
      <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L295" t="inlineStr">
        <is>
          <t xml:space="preserve">REEMBOLSO CAJA MENOR </t>
        </is>
      </nc>
      <ndxf>
        <font>
          <b/>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M295" start="0" length="0">
      <dxf>
        <font>
          <sz val="10"/>
          <color auto="1"/>
          <name val="Calibri"/>
          <scheme val="minor"/>
        </font>
        <numFmt numFmtId="19" formatCode="dd/mm/yyyy"/>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N295" start="0" length="0">
      <dxf>
        <font>
          <sz val="10"/>
          <color auto="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295" start="0" length="0">
      <dxf>
        <font>
          <sz val="10"/>
          <color auto="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P295" t="inlineStr">
        <is>
          <t>RECURSOS CORRIENTES</t>
        </is>
      </nc>
      <ndxf>
        <font>
          <b/>
          <sz val="10"/>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fmt sheetId="1" s="1" sqref="Q295" start="0" length="0">
      <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bottom style="thin">
            <color auto="1"/>
          </bottom>
        </border>
      </dxf>
    </rfmt>
    <rcc rId="0" sId="1" s="1" dxf="1" numFmtId="34">
      <nc r="R295">
        <v>14475600</v>
      </nc>
      <n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S295" t="inlineStr">
        <is>
          <t>NO</t>
        </is>
      </nc>
      <ndxf>
        <font>
          <sz val="10"/>
          <color auto="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ndxf>
    </rcc>
    <rcc rId="0" sId="1" dxf="1">
      <nc r="T295" t="inlineStr">
        <is>
          <t>N/A</t>
        </is>
      </nc>
      <ndxf>
        <font>
          <sz val="10"/>
          <color auto="1"/>
          <name val="Calibri"/>
          <scheme val="minor"/>
        </font>
        <fill>
          <patternFill patternType="solid">
            <bgColor theme="0"/>
          </patternFill>
        </fill>
        <alignment horizontal="center" vertical="center" wrapText="1" readingOrder="0"/>
        <border outline="0">
          <left style="thin">
            <color auto="1"/>
          </left>
          <right style="thin">
            <color auto="1"/>
          </right>
          <top style="thin">
            <color auto="1"/>
          </top>
          <bottom style="thin">
            <color auto="1"/>
          </bottom>
        </border>
      </ndxf>
    </rcc>
    <rcc rId="0" sId="1" dxf="1">
      <nc r="U295" t="inlineStr">
        <is>
          <t>Secretaría General  - Dirección Servicios Administrativos</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V295">
        <v>7000086953</v>
      </nc>
      <ndxf>
        <alignment horizontal="center" vertical="center" readingOrder="0"/>
        <border outline="0">
          <left style="thin">
            <color indexed="64"/>
          </left>
          <right style="thin">
            <color indexed="64"/>
          </right>
          <top style="thin">
            <color indexed="64"/>
          </top>
          <bottom style="thin">
            <color indexed="64"/>
          </bottom>
        </border>
      </ndxf>
    </rcc>
    <rfmt sheetId="1" sqref="W295" start="0" length="0">
      <dxf>
        <font>
          <sz val="10"/>
          <color theme="1"/>
          <name val="Calibri"/>
          <scheme val="minor"/>
        </font>
        <fill>
          <patternFill patternType="solid">
            <bgColor theme="0"/>
          </patternFill>
        </fill>
        <alignment horizontal="center" vertical="center" wrapText="1" readingOrder="0"/>
        <border outline="0">
          <left style="thin">
            <color indexed="64"/>
          </left>
          <top style="thin">
            <color indexed="64"/>
          </top>
          <bottom style="thin">
            <color indexed="64"/>
          </bottom>
        </border>
      </dxf>
    </rfmt>
    <rfmt sheetId="1" s="1" sqref="X295"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Y295" start="0" length="0">
      <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Z295" start="0" length="0">
      <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A295" start="0" length="0">
      <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295" start="0" length="0">
      <dxf>
        <font>
          <b/>
          <sz val="10"/>
          <color rgb="FFFF0000"/>
          <name val="Calibri"/>
          <scheme val="minor"/>
        </font>
        <fill>
          <patternFill patternType="solid">
            <bgColor theme="0"/>
          </patternFill>
        </fill>
        <alignment horizontal="center" vertical="center" wrapText="1" readingOrder="0"/>
        <border outline="0">
          <left style="thin">
            <color indexed="64"/>
          </left>
          <top style="thin">
            <color indexed="64"/>
          </top>
          <bottom style="thin">
            <color indexed="64"/>
          </bottom>
        </border>
      </dxf>
    </rfmt>
    <rfmt sheetId="1" s="1" sqref="AC295"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5" start="0" length="0">
      <dxf>
        <font>
          <sz val="10"/>
          <color theme="1"/>
          <name val="Calibri"/>
          <scheme val="minor"/>
        </font>
        <numFmt numFmtId="165" formatCode="_(&quot;$&quot;\ * #,##0_);_(&quot;$&quot;\ * \(#,##0\);_(&quot;$&quot;\ * &quot;-&quot;??_);_(@_)"/>
        <alignment horizontal="center" vertical="center" wrapText="1" readingOrder="0"/>
        <border outline="0">
          <left style="thin">
            <color indexed="64"/>
          </left>
          <top style="thin">
            <color indexed="64"/>
          </top>
          <bottom style="thin">
            <color indexed="64"/>
          </bottom>
        </border>
        <protection locked="0"/>
      </dxf>
    </rfmt>
    <rfmt sheetId="1" s="1" sqref="AE295" start="0" length="0">
      <dxf>
        <font>
          <sz val="10"/>
          <color theme="1"/>
          <name val="Calibri"/>
          <scheme val="minor"/>
        </font>
        <numFmt numFmtId="165" formatCode="_(&quot;$&quot;\ * #,##0_);_(&quot;$&quot;\ * \(#,##0\);_(&quot;$&quot;\ * &quot;-&quot;??_);_(@_)"/>
        <alignment horizontal="center" vertical="center" wrapText="1" readingOrder="0"/>
        <border outline="0">
          <left style="thin">
            <color indexed="64"/>
          </left>
          <top style="thin">
            <color indexed="64"/>
          </top>
          <bottom style="thin">
            <color indexed="64"/>
          </bottom>
        </border>
        <protection locked="0"/>
      </dxf>
    </rfmt>
    <rfmt sheetId="1" s="1" sqref="AF295" start="0" length="0">
      <dxf>
        <font>
          <sz val="10"/>
          <color theme="1"/>
          <name val="Calibri"/>
          <scheme val="minor"/>
        </font>
        <numFmt numFmtId="165" formatCode="_(&quot;$&quot;\ * #,##0_);_(&quot;$&quot;\ * \(#,##0\);_(&quot;$&quot;\ * &quot;-&quot;??_);_(@_)"/>
        <alignment horizontal="center" vertical="center" wrapText="1" readingOrder="0"/>
        <border outline="0">
          <left style="thin">
            <color indexed="64"/>
          </left>
          <top style="thin">
            <color indexed="64"/>
          </top>
          <bottom style="thin">
            <color indexed="64"/>
          </bottom>
        </border>
        <protection locked="0"/>
      </dxf>
    </rfmt>
    <rfmt sheetId="1" s="1" sqref="AG295" start="0" length="0">
      <dxf>
        <font>
          <sz val="10"/>
          <color theme="1"/>
          <name val="Calibri"/>
          <scheme val="minor"/>
        </font>
        <numFmt numFmtId="165" formatCode="_(&quot;$&quot;\ * #,##0_);_(&quot;$&quot;\ * \(#,##0\);_(&quot;$&quot;\ * &quot;-&quot;??_);_(@_)"/>
        <alignment horizontal="center" vertical="center" wrapText="1" readingOrder="0"/>
        <border outline="0">
          <left style="thin">
            <color indexed="64"/>
          </left>
          <top style="thin">
            <color indexed="64"/>
          </top>
          <bottom style="thin">
            <color indexed="64"/>
          </bottom>
        </border>
        <protection locked="0"/>
      </dxf>
    </rfmt>
    <rfmt sheetId="1" s="1" sqref="AH295" start="0" length="0">
      <dxf>
        <font>
          <sz val="10"/>
          <color theme="1"/>
          <name val="Calibri"/>
          <scheme val="minor"/>
        </font>
        <numFmt numFmtId="165" formatCode="_(&quot;$&quot;\ * #,##0_);_(&quot;$&quot;\ * \(#,##0\);_(&quot;$&quot;\ * &quot;-&quot;??_);_(@_)"/>
        <alignment horizontal="center" vertical="center" wrapText="1" readingOrder="0"/>
        <border outline="0">
          <left style="thin">
            <color indexed="64"/>
          </left>
          <top style="thin">
            <color indexed="64"/>
          </top>
          <bottom style="thin">
            <color indexed="64"/>
          </bottom>
        </border>
        <protection locked="0"/>
      </dxf>
    </rfmt>
    <rfmt sheetId="1" s="1" sqref="AI295" start="0" length="0">
      <dxf>
        <font>
          <sz val="10"/>
          <color theme="1"/>
          <name val="Calibri"/>
          <scheme val="minor"/>
        </font>
        <numFmt numFmtId="165" formatCode="_(&quot;$&quot;\ * #,##0_);_(&quot;$&quot;\ * \(#,##0\);_(&quot;$&quot;\ * &quot;-&quot;??_);_(@_)"/>
        <alignment horizontal="center" vertical="center" wrapText="1" readingOrder="0"/>
        <border outline="0">
          <left style="thin">
            <color indexed="64"/>
          </left>
          <top style="thin">
            <color indexed="64"/>
          </top>
          <bottom style="thin">
            <color indexed="64"/>
          </bottom>
        </border>
        <protection locked="0"/>
      </dxf>
    </rfmt>
    <rcc rId="0" sId="1" s="1" dxf="1" numFmtId="34">
      <nc r="AJ295">
        <v>14475600</v>
      </nc>
      <ndxf>
        <font>
          <sz val="10"/>
          <color theme="1"/>
          <name val="Calibri"/>
          <scheme val="minor"/>
        </font>
        <numFmt numFmtId="165" formatCode="_(&quot;$&quot;\ * #,##0_);_(&quot;$&quot;\ * \(#,##0\);_(&quot;$&quot;\ * &quot;-&quot;??_);_(@_)"/>
        <alignment horizontal="center" vertical="center" wrapText="1" readingOrder="0"/>
        <border outline="0">
          <left style="thin">
            <color indexed="64"/>
          </left>
          <top style="thin">
            <color indexed="64"/>
          </top>
          <bottom style="thin">
            <color indexed="64"/>
          </bottom>
        </border>
        <protection locked="0"/>
      </ndxf>
    </rcc>
    <rfmt sheetId="1" s="1" sqref="AK295" start="0" length="0">
      <dxf>
        <font>
          <sz val="10"/>
          <color theme="1"/>
          <name val="Calibri"/>
          <scheme val="minor"/>
        </font>
        <numFmt numFmtId="165" formatCode="_(&quot;$&quot;\ * #,##0_);_(&quot;$&quot;\ * \(#,##0\);_(&quot;$&quot;\ * &quot;-&quot;??_);_(@_)"/>
        <alignment horizontal="center" vertical="center" wrapText="1" readingOrder="0"/>
        <border outline="0">
          <left style="thin">
            <color indexed="64"/>
          </left>
          <top style="thin">
            <color indexed="64"/>
          </top>
          <bottom style="thin">
            <color indexed="64"/>
          </bottom>
        </border>
        <protection locked="0"/>
      </dxf>
    </rfmt>
    <rfmt sheetId="1" s="1" sqref="AL295" start="0" length="0">
      <dxf>
        <font>
          <sz val="10"/>
          <color theme="1"/>
          <name val="Calibri"/>
          <scheme val="minor"/>
        </font>
        <numFmt numFmtId="165" formatCode="_(&quot;$&quot;\ * #,##0_);_(&quot;$&quot;\ * \(#,##0\);_(&quot;$&quot;\ * &quot;-&quot;??_);_(@_)"/>
        <alignment horizontal="center" vertical="center" wrapText="1" readingOrder="0"/>
        <border outline="0">
          <left style="thin">
            <color indexed="64"/>
          </left>
          <top style="thin">
            <color indexed="64"/>
          </top>
          <bottom style="thin">
            <color indexed="64"/>
          </bottom>
        </border>
        <protection locked="0"/>
      </dxf>
    </rfmt>
    <rfmt sheetId="1" s="1" sqref="AM295" start="0" length="0">
      <dxf>
        <font>
          <sz val="10"/>
          <color theme="1"/>
          <name val="Calibri"/>
          <scheme val="minor"/>
        </font>
        <numFmt numFmtId="165" formatCode="_(&quot;$&quot;\ * #,##0_);_(&quot;$&quot;\ * \(#,##0\);_(&quot;$&quot;\ * &quot;-&quot;??_);_(@_)"/>
        <alignment horizontal="center" vertical="center" wrapText="1" readingOrder="0"/>
        <border outline="0">
          <left style="thin">
            <color indexed="64"/>
          </left>
          <top style="thin">
            <color indexed="64"/>
          </top>
          <bottom style="thin">
            <color indexed="64"/>
          </bottom>
        </border>
        <protection locked="0"/>
      </dxf>
    </rfmt>
    <rfmt sheetId="1" s="1" sqref="AN295" start="0" length="0">
      <dxf>
        <font>
          <sz val="10"/>
          <color theme="1"/>
          <name val="Calibri"/>
          <scheme val="minor"/>
        </font>
        <numFmt numFmtId="165" formatCode="_(&quot;$&quot;\ * #,##0_);_(&quot;$&quot;\ * \(#,##0\);_(&quot;$&quot;\ * &quot;-&quot;??_);_(@_)"/>
        <alignment horizontal="center" vertical="center" wrapText="1" readingOrder="0"/>
        <border outline="0">
          <left style="thin">
            <color indexed="64"/>
          </left>
          <top style="thin">
            <color indexed="64"/>
          </top>
          <bottom style="thin">
            <color indexed="64"/>
          </bottom>
        </border>
        <protection locked="0"/>
      </dxf>
    </rfmt>
    <rfmt sheetId="1" sqref="AO295"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5" start="0" length="0">
      <dxf>
        <numFmt numFmtId="165" formatCode="_(&quot;$&quot;\ * #,##0_);_(&quot;$&quot;\ * \(#,##0\);_(&quot;$&quot;\ * &quot;-&quot;??_);_(@_)"/>
      </dxf>
    </rfmt>
  </rrc>
  <rrc rId="14735" sId="1" ref="A295:XFD295" action="deleteRow">
    <undo index="0" exp="area" dr="AN293:AN295" r="AN301" sId="1"/>
    <undo index="0" exp="area" dr="AM293:AM295" r="AM301" sId="1"/>
    <undo index="0" exp="area" dr="AL293:AL295" r="AL301" sId="1"/>
    <undo index="0" exp="area" dr="AK293:AK295" r="AK301" sId="1"/>
    <undo index="0" exp="area" dr="AJ293:AJ295" r="AJ301" sId="1"/>
    <undo index="0" exp="area" dr="AI293:AI295" r="AI301" sId="1"/>
    <undo index="0" exp="area" dr="AH293:AH295" r="AH301" sId="1"/>
    <undo index="0" exp="area" dr="AG293:AG295" r="AG301" sId="1"/>
    <undo index="0" exp="area" dr="AF293:AF295" r="AF301" sId="1"/>
    <undo index="0" exp="area" dr="AE293:AE295" r="AE301" sId="1"/>
    <undo index="0" exp="area" dr="AD293:AD295" r="AD301" sId="1"/>
    <undo index="0" exp="area" dr="AC293:AC295" r="AC301" sId="1"/>
    <undo index="0" exp="area" dr="R293:R295" r="R301" sId="1"/>
    <rfmt sheetId="1" xfDxf="1" sqref="A295:XFD295" start="0" length="0"/>
    <rcc rId="0" sId="1" dxf="1">
      <nc r="A295"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5" t="inlineStr">
        <is>
          <t>GR:1:2-02-17</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5" t="inlineStr">
        <is>
          <t>1.2.2.19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5"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5"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5"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G295"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H295"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I295"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J295" start="0" length="0">
      <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295" start="0" length="0">
      <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L295" t="inlineStr">
        <is>
          <t xml:space="preserve">CAJA MENOR </t>
        </is>
      </nc>
      <ndxf>
        <font>
          <b/>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295" t="inlineStr">
        <is>
          <t>SEPTIEMBRE</t>
        </is>
      </nc>
      <ndxf>
        <font>
          <sz val="10"/>
          <color auto="1"/>
          <name val="Calibri"/>
          <scheme val="minor"/>
        </font>
        <numFmt numFmtId="19" formatCode="dd/mm/yyyy"/>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N295" start="0" length="0">
      <dxf>
        <font>
          <sz val="10"/>
          <color auto="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O295" start="0" length="0">
      <dxf>
        <font>
          <sz val="10"/>
          <color auto="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P295" t="inlineStr">
        <is>
          <t>RECURSOS CORRIENTES</t>
        </is>
      </nc>
      <ndxf>
        <font>
          <b/>
          <sz val="10"/>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295">
        <v>90000000</v>
      </nc>
      <n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bottom style="thin">
            <color auto="1"/>
          </bottom>
        </border>
      </ndxf>
    </rcc>
    <rcc rId="0" sId="1" s="1" dxf="1" numFmtId="34">
      <nc r="R295">
        <v>90000000</v>
      </nc>
      <n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S295" t="inlineStr">
        <is>
          <t>NO</t>
        </is>
      </nc>
      <ndxf>
        <font>
          <sz val="10"/>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T295" t="inlineStr">
        <is>
          <t>N/A</t>
        </is>
      </nc>
      <ndxf>
        <font>
          <sz val="10"/>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95" t="inlineStr">
        <is>
          <t>Secretaría General  - Dirección Servicios Administrativos</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V295">
        <v>7000087880</v>
      </nc>
      <ndxf>
        <alignment horizontal="center" vertical="center" readingOrder="0"/>
        <border outline="0">
          <left style="thin">
            <color indexed="64"/>
          </left>
          <right style="thin">
            <color indexed="64"/>
          </right>
          <top style="thin">
            <color indexed="64"/>
          </top>
          <bottom style="thin">
            <color indexed="64"/>
          </bottom>
        </border>
      </ndxf>
    </rcc>
    <rfmt sheetId="1" sqref="W295" start="0" length="0">
      <dxf>
        <font>
          <sz val="10"/>
          <color theme="1"/>
          <name val="Calibri"/>
          <scheme val="minor"/>
        </font>
        <fill>
          <patternFill patternType="solid">
            <bgColor theme="0"/>
          </patternFill>
        </fill>
        <alignment horizontal="center" vertical="center" wrapText="1" readingOrder="0"/>
        <border outline="0">
          <left style="thin">
            <color indexed="64"/>
          </left>
          <top style="thin">
            <color indexed="64"/>
          </top>
          <bottom style="thin">
            <color indexed="64"/>
          </bottom>
        </border>
      </dxf>
    </rfmt>
    <rfmt sheetId="1" s="1" sqref="X295"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Y295" start="0" length="0">
      <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Z295" start="0" length="0">
      <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A295" start="0" length="0">
      <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295" start="0" length="0">
      <dxf>
        <font>
          <b/>
          <sz val="10"/>
          <color rgb="FFFF0000"/>
          <name val="Calibri"/>
          <scheme val="minor"/>
        </font>
        <fill>
          <patternFill patternType="solid">
            <bgColor theme="0"/>
          </patternFill>
        </fill>
        <alignment horizontal="center" vertical="center" wrapText="1" readingOrder="0"/>
        <border outline="0">
          <left style="thin">
            <color indexed="64"/>
          </left>
          <top style="thin">
            <color indexed="64"/>
          </top>
          <bottom style="thin">
            <color indexed="64"/>
          </bottom>
        </border>
      </dxf>
    </rfmt>
    <rfmt sheetId="1" s="1" sqref="AC295"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5" start="0" length="0">
      <dxf>
        <font>
          <sz val="10"/>
          <color theme="1"/>
          <name val="Calibri"/>
          <scheme val="minor"/>
        </font>
        <numFmt numFmtId="165" formatCode="_(&quot;$&quot;\ * #,##0_);_(&quot;$&quot;\ * \(#,##0\);_(&quot;$&quot;\ * &quot;-&quot;??_);_(@_)"/>
        <alignment horizontal="center" vertical="center" wrapText="1" readingOrder="0"/>
        <border outline="0">
          <left style="thin">
            <color indexed="64"/>
          </left>
          <top style="thin">
            <color indexed="64"/>
          </top>
          <bottom style="thin">
            <color indexed="64"/>
          </bottom>
        </border>
        <protection locked="0"/>
      </dxf>
    </rfmt>
    <rfmt sheetId="1" s="1" sqref="AE295" start="0" length="0">
      <dxf>
        <font>
          <sz val="10"/>
          <color theme="1"/>
          <name val="Calibri"/>
          <scheme val="minor"/>
        </font>
        <numFmt numFmtId="165" formatCode="_(&quot;$&quot;\ * #,##0_);_(&quot;$&quot;\ * \(#,##0\);_(&quot;$&quot;\ * &quot;-&quot;??_);_(@_)"/>
        <alignment horizontal="center" vertical="center" wrapText="1" readingOrder="0"/>
        <border outline="0">
          <left style="thin">
            <color indexed="64"/>
          </left>
          <top style="thin">
            <color indexed="64"/>
          </top>
          <bottom style="thin">
            <color indexed="64"/>
          </bottom>
        </border>
        <protection locked="0"/>
      </dxf>
    </rfmt>
    <rfmt sheetId="1" s="1" sqref="AF295" start="0" length="0">
      <dxf>
        <font>
          <sz val="10"/>
          <color theme="1"/>
          <name val="Calibri"/>
          <scheme val="minor"/>
        </font>
        <numFmt numFmtId="165" formatCode="_(&quot;$&quot;\ * #,##0_);_(&quot;$&quot;\ * \(#,##0\);_(&quot;$&quot;\ * &quot;-&quot;??_);_(@_)"/>
        <alignment horizontal="center" vertical="center" wrapText="1" readingOrder="0"/>
        <border outline="0">
          <left style="thin">
            <color indexed="64"/>
          </left>
          <top style="thin">
            <color indexed="64"/>
          </top>
          <bottom style="thin">
            <color indexed="64"/>
          </bottom>
        </border>
        <protection locked="0"/>
      </dxf>
    </rfmt>
    <rfmt sheetId="1" s="1" sqref="AG295" start="0" length="0">
      <dxf>
        <font>
          <sz val="10"/>
          <color theme="1"/>
          <name val="Calibri"/>
          <scheme val="minor"/>
        </font>
        <numFmt numFmtId="165" formatCode="_(&quot;$&quot;\ * #,##0_);_(&quot;$&quot;\ * \(#,##0\);_(&quot;$&quot;\ * &quot;-&quot;??_);_(@_)"/>
        <alignment horizontal="center" vertical="center" wrapText="1" readingOrder="0"/>
        <border outline="0">
          <left style="thin">
            <color indexed="64"/>
          </left>
          <top style="thin">
            <color indexed="64"/>
          </top>
          <bottom style="thin">
            <color indexed="64"/>
          </bottom>
        </border>
        <protection locked="0"/>
      </dxf>
    </rfmt>
    <rfmt sheetId="1" s="1" sqref="AH295" start="0" length="0">
      <dxf>
        <font>
          <sz val="10"/>
          <color theme="1"/>
          <name val="Calibri"/>
          <scheme val="minor"/>
        </font>
        <numFmt numFmtId="165" formatCode="_(&quot;$&quot;\ * #,##0_);_(&quot;$&quot;\ * \(#,##0\);_(&quot;$&quot;\ * &quot;-&quot;??_);_(@_)"/>
        <alignment horizontal="center" vertical="center" wrapText="1" readingOrder="0"/>
        <border outline="0">
          <left style="thin">
            <color indexed="64"/>
          </left>
          <top style="thin">
            <color indexed="64"/>
          </top>
          <bottom style="thin">
            <color indexed="64"/>
          </bottom>
        </border>
        <protection locked="0"/>
      </dxf>
    </rfmt>
    <rfmt sheetId="1" s="1" sqref="AI295" start="0" length="0">
      <dxf>
        <font>
          <sz val="10"/>
          <color theme="1"/>
          <name val="Calibri"/>
          <scheme val="minor"/>
        </font>
        <numFmt numFmtId="165" formatCode="_(&quot;$&quot;\ * #,##0_);_(&quot;$&quot;\ * \(#,##0\);_(&quot;$&quot;\ * &quot;-&quot;??_);_(@_)"/>
        <alignment horizontal="center" vertical="center" wrapText="1" readingOrder="0"/>
        <border outline="0">
          <left style="thin">
            <color indexed="64"/>
          </left>
          <top style="thin">
            <color indexed="64"/>
          </top>
          <bottom style="thin">
            <color indexed="64"/>
          </bottom>
        </border>
        <protection locked="0"/>
      </dxf>
    </rfmt>
    <rfmt sheetId="1" s="1" sqref="AJ295" start="0" length="0">
      <dxf>
        <font>
          <sz val="10"/>
          <color theme="1"/>
          <name val="Calibri"/>
          <scheme val="minor"/>
        </font>
        <numFmt numFmtId="165" formatCode="_(&quot;$&quot;\ * #,##0_);_(&quot;$&quot;\ * \(#,##0\);_(&quot;$&quot;\ * &quot;-&quot;??_);_(@_)"/>
        <alignment horizontal="center" vertical="center" wrapText="1" readingOrder="0"/>
        <border outline="0">
          <left style="thin">
            <color indexed="64"/>
          </left>
          <top style="thin">
            <color indexed="64"/>
          </top>
          <bottom style="thin">
            <color indexed="64"/>
          </bottom>
        </border>
        <protection locked="0"/>
      </dxf>
    </rfmt>
    <rfmt sheetId="1" s="1" sqref="AK295" start="0" length="0">
      <dxf>
        <font>
          <sz val="10"/>
          <color theme="1"/>
          <name val="Calibri"/>
          <scheme val="minor"/>
        </font>
        <numFmt numFmtId="165" formatCode="_(&quot;$&quot;\ * #,##0_);_(&quot;$&quot;\ * \(#,##0\);_(&quot;$&quot;\ * &quot;-&quot;??_);_(@_)"/>
        <alignment horizontal="center" vertical="center" wrapText="1" readingOrder="0"/>
        <border outline="0">
          <left style="thin">
            <color indexed="64"/>
          </left>
          <top style="thin">
            <color indexed="64"/>
          </top>
          <bottom style="thin">
            <color indexed="64"/>
          </bottom>
        </border>
        <protection locked="0"/>
      </dxf>
    </rfmt>
    <rfmt sheetId="1" s="1" sqref="AL295" start="0" length="0">
      <dxf>
        <font>
          <sz val="10"/>
          <color theme="1"/>
          <name val="Calibri"/>
          <scheme val="minor"/>
        </font>
        <numFmt numFmtId="165" formatCode="_(&quot;$&quot;\ * #,##0_);_(&quot;$&quot;\ * \(#,##0\);_(&quot;$&quot;\ * &quot;-&quot;??_);_(@_)"/>
        <alignment horizontal="center" vertical="center" wrapText="1" readingOrder="0"/>
        <border outline="0">
          <left style="thin">
            <color indexed="64"/>
          </left>
          <top style="thin">
            <color indexed="64"/>
          </top>
          <bottom style="thin">
            <color indexed="64"/>
          </bottom>
        </border>
        <protection locked="0"/>
      </dxf>
    </rfmt>
    <rcc rId="0" sId="1" s="1" dxf="1" numFmtId="34">
      <nc r="AM295">
        <v>90000000</v>
      </nc>
      <ndxf>
        <font>
          <sz val="10"/>
          <color theme="1"/>
          <name val="Calibri"/>
          <scheme val="minor"/>
        </font>
        <numFmt numFmtId="165" formatCode="_(&quot;$&quot;\ * #,##0_);_(&quot;$&quot;\ * \(#,##0\);_(&quot;$&quot;\ * &quot;-&quot;??_);_(@_)"/>
        <alignment horizontal="center" vertical="center" wrapText="1" readingOrder="0"/>
        <border outline="0">
          <left style="thin">
            <color indexed="64"/>
          </left>
          <top style="thin">
            <color indexed="64"/>
          </top>
          <bottom style="thin">
            <color indexed="64"/>
          </bottom>
        </border>
        <protection locked="0"/>
      </ndxf>
    </rcc>
    <rfmt sheetId="1" s="1" sqref="AN295" start="0" length="0">
      <dxf>
        <font>
          <sz val="10"/>
          <color theme="1"/>
          <name val="Calibri"/>
          <scheme val="minor"/>
        </font>
        <numFmt numFmtId="165" formatCode="_(&quot;$&quot;\ * #,##0_);_(&quot;$&quot;\ * \(#,##0\);_(&quot;$&quot;\ * &quot;-&quot;??_);_(@_)"/>
        <alignment horizontal="center" vertical="center" wrapText="1" readingOrder="0"/>
        <border outline="0">
          <left style="thin">
            <color indexed="64"/>
          </left>
          <top style="thin">
            <color indexed="64"/>
          </top>
          <bottom style="thin">
            <color indexed="64"/>
          </bottom>
        </border>
        <protection locked="0"/>
      </dxf>
    </rfmt>
    <rfmt sheetId="1" sqref="AO295"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5" start="0" length="0">
      <dxf>
        <numFmt numFmtId="165" formatCode="_(&quot;$&quot;\ * #,##0_);_(&quot;$&quot;\ * \(#,##0\);_(&quot;$&quot;\ * &quot;-&quot;??_);_(@_)"/>
      </dxf>
    </rfmt>
  </rrc>
  <rrc rId="14736" sId="1" ref="A295:XFD295" action="deleteRow">
    <rfmt sheetId="1" xfDxf="1" sqref="A295:XFD295" start="0" length="0"/>
    <rcc rId="0" sId="1" dxf="1">
      <nc r="A295"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5" t="inlineStr">
        <is>
          <t>GR:1:2-02-17</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5" t="inlineStr">
        <is>
          <t>1.2.2.19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5"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5"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5"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G295"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H295"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I295"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J295"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295"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s="1" dxf="1">
      <nc r="L295" t="inlineStr">
        <is>
          <t>TRASLADO PRESUPUESTAL (PREPRODUCCIÓN, PRODUCCIÓN Y POSTPRODUCCIÓN DE CONTENIDOS AUDIOVISUALES, Y AFINES ASÍ COMO LA EMISIÓN DE PROGRAMAS DE TELEVISIÓN Y EVENTOS ESPECIALES DE LA GOBERNACIÓN DE CUNDINAMARCA - INVERSIÓN SECRETARIA DE PRENSA Y COMUNICACIONES)</t>
        </is>
      </nc>
      <ndxf>
        <font>
          <b/>
          <sz val="10"/>
          <color auto="1"/>
          <name val="Calibri"/>
          <scheme val="minor"/>
        </font>
        <fill>
          <patternFill patternType="solid">
            <bgColor theme="4" tint="0.59999389629810485"/>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M295" t="inlineStr">
        <is>
          <t>Febrero</t>
        </is>
      </nc>
      <ndxf>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1" sqref="N295" start="0" length="0">
      <dxf>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dxf>
    </rfmt>
    <rfmt sheetId="1" sqref="O295" start="0" length="0">
      <dxf>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P295" t="inlineStr">
        <is>
          <t>RECURSOS CORRIENTES</t>
        </is>
      </nc>
      <ndxf>
        <font>
          <b/>
          <sz val="10"/>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295">
        <v>500000000</v>
      </nc>
      <n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bottom style="thin">
            <color auto="1"/>
          </bottom>
        </border>
      </ndxf>
    </rcc>
    <rcc rId="0" sId="1" s="1" dxf="1" numFmtId="34">
      <nc r="R295">
        <v>500000000</v>
      </nc>
      <n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bottom style="thin">
            <color auto="1"/>
          </bottom>
        </border>
      </ndxf>
    </rcc>
    <rcc rId="0" sId="1" dxf="1">
      <nc r="S295" t="inlineStr">
        <is>
          <t>NO</t>
        </is>
      </nc>
      <ndxf>
        <font>
          <sz val="10"/>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T295" t="inlineStr">
        <is>
          <t>N/A</t>
        </is>
      </nc>
      <ndxf>
        <font>
          <sz val="10"/>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95" t="inlineStr">
        <is>
          <t>Secretaria de Prensa / Jorge Alberto Camacho Lizarazo</t>
        </is>
      </nc>
      <ndxf>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V295" start="0" length="0">
      <dxf>
        <alignment horizontal="center" vertical="center" readingOrder="0"/>
        <border outline="0">
          <left style="thin">
            <color indexed="64"/>
          </left>
          <right style="thin">
            <color indexed="64"/>
          </right>
          <top style="thin">
            <color indexed="64"/>
          </top>
          <bottom style="thin">
            <color indexed="64"/>
          </bottom>
        </border>
      </dxf>
    </rfmt>
    <rfmt sheetId="1" sqref="W295" start="0" length="0">
      <dxf>
        <font>
          <sz val="10"/>
          <color theme="1"/>
          <name val="Calibri"/>
          <scheme val="minor"/>
        </font>
        <fill>
          <patternFill patternType="solid">
            <bgColor theme="0"/>
          </patternFill>
        </fill>
        <alignment horizontal="center" vertical="center" wrapText="1" readingOrder="0"/>
        <border outline="0">
          <left style="thin">
            <color auto="1"/>
          </left>
          <top style="thin">
            <color auto="1"/>
          </top>
          <bottom style="thin">
            <color auto="1"/>
          </bottom>
        </border>
      </dxf>
    </rfmt>
    <rfmt sheetId="1" s="1" sqref="X295" start="0" length="0">
      <dxf>
        <font>
          <sz val="10"/>
          <color theme="1"/>
          <name val="Calibri"/>
          <scheme val="minor"/>
        </font>
        <numFmt numFmtId="34" formatCode="_(&quot;$&quot;\ * #,##0.00_);_(&quot;$&quot;\ * \(#,##0.00\);_(&quot;$&quot;\ * &quot;-&quot;??_);_(@_)"/>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Y295" start="0" length="0">
      <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Z295" start="0" length="0">
      <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A295" start="0" length="0">
      <dxf>
        <font>
          <sz val="10"/>
          <color theme="1"/>
          <name val="Calibri"/>
          <scheme val="minor"/>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295" start="0" length="0">
      <dxf>
        <font>
          <b/>
          <sz val="10"/>
          <color rgb="FFFF0000"/>
          <name val="Calibri"/>
          <scheme val="minor"/>
        </font>
        <fill>
          <patternFill patternType="solid">
            <bgColor theme="0"/>
          </patternFill>
        </fill>
        <alignment horizontal="center" vertical="center" wrapText="1" readingOrder="0"/>
        <border outline="0">
          <left style="thin">
            <color auto="1"/>
          </left>
          <top style="thin">
            <color auto="1"/>
          </top>
          <bottom style="thin">
            <color auto="1"/>
          </bottom>
        </border>
      </dxf>
    </rfmt>
    <rfmt sheetId="1" s="1" sqref="AC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cc rId="0" sId="1" s="1" dxf="1" numFmtId="34">
      <nc r="AD295">
        <v>500000000</v>
      </nc>
      <n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ndxf>
    </rcc>
    <rfmt sheetId="1" s="1" sqref="AE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F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G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H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I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J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K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L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M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N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qref="AO295"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5" start="0" length="0">
      <dxf>
        <numFmt numFmtId="165" formatCode="_(&quot;$&quot;\ * #,##0_);_(&quot;$&quot;\ * \(#,##0\);_(&quot;$&quot;\ * &quot;-&quot;??_);_(@_)"/>
      </dxf>
    </rfmt>
    <rfmt sheetId="1" s="1" sqref="AR295" start="0" length="0">
      <dxf>
        <numFmt numFmtId="167" formatCode="_(* #,##0_);_(* \(#,##0\);_(* &quot;-&quot;??_);_(@_)"/>
      </dxf>
    </rfmt>
  </rrc>
  <rrc rId="14737" sId="1" ref="A295:XFD295" action="deleteRow">
    <rfmt sheetId="1" xfDxf="1" sqref="A295:XFD295" start="0" length="0"/>
    <rcc rId="0" sId="1" dxf="1">
      <nc r="A295"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5" t="inlineStr">
        <is>
          <t>GR:1:2-02-17</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5" t="inlineStr">
        <is>
          <t>1.2.2.19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5"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5"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5"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5"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5"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5"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5"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K295"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cc rId="0" sId="1" s="1" dxf="1">
      <nc r="L295" t="inlineStr">
        <is>
          <t xml:space="preserve">CONTRACRÉDITO - PARA TRASLADO PRESUPUESTAL (MP 558 IMPLEMENTAR EL CENTRO DE ATENCIÓN AL CIUDADANO QUE PRESTE UNA ATENCIÓN INTEGRAL A LOS USUARIOS DEL DEPARTAMENTO DURANTE EL PERIODO DE GOBIERNO) </t>
        </is>
      </nc>
      <ndxf>
        <font>
          <b/>
          <sz val="10"/>
          <color auto="1"/>
          <name val="Calibri"/>
          <scheme val="minor"/>
        </font>
        <fill>
          <patternFill patternType="solid">
            <bgColor theme="4" tint="0.59999389629810485"/>
          </patternFill>
        </fill>
        <alignment horizontal="left" vertical="center" wrapText="1" readingOrder="0"/>
        <border outline="0">
          <left style="thin">
            <color auto="1"/>
          </left>
          <right style="thin">
            <color auto="1"/>
          </right>
          <top style="thin">
            <color auto="1"/>
          </top>
          <bottom style="thin">
            <color auto="1"/>
          </bottom>
        </border>
      </ndxf>
    </rcc>
    <rcc rId="0" sId="1" dxf="1">
      <nc r="M295" t="inlineStr">
        <is>
          <t>Enero</t>
        </is>
      </nc>
      <ndxf>
        <fill>
          <patternFill patternType="solid">
            <bgColor theme="4" tint="0.59999389629810485"/>
          </patternFill>
        </fill>
        <alignment horizontal="center" vertical="center" readingOrder="0"/>
        <border outline="0">
          <left style="thin">
            <color auto="1"/>
          </left>
          <right style="thin">
            <color auto="1"/>
          </right>
          <top style="thin">
            <color auto="1"/>
          </top>
          <bottom style="thin">
            <color auto="1"/>
          </bottom>
        </border>
      </ndxf>
    </rcc>
    <rfmt sheetId="1" sqref="N295" start="0" length="0">
      <dxf>
        <fill>
          <patternFill patternType="solid">
            <bgColor theme="4" tint="0.59999389629810485"/>
          </patternFill>
        </fill>
        <alignment horizontal="center" vertical="center" readingOrder="0"/>
        <border outline="0">
          <left style="thin">
            <color auto="1"/>
          </left>
          <right style="thin">
            <color auto="1"/>
          </right>
          <top style="thin">
            <color auto="1"/>
          </top>
          <bottom style="thin">
            <color auto="1"/>
          </bottom>
        </border>
      </dxf>
    </rfmt>
    <rfmt sheetId="1" sqref="O295" start="0" length="0">
      <dxf>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cc rId="0" sId="1" dxf="1">
      <nc r="P295" t="inlineStr">
        <is>
          <t>RECURSOS CORRIENTES</t>
        </is>
      </nc>
      <ndxf>
        <font>
          <b/>
          <sz val="10"/>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295">
        <v>286580000</v>
      </nc>
      <n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bottom style="thin">
            <color auto="1"/>
          </bottom>
        </border>
      </ndxf>
    </rcc>
    <rcc rId="0" sId="1" s="1" dxf="1" numFmtId="34">
      <nc r="R295">
        <v>286580000</v>
      </nc>
      <n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bottom style="thin">
            <color auto="1"/>
          </bottom>
        </border>
      </ndxf>
    </rcc>
    <rcc rId="0" sId="1" dxf="1">
      <nc r="S295" t="inlineStr">
        <is>
          <t>NO</t>
        </is>
      </nc>
      <ndxf>
        <font>
          <sz val="10"/>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T295" t="inlineStr">
        <is>
          <t>N/A</t>
        </is>
      </nc>
      <ndxf>
        <font>
          <sz val="10"/>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95" t="inlineStr">
        <is>
          <t>Secretaria General / Sandra Eliana Rodriguez García</t>
        </is>
      </nc>
      <ndxf>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V295">
        <v>7000080811</v>
      </nc>
      <ndxf>
        <fill>
          <patternFill patternType="solid">
            <bgColor theme="4" tint="0.59999389629810485"/>
          </patternFill>
        </fill>
        <alignment horizontal="center" vertical="center" readingOrder="0"/>
        <border outline="0">
          <left style="thin">
            <color auto="1"/>
          </left>
          <right style="thin">
            <color auto="1"/>
          </right>
          <top style="thin">
            <color auto="1"/>
          </top>
          <bottom style="thin">
            <color auto="1"/>
          </bottom>
        </border>
      </ndxf>
    </rcc>
    <rfmt sheetId="1" sqref="W295"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top style="thin">
            <color auto="1"/>
          </top>
          <bottom style="thin">
            <color auto="1"/>
          </bottom>
        </border>
      </dxf>
    </rfmt>
    <rfmt sheetId="1" s="1" sqref="X295" start="0" length="0">
      <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Y295"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Z295"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AA295"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AB295" start="0" length="0">
      <dxf>
        <font>
          <b/>
          <sz val="10"/>
          <color rgb="FFFF0000"/>
          <name val="Calibri"/>
          <scheme val="minor"/>
        </font>
        <fill>
          <patternFill patternType="solid">
            <bgColor theme="4" tint="0.59999389629810485"/>
          </patternFill>
        </fill>
        <alignment horizontal="center" vertical="center" wrapText="1" readingOrder="0"/>
        <border outline="0">
          <left style="thin">
            <color auto="1"/>
          </left>
          <top style="thin">
            <color auto="1"/>
          </top>
          <bottom style="thin">
            <color auto="1"/>
          </bottom>
        </border>
      </dxf>
    </rfmt>
    <rfmt sheetId="1" s="1" sqref="AC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cc rId="0" sId="1" s="1" dxf="1" numFmtId="34">
      <nc r="AD295">
        <v>286580000</v>
      </nc>
      <n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ndxf>
    </rcc>
    <rfmt sheetId="1" s="1" sqref="AE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F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G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H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I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J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K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L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M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N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qref="AO295"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5" start="0" length="0">
      <dxf>
        <numFmt numFmtId="165" formatCode="_(&quot;$&quot;\ * #,##0_);_(&quot;$&quot;\ * \(#,##0\);_(&quot;$&quot;\ * &quot;-&quot;??_);_(@_)"/>
      </dxf>
    </rfmt>
    <rfmt sheetId="1" s="1" sqref="AR295" start="0" length="0">
      <dxf>
        <numFmt numFmtId="167" formatCode="_(* #,##0_);_(* \(#,##0\);_(* &quot;-&quot;??_);_(@_)"/>
      </dxf>
    </rfmt>
  </rrc>
  <rrc rId="14738" sId="1" ref="A295:XFD295" action="deleteRow">
    <rfmt sheetId="1" xfDxf="1" sqref="A295:XFD295" start="0" length="0"/>
    <rcc rId="0" sId="1" dxf="1">
      <nc r="A295"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5" t="inlineStr">
        <is>
          <t>GR:1:2-02-17</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5" t="inlineStr">
        <is>
          <t>1.2.2.19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5"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5"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5"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G295"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H295"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I295"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J295"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295"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s="1" dxf="1">
      <nc r="L295" t="inlineStr">
        <is>
          <t>PARA TRASLADO PRESUPUESTAL (GASTOS DE COMPUTADOR)</t>
        </is>
      </nc>
      <ndxf>
        <font>
          <b/>
          <sz val="10"/>
          <color auto="1"/>
          <name val="Calibri"/>
          <scheme val="minor"/>
        </font>
        <fill>
          <patternFill patternType="solid">
            <bgColor theme="4" tint="0.59999389629810485"/>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M295" t="inlineStr">
        <is>
          <t>SEPTIEMBRE</t>
        </is>
      </nc>
      <ndxf>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dxf="1">
      <nc r="N295" t="inlineStr">
        <is>
          <t>1 MES</t>
        </is>
      </nc>
      <ndxf>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1" sqref="O295" start="0" length="0">
      <dxf>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P295" t="inlineStr">
        <is>
          <t>RECURSOS CORRIENTES</t>
        </is>
      </nc>
      <ndxf>
        <font>
          <b/>
          <sz val="10"/>
          <color auto="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Q295">
        <v>49184096</v>
      </nc>
      <n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bottom style="thin">
            <color auto="1"/>
          </bottom>
        </border>
      </ndxf>
    </rcc>
    <rcc rId="0" sId="1" s="1" dxf="1" numFmtId="34">
      <nc r="R295">
        <v>49184096</v>
      </nc>
      <n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bottom style="thin">
            <color auto="1"/>
          </bottom>
        </border>
      </ndxf>
    </rcc>
    <rcc rId="0" sId="1" dxf="1">
      <nc r="S295" t="inlineStr">
        <is>
          <t>NO</t>
        </is>
      </nc>
      <ndxf>
        <font>
          <sz val="10"/>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T295" t="inlineStr">
        <is>
          <t>N/A</t>
        </is>
      </nc>
      <ndxf>
        <font>
          <sz val="10"/>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95" t="inlineStr">
        <is>
          <t>Secretaria General / Sandra Eliana Rodriguez García</t>
        </is>
      </nc>
      <ndxf>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V295">
        <v>7000087872</v>
      </nc>
      <ndxf>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1" sqref="W295"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top style="thin">
            <color indexed="64"/>
          </top>
          <bottom style="thin">
            <color indexed="64"/>
          </bottom>
        </border>
      </dxf>
    </rfmt>
    <rfmt sheetId="1" s="1" sqref="X295" start="0" length="0">
      <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Y295"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Z295"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A295"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AB295" start="0" length="0">
      <dxf>
        <font>
          <b/>
          <sz val="10"/>
          <color rgb="FFFF0000"/>
          <name val="Calibri"/>
          <scheme val="minor"/>
        </font>
        <fill>
          <patternFill patternType="solid">
            <bgColor theme="4" tint="0.59999389629810485"/>
          </patternFill>
        </fill>
        <alignment horizontal="center" vertical="center" wrapText="1" readingOrder="0"/>
        <border outline="0">
          <left style="thin">
            <color indexed="64"/>
          </left>
          <top style="thin">
            <color indexed="64"/>
          </top>
          <bottom style="thin">
            <color indexed="64"/>
          </bottom>
        </border>
      </dxf>
    </rfmt>
    <rfmt sheetId="1" s="1" sqref="AC295"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5"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E295"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F295"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G295"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H295"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I295"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J295"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K295"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cc rId="0" sId="1" s="1" dxf="1" numFmtId="34">
      <nc r="AL295">
        <v>49184096</v>
      </nc>
      <n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ndxf>
    </rcc>
    <rfmt sheetId="1" s="1" sqref="AM295"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N295"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qref="AO295"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5" start="0" length="0">
      <dxf>
        <numFmt numFmtId="165" formatCode="_(&quot;$&quot;\ * #,##0_);_(&quot;$&quot;\ * \(#,##0\);_(&quot;$&quot;\ * &quot;-&quot;??_);_(@_)"/>
      </dxf>
    </rfmt>
    <rfmt sheetId="1" s="1" sqref="AR295" start="0" length="0">
      <dxf>
        <numFmt numFmtId="167" formatCode="_(* #,##0_);_(* \(#,##0\);_(* &quot;-&quot;??_);_(@_)"/>
      </dxf>
    </rfmt>
  </rrc>
  <rrc rId="14739" sId="1" ref="A295:XFD295" action="deleteRow">
    <rfmt sheetId="1" xfDxf="1" sqref="A295:XFD295" start="0" length="0"/>
    <rcc rId="0" sId="1" dxf="1">
      <nc r="A295"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5" t="inlineStr">
        <is>
          <t>GR:1:2-02-17</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5" t="inlineStr">
        <is>
          <t>1.2.2.19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5"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5"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5"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G295"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H295"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I295"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J295"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295"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s="1" dxf="1">
      <nc r="L295" t="inlineStr">
        <is>
          <t xml:space="preserve">PARA TRASLADO PRESUPUESTAL </t>
        </is>
      </nc>
      <ndxf>
        <font>
          <b/>
          <sz val="10"/>
          <color auto="1"/>
          <name val="Calibri"/>
          <scheme val="minor"/>
        </font>
        <fill>
          <patternFill patternType="solid">
            <bgColor theme="4" tint="0.59999389629810485"/>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M295" t="inlineStr">
        <is>
          <t>SEPTIEMBRE</t>
        </is>
      </nc>
      <ndxf>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cc rId="0" sId="1" dxf="1">
      <nc r="N295" t="inlineStr">
        <is>
          <t>1 MES</t>
        </is>
      </nc>
      <ndxf>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ndxf>
    </rcc>
    <rfmt sheetId="1" sqref="O295" start="0" length="0">
      <dxf>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P295" t="inlineStr">
        <is>
          <t>RECURSOS CORRIENTES</t>
        </is>
      </nc>
      <ndxf>
        <font>
          <b/>
          <sz val="10"/>
          <color auto="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s="1" dxf="1" numFmtId="34">
      <nc r="Q295">
        <v>48000000</v>
      </nc>
      <n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bottom style="thin">
            <color auto="1"/>
          </bottom>
        </border>
      </ndxf>
    </rcc>
    <rcc rId="0" sId="1" s="1" dxf="1" numFmtId="34">
      <nc r="R295">
        <v>48000000</v>
      </nc>
      <n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bottom style="thin">
            <color auto="1"/>
          </bottom>
        </border>
      </ndxf>
    </rcc>
    <rcc rId="0" sId="1" dxf="1">
      <nc r="S295" t="inlineStr">
        <is>
          <t>NO</t>
        </is>
      </nc>
      <ndxf>
        <font>
          <sz val="10"/>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T295" t="inlineStr">
        <is>
          <t>N/A</t>
        </is>
      </nc>
      <ndxf>
        <font>
          <sz val="10"/>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95" t="inlineStr">
        <is>
          <t>Secretaria General / Sandra Eliana Rodriguez García</t>
        </is>
      </nc>
      <ndxf>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fmt sheetId="1" sqref="V295" start="0" length="0">
      <dxf>
        <alignment horizontal="center" vertical="center" readingOrder="0"/>
        <border outline="0">
          <left style="thin">
            <color auto="1"/>
          </left>
          <right style="thin">
            <color auto="1"/>
          </right>
          <top style="thin">
            <color auto="1"/>
          </top>
          <bottom style="thin">
            <color auto="1"/>
          </bottom>
        </border>
      </dxf>
    </rfmt>
    <rfmt sheetId="1" sqref="W295"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top style="thin">
            <color auto="1"/>
          </top>
          <bottom style="thin">
            <color auto="1"/>
          </bottom>
        </border>
      </dxf>
    </rfmt>
    <rfmt sheetId="1" s="1" sqref="X295" start="0" length="0">
      <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Y295"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Z295"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AA295"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AB295" start="0" length="0">
      <dxf>
        <font>
          <b/>
          <sz val="10"/>
          <color rgb="FFFF0000"/>
          <name val="Calibri"/>
          <scheme val="minor"/>
        </font>
        <fill>
          <patternFill patternType="solid">
            <bgColor theme="4" tint="0.59999389629810485"/>
          </patternFill>
        </fill>
        <alignment horizontal="center" vertical="center" wrapText="1" readingOrder="0"/>
        <border outline="0">
          <left style="thin">
            <color auto="1"/>
          </left>
          <top style="thin">
            <color auto="1"/>
          </top>
          <bottom style="thin">
            <color auto="1"/>
          </bottom>
        </border>
      </dxf>
    </rfmt>
    <rfmt sheetId="1" s="1" sqref="AC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D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E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F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G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H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I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J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K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cc rId="0" sId="1" s="1" dxf="1" numFmtId="34">
      <nc r="AL295">
        <v>48000000</v>
      </nc>
      <n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ndxf>
    </rcc>
    <rfmt sheetId="1" s="1" sqref="AM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N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qref="AO295"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5" start="0" length="0">
      <dxf>
        <numFmt numFmtId="165" formatCode="_(&quot;$&quot;\ * #,##0_);_(&quot;$&quot;\ * \(#,##0\);_(&quot;$&quot;\ * &quot;-&quot;??_);_(@_)"/>
      </dxf>
    </rfmt>
    <rfmt sheetId="1" s="1" sqref="AR295" start="0" length="0">
      <dxf>
        <numFmt numFmtId="167" formatCode="_(* #,##0_);_(* \(#,##0\);_(* &quot;-&quot;??_);_(@_)"/>
      </dxf>
    </rfmt>
  </rrc>
  <rrc rId="14740" sId="1" ref="A295:XFD295" action="deleteRow">
    <rfmt sheetId="1" xfDxf="1" sqref="A295:XFD295" start="0" length="0"/>
    <rcc rId="0" sId="1" dxf="1">
      <nc r="A295"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5" t="inlineStr">
        <is>
          <t>GR:1:2-02-17</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5" t="inlineStr">
        <is>
          <t>1.2.2.19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5"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5"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5"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G295"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H295"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I295"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s="1" dxf="1">
      <nc r="J295" t="inlineStr">
        <is>
          <t>Servicios de envío, recogida o entrega de correo</t>
        </is>
      </nc>
      <ndxf>
        <font>
          <sz val="10"/>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s="1" dxf="1">
      <nc r="K295">
        <v>78102203</v>
      </nc>
      <ndxf>
        <font>
          <sz val="10"/>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s="1" dxf="1">
      <nc r="L295" t="inlineStr">
        <is>
          <t>EXCEDENTE FINANCIERO CORRESPONDENCIA PARA EJECUCIÓN VIGENCIA 2018</t>
        </is>
      </nc>
      <ndxf>
        <font>
          <b/>
          <sz val="10"/>
          <color auto="1"/>
          <name val="Calibri"/>
          <scheme val="minor"/>
        </font>
        <fill>
          <patternFill patternType="solid">
            <bgColor theme="4" tint="0.59999389629810485"/>
          </patternFill>
        </fill>
        <alignment horizontal="left" vertical="center" wrapText="1" readingOrder="0"/>
        <border outline="0">
          <left style="thin">
            <color auto="1"/>
          </left>
          <right style="thin">
            <color auto="1"/>
          </right>
          <top style="thin">
            <color auto="1"/>
          </top>
          <bottom style="thin">
            <color auto="1"/>
          </bottom>
        </border>
      </ndxf>
    </rcc>
    <rcc rId="0" sId="1" dxf="1">
      <nc r="M295" t="inlineStr">
        <is>
          <t>OCTUBRE</t>
        </is>
      </nc>
      <ndxf>
        <fill>
          <patternFill patternType="solid">
            <bgColor theme="4" tint="0.59999389629810485"/>
          </patternFill>
        </fill>
        <alignment horizontal="center" vertical="center" readingOrder="0"/>
        <border outline="0">
          <left style="thin">
            <color auto="1"/>
          </left>
          <right style="thin">
            <color auto="1"/>
          </right>
          <top style="thin">
            <color auto="1"/>
          </top>
          <bottom style="thin">
            <color auto="1"/>
          </bottom>
        </border>
      </ndxf>
    </rcc>
    <rcc rId="0" sId="1" dxf="1">
      <nc r="N295" t="inlineStr">
        <is>
          <t>1 MES</t>
        </is>
      </nc>
      <ndxf>
        <fill>
          <patternFill patternType="solid">
            <bgColor theme="4" tint="0.59999389629810485"/>
          </patternFill>
        </fill>
        <alignment horizontal="center" vertical="center" readingOrder="0"/>
        <border outline="0">
          <left style="thin">
            <color auto="1"/>
          </left>
          <right style="thin">
            <color auto="1"/>
          </right>
          <top style="thin">
            <color auto="1"/>
          </top>
          <bottom style="thin">
            <color auto="1"/>
          </bottom>
        </border>
      </ndxf>
    </rcc>
    <rfmt sheetId="1" sqref="O295" start="0" length="0">
      <dxf>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cc rId="0" sId="1" dxf="1">
      <nc r="P295" t="inlineStr">
        <is>
          <t>RECURSOS CORRIENTES</t>
        </is>
      </nc>
      <ndxf>
        <font>
          <b/>
          <sz val="10"/>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295">
        <v>272000000</v>
      </nc>
      <n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bottom style="thin">
            <color auto="1"/>
          </bottom>
        </border>
      </ndxf>
    </rcc>
    <rcc rId="0" sId="1" s="1" dxf="1" numFmtId="34">
      <nc r="R295">
        <v>272000000</v>
      </nc>
      <n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bottom style="thin">
            <color auto="1"/>
          </bottom>
        </border>
      </ndxf>
    </rcc>
    <rcc rId="0" sId="1" dxf="1">
      <nc r="S295" t="inlineStr">
        <is>
          <t>NO</t>
        </is>
      </nc>
      <ndxf>
        <font>
          <sz val="10"/>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T295" t="inlineStr">
        <is>
          <t>N/A</t>
        </is>
      </nc>
      <ndxf>
        <font>
          <sz val="10"/>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95" t="inlineStr">
        <is>
          <t>Secretaria General / Sandra Eliana Rodriguez García</t>
        </is>
      </nc>
      <ndxf>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V295">
        <v>7000088359</v>
      </nc>
      <ndxf>
        <alignment horizontal="center" vertical="center" readingOrder="0"/>
        <border outline="0">
          <left style="thin">
            <color auto="1"/>
          </left>
          <right style="thin">
            <color auto="1"/>
          </right>
          <top style="thin">
            <color auto="1"/>
          </top>
          <bottom style="thin">
            <color auto="1"/>
          </bottom>
        </border>
      </ndxf>
    </rcc>
    <rfmt sheetId="1" sqref="W295" start="0" length="0">
      <dxf>
        <font>
          <sz val="10"/>
          <color theme="1"/>
          <name val="Calibri"/>
          <scheme val="minor"/>
        </font>
        <alignment horizontal="center" vertical="center" wrapText="1" readingOrder="0"/>
        <border outline="0">
          <left style="thin">
            <color auto="1"/>
          </left>
          <top style="thin">
            <color auto="1"/>
          </top>
          <bottom style="thin">
            <color auto="1"/>
          </bottom>
        </border>
      </dxf>
    </rfmt>
    <rfmt sheetId="1" s="1" sqref="X295" start="0" length="0">
      <dxf>
        <font>
          <sz val="10"/>
          <color theme="1"/>
          <name val="Calibri"/>
          <scheme val="minor"/>
        </font>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dxf>
    </rfmt>
    <rfmt sheetId="1" sqref="Y295" start="0" length="0">
      <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Z295" start="0" length="0">
      <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AA295" start="0" length="0">
      <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dxf>
    </rfmt>
    <rfmt sheetId="1" sqref="AB295" start="0" length="0">
      <dxf>
        <font>
          <b/>
          <sz val="10"/>
          <color rgb="FFFF0000"/>
          <name val="Calibri"/>
          <scheme val="minor"/>
        </font>
        <alignment horizontal="center" vertical="center" wrapText="1" readingOrder="0"/>
        <border outline="0">
          <left style="thin">
            <color auto="1"/>
          </left>
          <top style="thin">
            <color auto="1"/>
          </top>
          <bottom style="thin">
            <color auto="1"/>
          </bottom>
        </border>
      </dxf>
    </rfmt>
    <rfmt sheetId="1" s="1" sqref="AC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D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E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F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G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H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I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J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K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L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fmt sheetId="1" s="1" sqref="AM295"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cc rId="0" sId="1" s="1" dxf="1" numFmtId="34">
      <nc r="AN295">
        <v>272000000</v>
      </nc>
      <n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ndxf>
    </rcc>
    <rfmt sheetId="1" sqref="AO295"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5" start="0" length="0">
      <dxf>
        <numFmt numFmtId="165" formatCode="_(&quot;$&quot;\ * #,##0_);_(&quot;$&quot;\ * \(#,##0\);_(&quot;$&quot;\ * &quot;-&quot;??_);_(@_)"/>
      </dxf>
    </rfmt>
    <rfmt sheetId="1" s="1" sqref="AR295" start="0" length="0">
      <dxf>
        <numFmt numFmtId="167" formatCode="_(* #,##0_);_(* \(#,##0\);_(* &quot;-&quot;??_);_(@_)"/>
      </dxf>
    </rfmt>
  </rrc>
  <rrc rId="14741" sId="1" ref="A295:XFD295" action="deleteRow">
    <undo index="8" exp="ref" v="1" dr="AN295" r="AN359" sId="1"/>
    <undo index="8" exp="ref" v="1" dr="AM295" r="AM359" sId="1"/>
    <undo index="8" exp="ref" v="1" dr="AL295" r="AL359" sId="1"/>
    <undo index="8" exp="ref" v="1" dr="AK295" r="AK359" sId="1"/>
    <undo index="8" exp="ref" v="1" dr="AJ295" r="AJ359" sId="1"/>
    <undo index="8" exp="ref" v="1" dr="AI295" r="AI359" sId="1"/>
    <undo index="8" exp="ref" v="1" dr="AH295" r="AH359" sId="1"/>
    <undo index="8" exp="ref" v="1" dr="AG295" r="AG359" sId="1"/>
    <undo index="8" exp="ref" v="1" dr="AF295" r="AF359" sId="1"/>
    <undo index="8" exp="ref" v="1" dr="AE295" r="AE359" sId="1"/>
    <undo index="8" exp="ref" v="1" dr="AD295" r="AD359" sId="1"/>
    <undo index="8" exp="ref" v="1" dr="AC295" r="AC359" sId="1"/>
    <undo index="8" exp="ref" v="1" dr="AB295" r="AB359" sId="1"/>
    <undo index="8" exp="ref" v="1" dr="AA295" r="AA359" sId="1"/>
    <undo index="8" exp="ref" v="1" dr="U295" r="U359" sId="1"/>
    <undo index="8" exp="ref" v="1" dr="T295" r="T359" sId="1"/>
    <undo index="8" exp="ref" v="1" dr="S295" r="S359" sId="1"/>
    <undo index="8" exp="ref" v="1" dr="R295" r="R359" sId="1"/>
    <undo index="8" exp="ref" v="1" dr="Q295" r="Q359" sId="1"/>
    <rfmt sheetId="1" xfDxf="1" sqref="A295:XFD295" start="0" length="0"/>
    <rfmt sheetId="1" sqref="A295" start="0" length="0">
      <dxf>
        <font>
          <sz val="10"/>
          <color theme="1"/>
          <name val="Calibri"/>
          <scheme val="minor"/>
        </font>
        <fill>
          <patternFill patternType="solid">
            <bgColor rgb="FF92D050"/>
          </patternFill>
        </fill>
        <alignment vertical="center" wrapText="1" readingOrder="0"/>
        <border outline="0">
          <left style="thin">
            <color auto="1"/>
          </left>
          <right style="thin">
            <color auto="1"/>
          </right>
          <top style="thin">
            <color auto="1"/>
          </top>
          <bottom style="thin">
            <color auto="1"/>
          </bottom>
        </border>
      </dxf>
    </rfmt>
    <rfmt sheetId="1" sqref="B295" start="0" length="0">
      <dxf>
        <font>
          <sz val="10"/>
          <color theme="1"/>
          <name val="Calibri"/>
          <scheme val="minor"/>
        </font>
        <fill>
          <patternFill patternType="solid">
            <bgColor rgb="FF92D050"/>
          </patternFill>
        </fill>
        <alignment vertical="center" wrapText="1" readingOrder="0"/>
        <border outline="0">
          <left style="thin">
            <color auto="1"/>
          </left>
          <right style="thin">
            <color auto="1"/>
          </right>
          <top style="thin">
            <color auto="1"/>
          </top>
          <bottom style="thin">
            <color auto="1"/>
          </bottom>
        </border>
      </dxf>
    </rfmt>
    <rfmt sheetId="1" sqref="C295" start="0" length="0">
      <dxf>
        <font>
          <sz val="10"/>
          <color theme="1"/>
          <name val="Calibri"/>
          <scheme val="minor"/>
        </font>
        <fill>
          <patternFill patternType="solid">
            <bgColor rgb="FF92D050"/>
          </patternFill>
        </fill>
        <alignment horizontal="right" vertical="center" wrapText="1" readingOrder="0"/>
        <border outline="0">
          <left style="thin">
            <color auto="1"/>
          </left>
          <right style="thin">
            <color auto="1"/>
          </right>
          <top style="thin">
            <color auto="1"/>
          </top>
          <bottom style="thin">
            <color auto="1"/>
          </bottom>
        </border>
      </dxf>
    </rfmt>
    <rfmt sheetId="1" sqref="D295" start="0" length="0">
      <dxf>
        <font>
          <sz val="10"/>
          <color theme="1"/>
          <name val="Calibri"/>
          <scheme val="minor"/>
        </font>
        <fill>
          <patternFill patternType="solid">
            <bgColor rgb="FF92D050"/>
          </patternFill>
        </fill>
        <alignment horizontal="right" vertical="center" wrapText="1" readingOrder="0"/>
        <border outline="0">
          <left style="thin">
            <color auto="1"/>
          </left>
          <right style="thin">
            <color auto="1"/>
          </right>
          <top style="thin">
            <color auto="1"/>
          </top>
          <bottom style="thin">
            <color auto="1"/>
          </bottom>
        </border>
      </dxf>
    </rfmt>
    <rfmt sheetId="1" sqref="E295" start="0" length="0">
      <dxf>
        <font>
          <sz val="10"/>
          <color theme="1"/>
          <name val="Calibri"/>
          <scheme val="minor"/>
        </font>
        <fill>
          <patternFill patternType="solid">
            <bgColor rgb="FF92D050"/>
          </patternFill>
        </fill>
        <alignment horizontal="right" vertical="center" wrapText="1" readingOrder="0"/>
        <border outline="0">
          <left style="thin">
            <color auto="1"/>
          </left>
          <right style="thin">
            <color auto="1"/>
          </right>
          <top style="thin">
            <color auto="1"/>
          </top>
          <bottom style="thin">
            <color auto="1"/>
          </bottom>
        </border>
      </dxf>
    </rfmt>
    <rfmt sheetId="1" sqref="F295"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G295"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H295"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I295"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J295" start="0" length="0">
      <dxf>
        <font>
          <sz val="10"/>
          <color theme="1"/>
          <name val="Calibri"/>
          <scheme val="minor"/>
        </font>
        <fill>
          <patternFill patternType="solid">
            <bgColor rgb="FF92D050"/>
          </patternFill>
        </fill>
        <alignment horizontal="left" vertical="top" wrapText="1" readingOrder="0"/>
        <border outline="0">
          <left style="thin">
            <color auto="1"/>
          </left>
          <right style="thin">
            <color auto="1"/>
          </right>
          <top style="thin">
            <color auto="1"/>
          </top>
          <bottom style="thin">
            <color auto="1"/>
          </bottom>
        </border>
      </dxf>
    </rfmt>
    <rfmt sheetId="1" sqref="K295"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1" sqref="L295" start="0" length="0">
      <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M295" start="0" length="0">
      <dxf>
        <font>
          <sz val="10"/>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N295"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cc rId="0" sId="1" dxf="1">
      <nc r="O295">
        <f>+P295-R295</f>
      </nc>
      <ndxf>
        <font>
          <sz val="10"/>
          <color theme="1"/>
          <name val="Calibri"/>
          <scheme val="minor"/>
        </font>
        <numFmt numFmtId="34" formatCode="_(&quot;$&quot;\ * #,##0.00_);_(&quot;$&quot;\ * \(#,##0.00\);_(&quot;$&quot;\ * &quot;-&quot;??_);_(@_)"/>
        <fill>
          <patternFill patternType="solid">
            <bgColor rgb="FF92D050"/>
          </patternFill>
        </fill>
        <alignment vertical="top" wrapText="1" readingOrder="0"/>
        <border outline="0">
          <left style="thin">
            <color auto="1"/>
          </left>
          <right style="thin">
            <color auto="1"/>
          </right>
          <top style="thin">
            <color auto="1"/>
          </top>
          <bottom style="thin">
            <color auto="1"/>
          </bottom>
        </border>
      </ndxf>
    </rcc>
    <rcc rId="0" sId="1" s="1" dxf="1" numFmtId="34">
      <nc r="P295">
        <v>1557920000</v>
      </nc>
      <ndxf>
        <font>
          <b/>
          <sz val="11"/>
          <color auto="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ndxf>
    </rcc>
    <rfmt sheetId="1" s="1" sqref="Q295" start="0" length="0">
      <dxf>
        <font>
          <b/>
          <sz val="11"/>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dxf>
    </rfmt>
    <rcc rId="0" sId="1" s="1" dxf="1">
      <nc r="R295">
        <f>SUM(R293:R294)</f>
      </nc>
      <ndxf>
        <font>
          <b/>
          <sz val="11"/>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ndxf>
    </rcc>
    <rfmt sheetId="1" sqref="S295" start="0" length="0">
      <dxf>
        <font>
          <sz val="10"/>
          <color theme="1"/>
          <name val="Calibri"/>
          <scheme val="minor"/>
        </font>
        <numFmt numFmtId="34" formatCode="_(&quot;$&quot;\ * #,##0.00_);_(&quot;$&quot;\ * \(#,##0.00\);_(&quot;$&quot;\ * &quot;-&quot;??_);_(@_)"/>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T295"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U295"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V295"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W295"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X295"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Y295"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Z295"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AA295"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AB295"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cc rId="0" sId="1" s="1" dxf="1">
      <nc r="AC295">
        <f>+SUM(AC293:AC294)</f>
      </nc>
      <ndxf>
        <font>
          <sz val="10"/>
          <color theme="1"/>
          <name val="Calibri"/>
          <scheme val="minor"/>
        </font>
        <numFmt numFmtId="34" formatCode="_(&quot;$&quot;\ * #,##0.00_);_(&quot;$&quot;\ * \(#,##0.00\);_(&quot;$&quot;\ * &quot;-&quot;??_);_(@_)"/>
        <fill>
          <patternFill patternType="solid">
            <bgColor rgb="FF92D050"/>
          </patternFill>
        </fill>
        <alignment vertical="center" wrapText="1" readingOrder="0"/>
        <border outline="0">
          <left style="thin">
            <color auto="1"/>
          </left>
          <top style="thin">
            <color auto="1"/>
          </top>
          <bottom style="thin">
            <color auto="1"/>
          </bottom>
        </border>
      </ndxf>
    </rcc>
    <rcc rId="0" sId="1" s="1" dxf="1">
      <nc r="AD295">
        <f>+SUM(AD293:AD294)</f>
      </nc>
      <n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E295">
        <f>+SUM(AE293:AE294)</f>
      </nc>
      <n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F295">
        <f>+SUM(AF293:AF294)</f>
      </nc>
      <n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G295">
        <f>+SUM(AG293:AG294)</f>
      </nc>
      <n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H295">
        <f>+SUM(AH293:AH294)</f>
      </nc>
      <n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I295">
        <f>+SUM(AI293:AI294)</f>
      </nc>
      <n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J295">
        <f>+SUM(AJ293:AJ294)</f>
      </nc>
      <n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K295">
        <f>+SUM(AK293:AK294)</f>
      </nc>
      <n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L295">
        <f>+SUM(AL293:AL294)</f>
      </nc>
      <n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M295">
        <f>+SUM(AM293:AM294)</f>
      </nc>
      <n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N295">
        <f>+SUM(AN293:AN294)</f>
      </nc>
      <n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fmt sheetId="1" sqref="AO295" start="0" length="0">
      <dxf>
        <font>
          <sz val="10"/>
          <color theme="1"/>
          <name val="Calibri"/>
          <scheme val="minor"/>
        </font>
        <numFmt numFmtId="34" formatCode="_(&quot;$&quot;\ * #,##0.00_);_(&quot;$&quot;\ * \(#,##0.00\);_(&quot;$&quot;\ * &quot;-&quot;??_);_(@_)"/>
        <alignment vertical="center" wrapText="1" readingOrder="0"/>
        <border outline="0">
          <left style="thin">
            <color auto="1"/>
          </left>
          <right style="thin">
            <color auto="1"/>
          </right>
          <top style="thin">
            <color auto="1"/>
          </top>
          <bottom style="thin">
            <color auto="1"/>
          </bottom>
        </border>
        <protection locked="0"/>
      </dxf>
    </rfmt>
    <rfmt sheetId="1" sqref="AP295" start="0" length="0">
      <dxf>
        <numFmt numFmtId="165" formatCode="_(&quot;$&quot;\ * #,##0_);_(&quot;$&quot;\ * \(#,##0\);_(&quot;$&quot;\ * &quot;-&quot;??_);_(@_)"/>
      </dxf>
    </rfmt>
  </rrc>
  <rrc rId="14742" sId="1" ref="A296:XFD296" action="deleteRow">
    <undo index="6" exp="ref" v="1" dr="AN296" r="AN358" sId="1"/>
    <undo index="6" exp="ref" v="1" dr="AM296" r="AM358" sId="1"/>
    <undo index="6" exp="ref" v="1" dr="AL296" r="AL358" sId="1"/>
    <undo index="6" exp="ref" v="1" dr="AK296" r="AK358" sId="1"/>
    <undo index="6" exp="ref" v="1" dr="AJ296" r="AJ358" sId="1"/>
    <undo index="6" exp="ref" v="1" dr="AI296" r="AI358" sId="1"/>
    <undo index="6" exp="ref" v="1" dr="AH296" r="AH358" sId="1"/>
    <undo index="6" exp="ref" v="1" dr="AG296" r="AG358" sId="1"/>
    <undo index="6" exp="ref" v="1" dr="AF296" r="AF358" sId="1"/>
    <undo index="6" exp="ref" v="1" dr="AE296" r="AE358" sId="1"/>
    <undo index="6" exp="ref" v="1" dr="AD296" r="AD358" sId="1"/>
    <undo index="6" exp="ref" v="1" dr="AC296" r="AC358" sId="1"/>
    <undo index="6" exp="ref" v="1" dr="AB296" r="AB358" sId="1"/>
    <undo index="6" exp="ref" v="1" dr="AA296" r="AA358" sId="1"/>
    <undo index="6" exp="ref" v="1" dr="U296" r="U358" sId="1"/>
    <undo index="6" exp="ref" v="1" dr="T296" r="T358" sId="1"/>
    <undo index="6" exp="ref" v="1" dr="S296" r="S358" sId="1"/>
    <undo index="6" exp="ref" v="1" dr="R296" r="R358" sId="1"/>
    <undo index="6" exp="ref" v="1" dr="Q296" r="Q358" sId="1"/>
    <rfmt sheetId="1" xfDxf="1" sqref="A296:XFD296" start="0" length="0">
      <dxf>
        <fill>
          <patternFill patternType="solid">
            <bgColor theme="0"/>
          </patternFill>
        </fill>
        <border outline="0">
          <left style="thin">
            <color auto="1"/>
          </left>
          <right style="thin">
            <color auto="1"/>
          </right>
          <top style="thin">
            <color auto="1"/>
          </top>
          <bottom style="thin">
            <color auto="1"/>
          </bottom>
        </border>
      </dxf>
    </rfmt>
    <rfmt sheetId="1" sqref="A296" start="0" length="0">
      <dxf>
        <font>
          <sz val="10"/>
          <color theme="1"/>
          <name val="Calibri"/>
          <scheme val="minor"/>
        </font>
        <fill>
          <patternFill>
            <bgColor rgb="FF92D050"/>
          </patternFill>
        </fill>
        <alignment vertical="center" wrapText="1" readingOrder="0"/>
      </dxf>
    </rfmt>
    <rfmt sheetId="1" sqref="B296" start="0" length="0">
      <dxf>
        <font>
          <sz val="10"/>
          <color theme="1"/>
          <name val="Calibri"/>
          <scheme val="minor"/>
        </font>
        <fill>
          <patternFill>
            <bgColor rgb="FF92D050"/>
          </patternFill>
        </fill>
        <alignment vertical="center" wrapText="1" readingOrder="0"/>
      </dxf>
    </rfmt>
    <rfmt sheetId="1" sqref="C296" start="0" length="0">
      <dxf>
        <font>
          <sz val="10"/>
          <color theme="1"/>
          <name val="Calibri"/>
          <scheme val="minor"/>
        </font>
        <fill>
          <patternFill>
            <bgColor rgb="FF92D050"/>
          </patternFill>
        </fill>
        <alignment horizontal="right" vertical="center" wrapText="1" readingOrder="0"/>
      </dxf>
    </rfmt>
    <rfmt sheetId="1" sqref="D296" start="0" length="0">
      <dxf>
        <font>
          <sz val="10"/>
          <color theme="1"/>
          <name val="Calibri"/>
          <scheme val="minor"/>
        </font>
        <fill>
          <patternFill>
            <bgColor rgb="FF92D050"/>
          </patternFill>
        </fill>
        <alignment horizontal="right" vertical="center" wrapText="1" readingOrder="0"/>
      </dxf>
    </rfmt>
    <rfmt sheetId="1" sqref="E296" start="0" length="0">
      <dxf>
        <font>
          <sz val="10"/>
          <color theme="1"/>
          <name val="Calibri"/>
          <scheme val="minor"/>
        </font>
        <fill>
          <patternFill>
            <bgColor rgb="FF92D050"/>
          </patternFill>
        </fill>
        <alignment horizontal="right" vertical="center" wrapText="1" readingOrder="0"/>
      </dxf>
    </rfmt>
    <rfmt sheetId="1" sqref="F296" start="0" length="0">
      <dxf>
        <font>
          <sz val="10"/>
          <color theme="1"/>
          <name val="Calibri"/>
          <scheme val="minor"/>
        </font>
        <fill>
          <patternFill>
            <bgColor rgb="FF92D050"/>
          </patternFill>
        </fill>
        <alignment vertical="top" wrapText="1" readingOrder="0"/>
      </dxf>
    </rfmt>
    <rfmt sheetId="1" sqref="G296" start="0" length="0">
      <dxf>
        <font>
          <sz val="10"/>
          <color theme="1"/>
          <name val="Calibri"/>
          <scheme val="minor"/>
        </font>
        <fill>
          <patternFill>
            <bgColor rgb="FF92D050"/>
          </patternFill>
        </fill>
        <alignment vertical="top" wrapText="1" readingOrder="0"/>
      </dxf>
    </rfmt>
    <rfmt sheetId="1" sqref="H296" start="0" length="0">
      <dxf>
        <font>
          <sz val="10"/>
          <color theme="1"/>
          <name val="Calibri"/>
          <scheme val="minor"/>
        </font>
        <fill>
          <patternFill>
            <bgColor rgb="FF92D050"/>
          </patternFill>
        </fill>
        <alignment vertical="top" wrapText="1" readingOrder="0"/>
      </dxf>
    </rfmt>
    <rfmt sheetId="1" sqref="I296" start="0" length="0">
      <dxf>
        <font>
          <sz val="10"/>
          <color theme="1"/>
          <name val="Calibri"/>
          <scheme val="minor"/>
        </font>
        <fill>
          <patternFill>
            <bgColor rgb="FF92D050"/>
          </patternFill>
        </fill>
        <alignment vertical="top" wrapText="1" readingOrder="0"/>
      </dxf>
    </rfmt>
    <rfmt sheetId="1" sqref="J296" start="0" length="0">
      <dxf>
        <font>
          <sz val="10"/>
          <color theme="1"/>
          <name val="Calibri"/>
          <scheme val="minor"/>
        </font>
        <fill>
          <patternFill>
            <bgColor rgb="FF92D050"/>
          </patternFill>
        </fill>
        <alignment horizontal="left" vertical="top" wrapText="1" readingOrder="0"/>
      </dxf>
    </rfmt>
    <rfmt sheetId="1" sqref="K296" start="0" length="0">
      <dxf>
        <font>
          <sz val="10"/>
          <color theme="1"/>
          <name val="Calibri"/>
          <scheme val="minor"/>
        </font>
        <fill>
          <patternFill>
            <bgColor rgb="FF92D050"/>
          </patternFill>
        </fill>
        <alignment vertical="top" wrapText="1" readingOrder="0"/>
      </dxf>
    </rfmt>
    <rfmt sheetId="1" s="1" sqref="L296" start="0" length="0">
      <dxf>
        <font>
          <sz val="10"/>
          <color theme="1"/>
          <name val="Calibri"/>
          <scheme val="minor"/>
        </font>
        <numFmt numFmtId="34" formatCode="_(&quot;$&quot;\ * #,##0.00_);_(&quot;$&quot;\ * \(#,##0.00\);_(&quot;$&quot;\ * &quot;-&quot;??_);_(@_)"/>
        <fill>
          <patternFill>
            <bgColor rgb="FF92D050"/>
          </patternFill>
        </fill>
        <alignment horizontal="center" vertical="center" wrapText="1" readingOrder="0"/>
      </dxf>
    </rfmt>
    <rfmt sheetId="1" sqref="M296" start="0" length="0">
      <dxf>
        <font>
          <sz val="10"/>
          <color theme="1"/>
          <name val="Calibri"/>
          <scheme val="minor"/>
        </font>
        <fill>
          <patternFill>
            <bgColor rgb="FF92D050"/>
          </patternFill>
        </fill>
        <alignment horizontal="center" vertical="center" wrapText="1" readingOrder="0"/>
      </dxf>
    </rfmt>
    <rfmt sheetId="1" sqref="N296" start="0" length="0">
      <dxf>
        <font>
          <sz val="10"/>
          <color theme="1"/>
          <name val="Calibri"/>
          <scheme val="minor"/>
        </font>
        <fill>
          <patternFill>
            <bgColor rgb="FF92D050"/>
          </patternFill>
        </fill>
        <alignment vertical="top" wrapText="1" readingOrder="0"/>
      </dxf>
    </rfmt>
    <rfmt sheetId="1" sqref="O296" start="0" length="0">
      <dxf>
        <font>
          <sz val="10"/>
          <color theme="1"/>
          <name val="Calibri"/>
          <scheme val="minor"/>
        </font>
        <fill>
          <patternFill>
            <bgColor rgb="FF92D050"/>
          </patternFill>
        </fill>
        <alignment vertical="top" wrapText="1" readingOrder="0"/>
      </dxf>
    </rfmt>
    <rcc rId="0" sId="1" s="1" dxf="1" numFmtId="34">
      <nc r="P296">
        <v>71690000</v>
      </nc>
      <ndxf>
        <font>
          <b/>
          <sz val="11"/>
          <color auto="1"/>
          <name val="Calibri"/>
          <scheme val="minor"/>
        </font>
        <numFmt numFmtId="34" formatCode="_(&quot;$&quot;\ * #,##0.00_);_(&quot;$&quot;\ * \(#,##0.00\);_(&quot;$&quot;\ * &quot;-&quot;??_);_(@_)"/>
        <fill>
          <patternFill>
            <bgColor rgb="FF92D050"/>
          </patternFill>
        </fill>
        <alignment wrapText="1" readingOrder="0"/>
      </ndxf>
    </rcc>
    <rcc rId="0" sId="1" s="1" dxf="1">
      <nc r="Q296">
        <f>+P296-R296</f>
      </nc>
      <ndxf>
        <font>
          <b/>
          <sz val="10"/>
          <color theme="1"/>
          <name val="Calibri"/>
          <scheme val="minor"/>
        </font>
        <numFmt numFmtId="34" formatCode="_(&quot;$&quot;\ * #,##0.00_);_(&quot;$&quot;\ * \(#,##0.00\);_(&quot;$&quot;\ * &quot;-&quot;??_);_(@_)"/>
        <fill>
          <patternFill>
            <bgColor rgb="FF92D050"/>
          </patternFill>
        </fill>
        <alignment wrapText="1" readingOrder="0"/>
      </ndxf>
    </rcc>
    <rcc rId="0" sId="1" s="1" dxf="1">
      <nc r="R296">
        <f>SUM(R295:R295)</f>
      </nc>
      <ndxf>
        <font>
          <b/>
          <sz val="10"/>
          <color rgb="FFFF0000"/>
          <name val="Calibri"/>
          <scheme val="minor"/>
        </font>
        <numFmt numFmtId="34" formatCode="_(&quot;$&quot;\ * #,##0.00_);_(&quot;$&quot;\ * \(#,##0.00\);_(&quot;$&quot;\ * &quot;-&quot;??_);_(@_)"/>
        <fill>
          <patternFill>
            <bgColor rgb="FF92D050"/>
          </patternFill>
        </fill>
        <alignment wrapText="1" readingOrder="0"/>
      </ndxf>
    </rcc>
    <rfmt sheetId="1" sqref="S296" start="0" length="0">
      <dxf>
        <font>
          <sz val="10"/>
          <color theme="1"/>
          <name val="Calibri"/>
          <scheme val="minor"/>
        </font>
        <fill>
          <patternFill>
            <bgColor rgb="FF92D050"/>
          </patternFill>
        </fill>
        <alignment vertical="top" wrapText="1" readingOrder="0"/>
      </dxf>
    </rfmt>
    <rfmt sheetId="1" sqref="T296" start="0" length="0">
      <dxf>
        <font>
          <sz val="10"/>
          <color theme="1"/>
          <name val="Calibri"/>
          <scheme val="minor"/>
        </font>
        <fill>
          <patternFill>
            <bgColor rgb="FF92D050"/>
          </patternFill>
        </fill>
        <alignment vertical="top" wrapText="1" readingOrder="0"/>
      </dxf>
    </rfmt>
    <rfmt sheetId="1" sqref="U296" start="0" length="0">
      <dxf>
        <font>
          <sz val="10"/>
          <color theme="1"/>
          <name val="Calibri"/>
          <scheme val="minor"/>
        </font>
        <fill>
          <patternFill>
            <bgColor rgb="FF92D050"/>
          </patternFill>
        </fill>
        <alignment vertical="top" wrapText="1" readingOrder="0"/>
      </dxf>
    </rfmt>
    <rfmt sheetId="1" sqref="V296" start="0" length="0">
      <dxf>
        <font>
          <sz val="10"/>
          <color theme="1"/>
          <name val="Calibri"/>
          <scheme val="minor"/>
        </font>
        <fill>
          <patternFill>
            <bgColor rgb="FF92D050"/>
          </patternFill>
        </fill>
        <alignment vertical="top" wrapText="1" readingOrder="0"/>
      </dxf>
    </rfmt>
    <rfmt sheetId="1" sqref="W296" start="0" length="0">
      <dxf>
        <font>
          <sz val="10"/>
          <color theme="1"/>
          <name val="Calibri"/>
          <scheme val="minor"/>
        </font>
        <fill>
          <patternFill>
            <bgColor rgb="FF92D050"/>
          </patternFill>
        </fill>
        <alignment vertical="top" wrapText="1" readingOrder="0"/>
      </dxf>
    </rfmt>
    <rfmt sheetId="1" sqref="X296" start="0" length="0">
      <dxf>
        <font>
          <sz val="10"/>
          <color theme="1"/>
          <name val="Calibri"/>
          <scheme val="minor"/>
        </font>
        <fill>
          <patternFill>
            <bgColor rgb="FF92D050"/>
          </patternFill>
        </fill>
        <alignment vertical="top" wrapText="1" readingOrder="0"/>
      </dxf>
    </rfmt>
    <rfmt sheetId="1" sqref="Y296" start="0" length="0">
      <dxf>
        <font>
          <sz val="10"/>
          <color theme="1"/>
          <name val="Calibri"/>
          <scheme val="minor"/>
        </font>
        <fill>
          <patternFill>
            <bgColor rgb="FF92D050"/>
          </patternFill>
        </fill>
        <alignment vertical="top" wrapText="1" readingOrder="0"/>
      </dxf>
    </rfmt>
    <rfmt sheetId="1" sqref="Z296" start="0" length="0">
      <dxf>
        <font>
          <sz val="10"/>
          <color theme="1"/>
          <name val="Calibri"/>
          <scheme val="minor"/>
        </font>
        <fill>
          <patternFill>
            <bgColor rgb="FF92D050"/>
          </patternFill>
        </fill>
        <alignment vertical="top" wrapText="1" readingOrder="0"/>
      </dxf>
    </rfmt>
    <rfmt sheetId="1" sqref="AA296" start="0" length="0">
      <dxf>
        <font>
          <sz val="10"/>
          <color theme="1"/>
          <name val="Calibri"/>
          <scheme val="minor"/>
        </font>
        <fill>
          <patternFill>
            <bgColor rgb="FF92D050"/>
          </patternFill>
        </fill>
        <alignment vertical="top" wrapText="1" readingOrder="0"/>
      </dxf>
    </rfmt>
    <rfmt sheetId="1" sqref="AB296" start="0" length="0">
      <dxf>
        <font>
          <sz val="10"/>
          <color theme="1"/>
          <name val="Calibri"/>
          <scheme val="minor"/>
        </font>
        <fill>
          <patternFill>
            <bgColor rgb="FF92D050"/>
          </patternFill>
        </fill>
        <alignment vertical="top" wrapText="1" readingOrder="0"/>
      </dxf>
    </rfmt>
    <rcc rId="0" sId="1" s="1" dxf="1">
      <nc r="AC296">
        <f>+AC295+#REF!</f>
      </nc>
      <ndxf>
        <font>
          <sz val="10"/>
          <color theme="1"/>
          <name val="Calibri"/>
          <scheme val="minor"/>
        </font>
        <numFmt numFmtId="34" formatCode="_(&quot;$&quot;\ * #,##0.00_);_(&quot;$&quot;\ * \(#,##0.00\);_(&quot;$&quot;\ * &quot;-&quot;??_);_(@_)"/>
        <fill>
          <patternFill>
            <bgColor rgb="FF92D050"/>
          </patternFill>
        </fill>
        <alignment wrapText="1" readingOrder="0"/>
      </ndxf>
    </rcc>
    <rcc rId="0" sId="1" s="1" dxf="1">
      <nc r="AD296">
        <f>+AD295+#REF!</f>
      </nc>
      <ndxf>
        <font>
          <sz val="10"/>
          <color theme="1"/>
          <name val="Calibri"/>
          <scheme val="minor"/>
        </font>
        <numFmt numFmtId="34" formatCode="_(&quot;$&quot;\ * #,##0.00_);_(&quot;$&quot;\ * \(#,##0.00\);_(&quot;$&quot;\ * &quot;-&quot;??_);_(@_)"/>
        <fill>
          <patternFill>
            <bgColor rgb="FF92D050"/>
          </patternFill>
        </fill>
        <alignment wrapText="1" readingOrder="0"/>
      </ndxf>
    </rcc>
    <rcc rId="0" sId="1" s="1" dxf="1">
      <nc r="AE296">
        <f>+AE295+#REF!</f>
      </nc>
      <ndxf>
        <font>
          <sz val="10"/>
          <color theme="1"/>
          <name val="Calibri"/>
          <scheme val="minor"/>
        </font>
        <numFmt numFmtId="34" formatCode="_(&quot;$&quot;\ * #,##0.00_);_(&quot;$&quot;\ * \(#,##0.00\);_(&quot;$&quot;\ * &quot;-&quot;??_);_(@_)"/>
        <fill>
          <patternFill>
            <bgColor rgb="FF92D050"/>
          </patternFill>
        </fill>
        <alignment horizontal="center" vertical="center" wrapText="1" readingOrder="0"/>
      </ndxf>
    </rcc>
    <rcc rId="0" sId="1" s="1" dxf="1">
      <nc r="AF296">
        <f>+AF295+#REF!</f>
      </nc>
      <ndxf>
        <font>
          <sz val="10"/>
          <color theme="1"/>
          <name val="Calibri"/>
          <scheme val="minor"/>
        </font>
        <numFmt numFmtId="34" formatCode="_(&quot;$&quot;\ * #,##0.00_);_(&quot;$&quot;\ * \(#,##0.00\);_(&quot;$&quot;\ * &quot;-&quot;??_);_(@_)"/>
        <fill>
          <patternFill>
            <bgColor rgb="FF92D050"/>
          </patternFill>
        </fill>
        <alignment horizontal="center" vertical="center" wrapText="1" readingOrder="0"/>
      </ndxf>
    </rcc>
    <rcc rId="0" sId="1" s="1" dxf="1">
      <nc r="AG296">
        <f>+AG295+#REF!</f>
      </nc>
      <ndxf>
        <font>
          <sz val="10"/>
          <color theme="1"/>
          <name val="Calibri"/>
          <scheme val="minor"/>
        </font>
        <numFmt numFmtId="34" formatCode="_(&quot;$&quot;\ * #,##0.00_);_(&quot;$&quot;\ * \(#,##0.00\);_(&quot;$&quot;\ * &quot;-&quot;??_);_(@_)"/>
        <fill>
          <patternFill>
            <bgColor rgb="FF92D050"/>
          </patternFill>
        </fill>
        <alignment horizontal="center" vertical="center" wrapText="1" readingOrder="0"/>
      </ndxf>
    </rcc>
    <rcc rId="0" sId="1" s="1" dxf="1">
      <nc r="AH296">
        <f>+AH295+#REF!</f>
      </nc>
      <ndxf>
        <font>
          <sz val="10"/>
          <color theme="1"/>
          <name val="Calibri"/>
          <scheme val="minor"/>
        </font>
        <numFmt numFmtId="34" formatCode="_(&quot;$&quot;\ * #,##0.00_);_(&quot;$&quot;\ * \(#,##0.00\);_(&quot;$&quot;\ * &quot;-&quot;??_);_(@_)"/>
        <fill>
          <patternFill>
            <bgColor rgb="FF92D050"/>
          </patternFill>
        </fill>
        <alignment horizontal="center" vertical="center" wrapText="1" readingOrder="0"/>
      </ndxf>
    </rcc>
    <rcc rId="0" sId="1" s="1" dxf="1">
      <nc r="AI296">
        <f>+AI295+#REF!</f>
      </nc>
      <ndxf>
        <font>
          <sz val="10"/>
          <color theme="1"/>
          <name val="Calibri"/>
          <scheme val="minor"/>
        </font>
        <numFmt numFmtId="34" formatCode="_(&quot;$&quot;\ * #,##0.00_);_(&quot;$&quot;\ * \(#,##0.00\);_(&quot;$&quot;\ * &quot;-&quot;??_);_(@_)"/>
        <fill>
          <patternFill>
            <bgColor rgb="FF92D050"/>
          </patternFill>
        </fill>
        <alignment horizontal="center" vertical="center" wrapText="1" readingOrder="0"/>
      </ndxf>
    </rcc>
    <rcc rId="0" sId="1" s="1" dxf="1">
      <nc r="AJ296">
        <f>+AJ295+#REF!</f>
      </nc>
      <ndxf>
        <font>
          <sz val="10"/>
          <color theme="1"/>
          <name val="Calibri"/>
          <scheme val="minor"/>
        </font>
        <numFmt numFmtId="34" formatCode="_(&quot;$&quot;\ * #,##0.00_);_(&quot;$&quot;\ * \(#,##0.00\);_(&quot;$&quot;\ * &quot;-&quot;??_);_(@_)"/>
        <fill>
          <patternFill>
            <bgColor rgb="FF92D050"/>
          </patternFill>
        </fill>
        <alignment horizontal="center" vertical="center" wrapText="1" readingOrder="0"/>
      </ndxf>
    </rcc>
    <rcc rId="0" sId="1" s="1" dxf="1">
      <nc r="AK296">
        <f>+AK295+#REF!</f>
      </nc>
      <ndxf>
        <font>
          <sz val="10"/>
          <color theme="1"/>
          <name val="Calibri"/>
          <scheme val="minor"/>
        </font>
        <numFmt numFmtId="34" formatCode="_(&quot;$&quot;\ * #,##0.00_);_(&quot;$&quot;\ * \(#,##0.00\);_(&quot;$&quot;\ * &quot;-&quot;??_);_(@_)"/>
        <fill>
          <patternFill>
            <bgColor rgb="FF92D050"/>
          </patternFill>
        </fill>
        <alignment horizontal="center" vertical="center" wrapText="1" readingOrder="0"/>
      </ndxf>
    </rcc>
    <rcc rId="0" sId="1" s="1" dxf="1">
      <nc r="AL296">
        <f>+AL295+#REF!</f>
      </nc>
      <ndxf>
        <font>
          <sz val="10"/>
          <color theme="1"/>
          <name val="Calibri"/>
          <scheme val="minor"/>
        </font>
        <numFmt numFmtId="34" formatCode="_(&quot;$&quot;\ * #,##0.00_);_(&quot;$&quot;\ * \(#,##0.00\);_(&quot;$&quot;\ * &quot;-&quot;??_);_(@_)"/>
        <fill>
          <patternFill>
            <bgColor rgb="FF92D050"/>
          </patternFill>
        </fill>
        <alignment horizontal="center" vertical="center" wrapText="1" readingOrder="0"/>
      </ndxf>
    </rcc>
    <rcc rId="0" sId="1" s="1" dxf="1">
      <nc r="AM296">
        <f>+AM295+#REF!</f>
      </nc>
      <ndxf>
        <font>
          <sz val="10"/>
          <color theme="1"/>
          <name val="Calibri"/>
          <scheme val="minor"/>
        </font>
        <numFmt numFmtId="34" formatCode="_(&quot;$&quot;\ * #,##0.00_);_(&quot;$&quot;\ * \(#,##0.00\);_(&quot;$&quot;\ * &quot;-&quot;??_);_(@_)"/>
        <fill>
          <patternFill>
            <bgColor rgb="FF92D050"/>
          </patternFill>
        </fill>
        <alignment horizontal="center" vertical="center" wrapText="1" readingOrder="0"/>
      </ndxf>
    </rcc>
    <rcc rId="0" sId="1" s="1" dxf="1">
      <nc r="AN296">
        <f>+AN295+#REF!</f>
      </nc>
      <ndxf>
        <font>
          <sz val="10"/>
          <color theme="1"/>
          <name val="Calibri"/>
          <scheme val="minor"/>
        </font>
        <numFmt numFmtId="34" formatCode="_(&quot;$&quot;\ * #,##0.00_);_(&quot;$&quot;\ * \(#,##0.00\);_(&quot;$&quot;\ * &quot;-&quot;??_);_(@_)"/>
        <fill>
          <patternFill>
            <bgColor rgb="FF92D050"/>
          </patternFill>
        </fill>
        <alignment horizontal="center" vertical="center" wrapText="1" readingOrder="0"/>
      </ndxf>
    </rcc>
    <rfmt sheetId="1" sqref="AO296" start="0" length="0">
      <dxf>
        <font>
          <sz val="10"/>
          <color theme="1"/>
          <name val="Calibri"/>
          <scheme val="minor"/>
        </font>
        <numFmt numFmtId="34" formatCode="_(&quot;$&quot;\ * #,##0.00_);_(&quot;$&quot;\ * \(#,##0.00\);_(&quot;$&quot;\ * &quot;-&quot;??_);_(@_)"/>
        <fill>
          <patternFill patternType="none">
            <bgColor indexed="65"/>
          </patternFill>
        </fill>
        <alignment vertical="center" wrapText="1" readingOrder="0"/>
        <protection locked="0"/>
      </dxf>
    </rfmt>
    <rfmt sheetId="1" sqref="AP296" start="0" length="0">
      <dxf>
        <numFmt numFmtId="165" formatCode="_(&quot;$&quot;\ * #,##0_);_(&quot;$&quot;\ * \(#,##0\);_(&quot;$&quot;\ * &quot;-&quot;??_);_(@_)"/>
        <fill>
          <patternFill patternType="none">
            <bgColor indexed="65"/>
          </patternFill>
        </fill>
        <border outline="0">
          <left/>
          <right/>
          <top/>
          <bottom/>
        </border>
      </dxf>
    </rfmt>
  </rrc>
  <rrc rId="14743" sId="1" ref="A296:XFD296" action="deleteRow">
    <undo index="0" exp="ref" v="1" dr="AN296" r="AN308" sId="1"/>
    <undo index="0" exp="ref" v="1" dr="AM296" r="AM308" sId="1"/>
    <undo index="0" exp="ref" v="1" dr="AL296" r="AL308" sId="1"/>
    <undo index="0" exp="ref" v="1" dr="AK296" r="AK308" sId="1"/>
    <undo index="0" exp="ref" v="1" dr="AJ296" r="AJ308" sId="1"/>
    <undo index="0" exp="ref" v="1" dr="AI296" r="AI308" sId="1"/>
    <undo index="0" exp="ref" v="1" dr="AH296" r="AH308" sId="1"/>
    <undo index="0" exp="ref" v="1" dr="AG296" r="AG308" sId="1"/>
    <undo index="0" exp="ref" v="1" dr="AF296" r="AF308" sId="1"/>
    <undo index="0" exp="ref" v="1" dr="AE296" r="AE308" sId="1"/>
    <undo index="0" exp="ref" v="1" dr="AD296" r="AD308" sId="1"/>
    <undo index="0" exp="ref" v="1" dr="AC296" r="AC308" sId="1"/>
    <undo index="0" exp="ref" dr="R296" r="R308" sId="1"/>
    <undo index="0" exp="ref" dr="Q296" r="Q308" sId="1"/>
    <rfmt sheetId="1" xfDxf="1" sqref="A296:XFD296" start="0" length="0">
      <dxf>
        <fill>
          <patternFill patternType="solid">
            <bgColor theme="0"/>
          </patternFill>
        </fill>
        <border outline="0">
          <left style="thin">
            <color auto="1"/>
          </left>
          <right style="thin">
            <color auto="1"/>
          </right>
          <top style="thin">
            <color auto="1"/>
          </top>
          <bottom style="thin">
            <color auto="1"/>
          </bottom>
        </border>
      </dxf>
    </rfmt>
    <rcc rId="0" sId="1" dxf="1">
      <nc r="A296" t="inlineStr">
        <is>
          <t xml:space="preserve">GENERAL </t>
        </is>
      </nc>
      <ndxf>
        <font>
          <sz val="10"/>
          <color theme="1"/>
          <name val="Calibri"/>
          <scheme val="minor"/>
        </font>
        <fill>
          <patternFill>
            <bgColor theme="7" tint="0.59999389629810485"/>
          </patternFill>
        </fill>
        <alignment vertical="center" wrapText="1" readingOrder="0"/>
        <protection locked="0"/>
      </ndxf>
    </rcc>
    <rcc rId="0" sId="1" dxf="1">
      <nc r="B296" t="inlineStr">
        <is>
          <t>GR:1:2-02-43</t>
        </is>
      </nc>
      <ndxf>
        <font>
          <i/>
          <sz val="10"/>
          <color auto="1"/>
          <name val="Calibri"/>
          <scheme val="minor"/>
        </font>
        <numFmt numFmtId="30" formatCode="@"/>
        <alignment horizontal="center" vertical="center" readingOrder="0"/>
      </ndxf>
    </rcc>
    <rcc rId="0" sId="1" dxf="1">
      <nc r="C296" t="inlineStr">
        <is>
          <t>1.2.2.6.3</t>
        </is>
      </nc>
      <ndxf>
        <font>
          <i/>
          <sz val="10"/>
          <color auto="1"/>
          <name val="Calibri"/>
          <scheme val="minor"/>
        </font>
        <numFmt numFmtId="30" formatCode="@"/>
        <alignment horizontal="center" vertical="center" readingOrder="0"/>
      </ndxf>
    </rcc>
    <rcc rId="0" sId="1" dxf="1">
      <nc r="D296" t="inlineStr">
        <is>
          <t>999999</t>
        </is>
      </nc>
      <ndxf>
        <font>
          <i/>
          <sz val="10"/>
          <color auto="1"/>
          <name val="Calibri"/>
          <scheme val="minor"/>
        </font>
        <numFmt numFmtId="30" formatCode="@"/>
        <alignment horizontal="center" vertical="center" readingOrder="0"/>
      </ndxf>
    </rcc>
    <rcc rId="0" sId="1" dxf="1">
      <nc r="E296" t="inlineStr">
        <is>
          <t>1-0100</t>
        </is>
      </nc>
      <ndxf>
        <font>
          <i/>
          <sz val="10"/>
          <color auto="1"/>
          <name val="Calibri"/>
          <scheme val="minor"/>
        </font>
        <numFmt numFmtId="30" formatCode="@"/>
        <alignment horizontal="center" vertical="center" readingOrder="0"/>
      </ndxf>
    </rcc>
    <rfmt sheetId="1" sqref="F296" start="0" length="0">
      <dxf>
        <font>
          <sz val="10"/>
          <color theme="1"/>
          <name val="Calibri"/>
          <scheme val="minor"/>
        </font>
        <alignment vertical="top" wrapText="1" readingOrder="0"/>
        <protection locked="0"/>
      </dxf>
    </rfmt>
    <rfmt sheetId="1" sqref="G296" start="0" length="0">
      <dxf>
        <font>
          <sz val="10"/>
          <color theme="1"/>
          <name val="Calibri"/>
          <scheme val="minor"/>
        </font>
        <alignment vertical="top" wrapText="1" readingOrder="0"/>
        <protection locked="0"/>
      </dxf>
    </rfmt>
    <rfmt sheetId="1" sqref="H296" start="0" length="0">
      <dxf>
        <font>
          <sz val="10"/>
          <color theme="1"/>
          <name val="Calibri"/>
          <scheme val="minor"/>
        </font>
        <alignment vertical="top" wrapText="1" readingOrder="0"/>
        <protection locked="0"/>
      </dxf>
    </rfmt>
    <rfmt sheetId="1" sqref="I296" start="0" length="0">
      <dxf>
        <font>
          <sz val="10"/>
          <color theme="1"/>
          <name val="Calibri"/>
          <scheme val="minor"/>
        </font>
        <alignment vertical="top" wrapText="1" readingOrder="0"/>
        <protection locked="0"/>
      </dxf>
    </rfmt>
    <rcc rId="0" sId="1" dxf="1">
      <nc r="J296" t="inlineStr">
        <is>
          <t>Servicios de acueducto y alcantarillado</t>
        </is>
      </nc>
      <ndxf>
        <font>
          <sz val="10"/>
          <color theme="1"/>
          <name val="Calibri"/>
          <scheme val="minor"/>
        </font>
        <fill>
          <patternFill>
            <bgColor theme="3" tint="0.79998168889431442"/>
          </patternFill>
        </fill>
        <alignment horizontal="left" vertical="top" wrapText="1" readingOrder="0"/>
        <protection locked="0"/>
      </ndxf>
    </rcc>
    <rcc rId="0" sId="1" dxf="1">
      <nc r="K296">
        <v>83101500</v>
      </nc>
      <ndxf>
        <font>
          <sz val="10"/>
          <color theme="1"/>
          <name val="Calibri"/>
          <scheme val="minor"/>
        </font>
        <fill>
          <patternFill>
            <bgColor theme="3" tint="0.79998168889431442"/>
          </patternFill>
        </fill>
        <alignment vertical="top" wrapText="1" readingOrder="0"/>
        <protection locked="0"/>
      </ndxf>
    </rcc>
    <rcc rId="0" sId="1" dxf="1">
      <nc r="L296" t="inlineStr">
        <is>
          <t xml:space="preserve">Servicios Publicos Acueducto,Alcantarillado y Aseo </t>
        </is>
      </nc>
      <ndxf>
        <font>
          <sz val="10"/>
          <color auto="1"/>
          <name val="Calibri"/>
          <scheme val="minor"/>
        </font>
        <fill>
          <patternFill>
            <bgColor theme="3" tint="0.79998168889431442"/>
          </patternFill>
        </fill>
        <alignment horizontal="left" vertical="center" wrapText="1" readingOrder="0"/>
      </ndxf>
    </rcc>
    <rfmt sheetId="1" sqref="M296" start="0" length="0">
      <dxf>
        <font>
          <sz val="10"/>
          <color theme="1"/>
          <name val="Calibri"/>
          <scheme val="minor"/>
        </font>
        <fill>
          <patternFill>
            <bgColor theme="3" tint="0.79998168889431442"/>
          </patternFill>
        </fill>
        <alignment vertical="top" wrapText="1" readingOrder="0"/>
        <protection locked="0"/>
      </dxf>
    </rfmt>
    <rfmt sheetId="1" sqref="N296" start="0" length="0">
      <dxf>
        <font>
          <sz val="10"/>
          <color theme="1"/>
          <name val="Calibri"/>
          <scheme val="minor"/>
        </font>
        <fill>
          <patternFill>
            <bgColor theme="3" tint="0.79998168889431442"/>
          </patternFill>
        </fill>
        <alignment vertical="top" wrapText="1" readingOrder="0"/>
        <protection locked="0"/>
      </dxf>
    </rfmt>
    <rfmt sheetId="1" sqref="O296" start="0" length="0">
      <dxf>
        <font>
          <sz val="10"/>
          <color theme="1"/>
          <name val="Calibri"/>
          <scheme val="minor"/>
        </font>
        <fill>
          <patternFill>
            <bgColor theme="3" tint="0.79998168889431442"/>
          </patternFill>
        </fill>
        <alignment vertical="top" wrapText="1" readingOrder="0"/>
        <protection locked="0"/>
      </dxf>
    </rfmt>
    <rcc rId="0" sId="1" dxf="1">
      <nc r="P296" t="inlineStr">
        <is>
          <t>RECURSOS CORRIENTES</t>
        </is>
      </nc>
      <ndxf>
        <font>
          <sz val="10"/>
          <color theme="1"/>
          <name val="Calibri"/>
          <scheme val="minor"/>
        </font>
        <fill>
          <patternFill>
            <bgColor theme="3" tint="0.79998168889431442"/>
          </patternFill>
        </fill>
        <alignment vertical="top" wrapText="1" readingOrder="0"/>
        <protection locked="0"/>
      </ndxf>
    </rcc>
    <rcc rId="0" sId="1" s="1" dxf="1" numFmtId="34">
      <nc r="Q296">
        <v>64000000</v>
      </nc>
      <ndxf>
        <font>
          <sz val="10"/>
          <color auto="1"/>
          <name val="Calibri"/>
          <scheme val="minor"/>
        </font>
        <numFmt numFmtId="34" formatCode="_(&quot;$&quot;\ * #,##0.00_);_(&quot;$&quot;\ * \(#,##0.00\);_(&quot;$&quot;\ * &quot;-&quot;??_);_(@_)"/>
        <fill>
          <patternFill>
            <bgColor theme="3" tint="0.79998168889431442"/>
          </patternFill>
        </fill>
      </ndxf>
    </rcc>
    <rcc rId="0" sId="1" s="1" dxf="1" numFmtId="34">
      <nc r="R296">
        <v>64000000</v>
      </nc>
      <ndxf>
        <font>
          <sz val="10"/>
          <color auto="1"/>
          <name val="Calibri"/>
          <scheme val="minor"/>
        </font>
        <numFmt numFmtId="34" formatCode="_(&quot;$&quot;\ * #,##0.00_);_(&quot;$&quot;\ * \(#,##0.00\);_(&quot;$&quot;\ * &quot;-&quot;??_);_(@_)"/>
        <fill>
          <patternFill>
            <bgColor theme="3" tint="0.79998168889431442"/>
          </patternFill>
        </fill>
      </ndxf>
    </rcc>
    <rcc rId="0" sId="1" dxf="1">
      <nc r="S296" t="inlineStr">
        <is>
          <t>NO</t>
        </is>
      </nc>
      <ndxf>
        <font>
          <sz val="10"/>
          <color theme="1"/>
          <name val="Calibri"/>
          <scheme val="minor"/>
        </font>
        <fill>
          <patternFill>
            <bgColor theme="3" tint="0.79998168889431442"/>
          </patternFill>
        </fill>
        <alignment vertical="top" wrapText="1" readingOrder="0"/>
        <protection locked="0"/>
      </ndxf>
    </rcc>
    <rcc rId="0" sId="1" dxf="1">
      <nc r="T296" t="inlineStr">
        <is>
          <t>N/A</t>
        </is>
      </nc>
      <ndxf>
        <font>
          <sz val="10"/>
          <color theme="1"/>
          <name val="Calibri"/>
          <scheme val="minor"/>
        </font>
        <fill>
          <patternFill>
            <bgColor theme="3" tint="0.79998168889431442"/>
          </patternFill>
        </fill>
        <alignment vertical="top" wrapText="1" readingOrder="0"/>
        <protection locked="0"/>
      </ndxf>
    </rcc>
    <rcc rId="0" sId="1" dxf="1">
      <nc r="U296" t="inlineStr">
        <is>
          <t>Secretaria General - Dirección Administrativa</t>
        </is>
      </nc>
      <ndxf>
        <font>
          <sz val="10"/>
          <color theme="1"/>
          <name val="Calibri"/>
          <scheme val="minor"/>
        </font>
        <fill>
          <patternFill>
            <bgColor theme="3" tint="0.79998168889431442"/>
          </patternFill>
        </fill>
        <alignment horizontal="center" vertical="center" wrapText="1" readingOrder="0"/>
      </ndxf>
    </rcc>
    <rcc rId="0" sId="1" dxf="1">
      <nc r="V296">
        <v>7000087621</v>
      </nc>
      <ndxf>
        <alignment horizontal="center" vertical="center" readingOrder="0"/>
      </ndxf>
    </rcc>
    <rfmt sheetId="1" sqref="W296" start="0" length="0">
      <dxf>
        <font>
          <sz val="10"/>
          <color theme="1"/>
          <name val="Calibri"/>
          <scheme val="minor"/>
        </font>
        <alignment vertical="top" wrapText="1" readingOrder="0"/>
        <protection locked="0"/>
      </dxf>
    </rfmt>
    <rfmt sheetId="1" sqref="X296" start="0" length="0">
      <dxf>
        <font>
          <sz val="10"/>
          <color theme="1"/>
          <name val="Calibri"/>
          <scheme val="minor"/>
        </font>
        <alignment vertical="top" wrapText="1" readingOrder="0"/>
        <protection locked="0"/>
      </dxf>
    </rfmt>
    <rfmt sheetId="1" sqref="Y296" start="0" length="0">
      <dxf>
        <font>
          <sz val="10"/>
          <color theme="1"/>
          <name val="Calibri"/>
          <scheme val="minor"/>
        </font>
        <alignment vertical="top" wrapText="1" readingOrder="0"/>
        <protection locked="0"/>
      </dxf>
    </rfmt>
    <rfmt sheetId="1" sqref="Z296" start="0" length="0">
      <dxf>
        <font>
          <sz val="10"/>
          <color theme="1"/>
          <name val="Calibri"/>
          <scheme val="minor"/>
        </font>
        <alignment vertical="top" wrapText="1" readingOrder="0"/>
        <protection locked="0"/>
      </dxf>
    </rfmt>
    <rfmt sheetId="1" sqref="AA296" start="0" length="0">
      <dxf>
        <font>
          <sz val="10"/>
          <color theme="1"/>
          <name val="Calibri"/>
          <scheme val="minor"/>
        </font>
        <alignment vertical="top" wrapText="1" readingOrder="0"/>
        <protection locked="0"/>
      </dxf>
    </rfmt>
    <rfmt sheetId="1" sqref="AB296" start="0" length="0">
      <dxf>
        <font>
          <sz val="10"/>
          <color theme="1"/>
          <name val="Calibri"/>
          <scheme val="minor"/>
        </font>
        <alignment vertical="top" wrapText="1" readingOrder="0"/>
        <protection locked="0"/>
      </dxf>
    </rfmt>
    <rcc rId="0" sId="1" s="1" dxf="1" numFmtId="34">
      <nc r="AC296">
        <v>18181818</v>
      </nc>
      <ndxf>
        <font>
          <sz val="10"/>
          <color theme="1"/>
          <name val="Calibri"/>
          <scheme val="minor"/>
        </font>
        <numFmt numFmtId="34" formatCode="_(&quot;$&quot;\ * #,##0.00_);_(&quot;$&quot;\ * \(#,##0.00\);_(&quot;$&quot;\ * &quot;-&quot;??_);_(@_)"/>
        <alignment horizontal="center" vertical="top" wrapText="1" readingOrder="0"/>
        <protection locked="0"/>
      </ndxf>
    </rcc>
    <rcc rId="0" sId="1" s="1" dxf="1" numFmtId="34">
      <nc r="AD296">
        <v>25245781</v>
      </nc>
      <ndxf>
        <font>
          <sz val="10"/>
          <color theme="1"/>
          <name val="Calibri"/>
          <scheme val="minor"/>
        </font>
        <numFmt numFmtId="34" formatCode="_(&quot;$&quot;\ * #,##0.00_);_(&quot;$&quot;\ * \(#,##0.00\);_(&quot;$&quot;\ * &quot;-&quot;??_);_(@_)"/>
        <alignment horizontal="center" vertical="top" wrapText="1" readingOrder="0"/>
        <protection locked="0"/>
      </ndxf>
    </rcc>
    <rcc rId="0" sId="1" s="1" dxf="1" numFmtId="34">
      <nc r="AE296">
        <v>18181818</v>
      </nc>
      <ndxf>
        <font>
          <sz val="10"/>
          <color theme="1"/>
          <name val="Calibri"/>
          <scheme val="minor"/>
        </font>
        <numFmt numFmtId="34" formatCode="_(&quot;$&quot;\ * #,##0.00_);_(&quot;$&quot;\ * \(#,##0.00\);_(&quot;$&quot;\ * &quot;-&quot;??_);_(@_)"/>
        <alignment horizontal="center" vertical="top" wrapText="1" readingOrder="0"/>
        <protection locked="0"/>
      </ndxf>
    </rcc>
    <rcc rId="0" sId="1" s="1" dxf="1" numFmtId="34">
      <nc r="AF296">
        <v>11117856</v>
      </nc>
      <ndxf>
        <font>
          <sz val="10"/>
          <color theme="1"/>
          <name val="Calibri"/>
          <scheme val="minor"/>
        </font>
        <numFmt numFmtId="34" formatCode="_(&quot;$&quot;\ * #,##0.00_);_(&quot;$&quot;\ * \(#,##0.00\);_(&quot;$&quot;\ * &quot;-&quot;??_);_(@_)"/>
        <alignment horizontal="center" vertical="top" wrapText="1" readingOrder="0"/>
        <protection locked="0"/>
      </ndxf>
    </rcc>
    <rcc rId="0" sId="1" s="1" dxf="1" numFmtId="34">
      <nc r="AG296">
        <v>18181820</v>
      </nc>
      <ndxf>
        <font>
          <sz val="10"/>
          <color theme="1"/>
          <name val="Calibri"/>
          <scheme val="minor"/>
        </font>
        <numFmt numFmtId="34" formatCode="_(&quot;$&quot;\ * #,##0.00_);_(&quot;$&quot;\ * \(#,##0.00\);_(&quot;$&quot;\ * &quot;-&quot;??_);_(@_)"/>
        <alignment horizontal="center" vertical="top" wrapText="1" readingOrder="0"/>
        <protection locked="0"/>
      </ndxf>
    </rcc>
    <rcc rId="0" sId="1" s="1" dxf="1" numFmtId="34">
      <nc r="AH296">
        <v>18181818</v>
      </nc>
      <ndxf>
        <font>
          <sz val="10"/>
          <color theme="1"/>
          <name val="Calibri"/>
          <scheme val="minor"/>
        </font>
        <numFmt numFmtId="34" formatCode="_(&quot;$&quot;\ * #,##0.00_);_(&quot;$&quot;\ * \(#,##0.00\);_(&quot;$&quot;\ * &quot;-&quot;??_);_(@_)"/>
        <alignment horizontal="center" vertical="top" wrapText="1" readingOrder="0"/>
        <protection locked="0"/>
      </ndxf>
    </rcc>
    <rcc rId="0" sId="1" s="1" dxf="1" numFmtId="34">
      <nc r="AI296">
        <v>18181818</v>
      </nc>
      <ndxf>
        <font>
          <sz val="10"/>
          <color theme="1"/>
          <name val="Calibri"/>
          <scheme val="minor"/>
        </font>
        <numFmt numFmtId="34" formatCode="_(&quot;$&quot;\ * #,##0.00_);_(&quot;$&quot;\ * \(#,##0.00\);_(&quot;$&quot;\ * &quot;-&quot;??_);_(@_)"/>
        <alignment horizontal="center" vertical="top" wrapText="1" readingOrder="0"/>
        <protection locked="0"/>
      </ndxf>
    </rcc>
    <rcc rId="0" sId="1" s="1" dxf="1" numFmtId="34">
      <nc r="AJ296">
        <v>18181818</v>
      </nc>
      <ndxf>
        <font>
          <sz val="10"/>
          <color theme="1"/>
          <name val="Calibri"/>
          <scheme val="minor"/>
        </font>
        <numFmt numFmtId="34" formatCode="_(&quot;$&quot;\ * #,##0.00_);_(&quot;$&quot;\ * \(#,##0.00\);_(&quot;$&quot;\ * &quot;-&quot;??_);_(@_)"/>
        <alignment horizontal="center" vertical="top" wrapText="1" readingOrder="0"/>
        <protection locked="0"/>
      </ndxf>
    </rcc>
    <rcc rId="0" sId="1" s="1" dxf="1" numFmtId="34">
      <nc r="AK296">
        <v>18181818</v>
      </nc>
      <ndxf>
        <font>
          <sz val="10"/>
          <color theme="1"/>
          <name val="Calibri"/>
          <scheme val="minor"/>
        </font>
        <numFmt numFmtId="34" formatCode="_(&quot;$&quot;\ * #,##0.00_);_(&quot;$&quot;\ * \(#,##0.00\);_(&quot;$&quot;\ * &quot;-&quot;??_);_(@_)"/>
        <alignment horizontal="center" vertical="top" wrapText="1" readingOrder="0"/>
        <protection locked="0"/>
      </ndxf>
    </rcc>
    <rcc rId="0" sId="1" s="1" dxf="1" numFmtId="34">
      <nc r="AL296">
        <v>18181817</v>
      </nc>
      <ndxf>
        <font>
          <sz val="10"/>
          <color theme="1"/>
          <name val="Calibri"/>
          <scheme val="minor"/>
        </font>
        <numFmt numFmtId="34" formatCode="_(&quot;$&quot;\ * #,##0.00_);_(&quot;$&quot;\ * \(#,##0.00\);_(&quot;$&quot;\ * &quot;-&quot;??_);_(@_)"/>
        <alignment horizontal="center" vertical="top" wrapText="1" readingOrder="0"/>
        <protection locked="0"/>
      </ndxf>
    </rcc>
    <rcc rId="0" sId="1" s="1" dxf="1" numFmtId="34">
      <nc r="AM296">
        <v>18181818</v>
      </nc>
      <ndxf>
        <font>
          <sz val="10"/>
          <color theme="1"/>
          <name val="Calibri"/>
          <scheme val="minor"/>
        </font>
        <numFmt numFmtId="34" formatCode="_(&quot;$&quot;\ * #,##0.00_);_(&quot;$&quot;\ * \(#,##0.00\);_(&quot;$&quot;\ * &quot;-&quot;??_);_(@_)"/>
        <alignment horizontal="center" vertical="top" wrapText="1" readingOrder="0"/>
        <protection locked="0"/>
      </ndxf>
    </rcc>
    <rcc rId="0" sId="1" s="1" dxf="1" numFmtId="34">
      <nc r="AN296">
        <v>14000000</v>
      </nc>
      <ndxf>
        <font>
          <sz val="10"/>
          <color theme="1"/>
          <name val="Calibri"/>
          <scheme val="minor"/>
        </font>
        <numFmt numFmtId="34" formatCode="_(&quot;$&quot;\ * #,##0.00_);_(&quot;$&quot;\ * \(#,##0.00\);_(&quot;$&quot;\ * &quot;-&quot;??_);_(@_)"/>
        <alignment horizontal="center" vertical="top" wrapText="1" readingOrder="0"/>
        <protection locked="0"/>
      </ndxf>
    </rcc>
    <rfmt sheetId="1" sqref="AO296" start="0" length="0">
      <dxf>
        <font>
          <sz val="10"/>
          <color theme="1"/>
          <name val="Calibri"/>
          <scheme val="minor"/>
        </font>
        <numFmt numFmtId="34" formatCode="_(&quot;$&quot;\ * #,##0.00_);_(&quot;$&quot;\ * \(#,##0.00\);_(&quot;$&quot;\ * &quot;-&quot;??_);_(@_)"/>
        <fill>
          <patternFill patternType="none">
            <bgColor indexed="65"/>
          </patternFill>
        </fill>
        <alignment vertical="center" wrapText="1" readingOrder="0"/>
        <protection locked="0"/>
      </dxf>
    </rfmt>
    <rfmt sheetId="1" sqref="AP296" start="0" length="0">
      <dxf>
        <numFmt numFmtId="165" formatCode="_(&quot;$&quot;\ * #,##0_);_(&quot;$&quot;\ * \(#,##0\);_(&quot;$&quot;\ * &quot;-&quot;??_);_(@_)"/>
        <fill>
          <patternFill patternType="none">
            <bgColor indexed="65"/>
          </patternFill>
        </fill>
        <border outline="0">
          <left/>
          <right/>
          <top/>
          <bottom/>
        </border>
      </dxf>
    </rfmt>
  </rrc>
  <rrc rId="14744" sId="1" ref="A296:XFD296" action="deleteRow">
    <rfmt sheetId="1" xfDxf="1" sqref="A296:XFD296" start="0" length="0">
      <dxf>
        <fill>
          <patternFill patternType="solid">
            <bgColor theme="0"/>
          </patternFill>
        </fill>
      </dxf>
    </rfmt>
    <rcc rId="0" sId="1" dxf="1">
      <nc r="A296" t="inlineStr">
        <is>
          <t xml:space="preserve">GENERAL </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1.2.2.6.3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acueducto y alcantarillado</t>
        </is>
      </nc>
      <ndxf>
        <font>
          <sz val="10"/>
          <color theme="1"/>
          <name val="Calibri"/>
          <scheme val="minor"/>
        </font>
        <fill>
          <patternFill>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83101500</v>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Acueducto,Alcantarillado y Aseo </t>
        </is>
      </nc>
      <ndxf>
        <font>
          <sz val="10"/>
          <color auto="1"/>
          <name val="Calibri"/>
          <scheme val="minor"/>
        </font>
        <fill>
          <patternFill>
            <bgColor theme="3" tint="0.79998168889431442"/>
          </patternFill>
        </fill>
        <alignment horizontal="left" vertical="center"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fmt sheetId="1" sqref="N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fmt sheetId="1" sqref="O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cc rId="0" sId="1" dxf="1">
      <nc r="P296" t="inlineStr">
        <is>
          <t>RECURSOS CORRIENTES</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s="1" dxf="1" numFmtId="34">
      <nc r="Q296">
        <v>150000000</v>
      </nc>
      <n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top style="thin">
            <color auto="1"/>
          </top>
        </border>
      </ndxf>
    </rcc>
    <rcc rId="0" sId="1" s="1" dxf="1" numFmtId="34">
      <nc r="R296">
        <v>150000000</v>
      </nc>
      <n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top style="thin">
            <color auto="1"/>
          </top>
        </border>
      </ndxf>
    </rcc>
    <rcc rId="0" sId="1" dxf="1">
      <nc r="S296" t="inlineStr">
        <is>
          <t>NO</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T296" t="inlineStr">
        <is>
          <t>N/A</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U296" t="inlineStr">
        <is>
          <t>Secretaria General - Dirección Administrativa</t>
        </is>
      </nc>
      <ndxf>
        <font>
          <sz val="10"/>
          <color theme="1"/>
          <name val="Calibri"/>
          <scheme val="minor"/>
        </font>
        <fill>
          <patternFill>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7000080740</v>
      </nc>
      <ndxf>
        <alignment horizontal="center" vertical="center" readingOrder="0"/>
        <border outline="0">
          <left style="thin">
            <color auto="1"/>
          </left>
          <right style="thin">
            <color auto="1"/>
          </right>
          <top style="thin">
            <color auto="1"/>
          </top>
        </border>
      </ndxf>
    </rcc>
    <rcc rId="0" sId="1" dxf="1">
      <nc r="W296" t="inlineStr">
        <is>
          <t xml:space="preserve"> </t>
        </is>
      </nc>
      <ndxf>
        <font>
          <sz val="10"/>
          <color theme="1"/>
          <name val="Calibri"/>
          <scheme val="minor"/>
        </font>
        <alignment vertical="top" wrapText="1" readingOrder="0"/>
        <border outline="0">
          <left style="thin">
            <color auto="1"/>
          </left>
          <right style="thin">
            <color auto="1"/>
          </right>
          <top style="thin">
            <color auto="1"/>
          </top>
        </border>
        <protection locked="0"/>
      </ndxf>
    </rcc>
    <rfmt sheetId="1" sqref="X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Y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Z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AA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AB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qref="AO296" start="0" length="0">
      <dxf>
        <font>
          <sz val="10"/>
          <color theme="1"/>
          <name val="Calibri"/>
          <scheme val="minor"/>
        </font>
        <numFmt numFmtId="34" formatCode="_(&quot;$&quot;\ * #,##0.00_);_(&quot;$&quot;\ * \(#,##0.00\);_(&quot;$&quot;\ * &quot;-&quot;??_);_(@_)"/>
        <fill>
          <patternFill patternType="none">
            <bgColor indexed="65"/>
          </patternFill>
        </fill>
        <alignment vertical="center" wrapText="1" readingOrder="0"/>
        <border outline="0">
          <left style="thin">
            <color auto="1"/>
          </left>
          <right style="thin">
            <color auto="1"/>
          </right>
          <bottom style="thin">
            <color auto="1"/>
          </bottom>
        </border>
        <protection locked="0"/>
      </dxf>
    </rfmt>
    <rfmt sheetId="1" sqref="AP296" start="0" length="0">
      <dxf>
        <numFmt numFmtId="165" formatCode="_(&quot;$&quot;\ * #,##0_);_(&quot;$&quot;\ * \(#,##0\);_(&quot;$&quot;\ * &quot;-&quot;??_);_(@_)"/>
        <fill>
          <patternFill patternType="none">
            <bgColor indexed="65"/>
          </patternFill>
        </fill>
      </dxf>
    </rfmt>
  </rrc>
  <rrc rId="14745" sId="1" ref="A296:XFD296" action="deleteRow">
    <rfmt sheetId="1" xfDxf="1" sqref="A296:XFD296" start="0" length="0">
      <dxf>
        <fill>
          <patternFill patternType="solid">
            <bgColor theme="0"/>
          </patternFill>
        </fill>
      </dxf>
    </rfmt>
    <rcc rId="0" sId="1" dxf="1">
      <nc r="A296" t="inlineStr">
        <is>
          <t xml:space="preserve">GENERAL </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1.2.2.6.3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cc rId="0" sId="1" dxf="1">
      <nc r="J296" t="inlineStr">
        <is>
          <t>Servicios de acueducto y alcantarillado</t>
        </is>
      </nc>
      <ndxf>
        <font>
          <sz val="10"/>
          <color theme="1"/>
          <name val="Calibri"/>
          <scheme val="minor"/>
        </font>
        <fill>
          <patternFill>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83101500</v>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Acueducto,Alcantarillado y Aseo </t>
        </is>
      </nc>
      <ndxf>
        <font>
          <sz val="10"/>
          <color auto="1"/>
          <name val="Calibri"/>
          <scheme val="minor"/>
        </font>
        <fill>
          <patternFill>
            <bgColor theme="3" tint="0.79998168889431442"/>
          </patternFill>
        </fill>
        <alignment horizontal="left" vertical="center"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fmt sheetId="1" sqref="N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fmt sheetId="1" sqref="O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cc rId="0" sId="1" dxf="1">
      <nc r="P296" t="inlineStr">
        <is>
          <t>RECURSOS CORRIENTES</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top style="thin">
            <color auto="1"/>
          </top>
        </border>
      </dxf>
    </rfmt>
    <rcc rId="0" sId="1" s="1" dxf="1" numFmtId="34">
      <nc r="R296">
        <v>1618960</v>
      </nc>
      <n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top style="thin">
            <color auto="1"/>
          </top>
        </border>
      </ndxf>
    </rcc>
    <rcc rId="0" sId="1" dxf="1">
      <nc r="S296" t="inlineStr">
        <is>
          <t>NO</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T296" t="inlineStr">
        <is>
          <t>N/A</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U296" t="inlineStr">
        <is>
          <t>Secretaria General - Dirección Administrativa</t>
        </is>
      </nc>
      <ndxf>
        <font>
          <sz val="10"/>
          <color theme="1"/>
          <name val="Calibri"/>
          <scheme val="minor"/>
        </font>
        <fill>
          <patternFill>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7000080740</v>
      </nc>
      <ndxf>
        <alignment horizontal="center" vertical="center" readingOrder="0"/>
        <border outline="0">
          <left style="thin">
            <color auto="1"/>
          </left>
          <right style="thin">
            <color auto="1"/>
          </right>
          <top style="thin">
            <color auto="1"/>
          </top>
        </border>
      </ndxf>
    </rcc>
    <rcc rId="0" sId="1" dxf="1">
      <nc r="W296">
        <v>8000085627</v>
      </nc>
      <ndxf>
        <font>
          <sz val="10"/>
          <color theme="1"/>
          <name val="Calibri"/>
          <scheme val="minor"/>
        </font>
        <alignment vertical="top" wrapText="1" readingOrder="0"/>
        <border outline="0">
          <left style="thin">
            <color auto="1"/>
          </left>
          <right style="thin">
            <color auto="1"/>
          </right>
          <top style="thin">
            <color auto="1"/>
          </top>
        </border>
        <protection locked="0"/>
      </ndxf>
    </rcc>
    <rcc rId="0" sId="1" dxf="1" numFmtId="34">
      <nc r="X296">
        <v>1618960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cc rId="0" sId="1" dxf="1">
      <nc r="Z296" t="inlineStr">
        <is>
          <t>EMPRESA DE ACUEDUCTO Y ALCANTARILLADO DE BOGOTÁ</t>
        </is>
      </nc>
      <ndxf>
        <font>
          <sz val="10"/>
          <color theme="1"/>
          <name val="Calibri"/>
          <scheme val="minor"/>
        </font>
        <alignment vertical="top" wrapText="1" readingOrder="0"/>
        <border outline="0">
          <left style="thin">
            <color auto="1"/>
          </left>
          <right style="thin">
            <color auto="1"/>
          </right>
          <top style="thin">
            <color auto="1"/>
          </top>
        </border>
        <protection locked="0"/>
      </ndxf>
    </rcc>
    <rfmt sheetId="1" sqref="AA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AB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cc rId="0" sId="1" s="1" dxf="1" numFmtId="34">
      <nc r="AC296">
        <v>1618960</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ndxf>
    </rcc>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qref="AO296" start="0" length="0">
      <dxf>
        <font>
          <sz val="10"/>
          <color theme="1"/>
          <name val="Calibri"/>
          <scheme val="minor"/>
        </font>
        <numFmt numFmtId="34" formatCode="_(&quot;$&quot;\ * #,##0.00_);_(&quot;$&quot;\ * \(#,##0.00\);_(&quot;$&quot;\ * &quot;-&quot;??_);_(@_)"/>
        <fill>
          <patternFill patternType="none">
            <bgColor indexed="65"/>
          </patternFill>
        </fill>
        <alignment vertical="center" wrapText="1" readingOrder="0"/>
        <border outline="0">
          <left style="thin">
            <color auto="1"/>
          </left>
          <right style="thin">
            <color auto="1"/>
          </right>
          <bottom style="thin">
            <color auto="1"/>
          </bottom>
        </border>
        <protection locked="0"/>
      </dxf>
    </rfmt>
    <rfmt sheetId="1" sqref="AP296" start="0" length="0">
      <dxf>
        <numFmt numFmtId="165" formatCode="_(&quot;$&quot;\ * #,##0_);_(&quot;$&quot;\ * \(#,##0\);_(&quot;$&quot;\ * &quot;-&quot;??_);_(@_)"/>
        <fill>
          <patternFill patternType="none">
            <bgColor indexed="65"/>
          </patternFill>
        </fill>
      </dxf>
    </rfmt>
  </rrc>
  <rrc rId="14746" sId="1" ref="A296:XFD296" action="deleteRow">
    <rfmt sheetId="1" xfDxf="1" sqref="A296:XFD296" start="0" length="0">
      <dxf>
        <fill>
          <patternFill patternType="solid">
            <bgColor theme="0"/>
          </patternFill>
        </fill>
      </dxf>
    </rfmt>
    <rcc rId="0" sId="1" dxf="1">
      <nc r="A296" t="inlineStr">
        <is>
          <t xml:space="preserve">GENERAL </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1.2.2.6.3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cc rId="0" sId="1" dxf="1">
      <nc r="J296" t="inlineStr">
        <is>
          <t>Servicios de acueducto y alcantarillado</t>
        </is>
      </nc>
      <ndxf>
        <font>
          <sz val="10"/>
          <color theme="1"/>
          <name val="Calibri"/>
          <scheme val="minor"/>
        </font>
        <fill>
          <patternFill>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83101500</v>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Acueducto,Alcantarillado y Aseo </t>
        </is>
      </nc>
      <ndxf>
        <font>
          <sz val="10"/>
          <color auto="1"/>
          <name val="Calibri"/>
          <scheme val="minor"/>
        </font>
        <fill>
          <patternFill>
            <bgColor theme="3" tint="0.79998168889431442"/>
          </patternFill>
        </fill>
        <alignment horizontal="left" vertical="center"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fmt sheetId="1" sqref="N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fmt sheetId="1" sqref="O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cc rId="0" sId="1" dxf="1">
      <nc r="P296" t="inlineStr">
        <is>
          <t>RECURSOS CORRIENTES</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top style="thin">
            <color auto="1"/>
          </top>
        </border>
      </dxf>
    </rfmt>
    <rcc rId="0" sId="1" s="1" dxf="1" numFmtId="34">
      <nc r="R296">
        <v>656730</v>
      </nc>
      <n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top style="thin">
            <color auto="1"/>
          </top>
        </border>
      </ndxf>
    </rcc>
    <rcc rId="0" sId="1" dxf="1">
      <nc r="S296" t="inlineStr">
        <is>
          <t>NO</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T296" t="inlineStr">
        <is>
          <t>N/A</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U296" t="inlineStr">
        <is>
          <t>Secretaria General - Dirección Administrativa</t>
        </is>
      </nc>
      <ndxf>
        <font>
          <sz val="10"/>
          <color theme="1"/>
          <name val="Calibri"/>
          <scheme val="minor"/>
        </font>
        <fill>
          <patternFill>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7000080740</v>
      </nc>
      <ndxf>
        <alignment horizontal="center" vertical="center" readingOrder="0"/>
        <border outline="0">
          <left style="thin">
            <color auto="1"/>
          </left>
          <right style="thin">
            <color auto="1"/>
          </right>
          <top style="thin">
            <color auto="1"/>
          </top>
        </border>
      </ndxf>
    </rcc>
    <rcc rId="0" sId="1" dxf="1">
      <nc r="W296">
        <v>8000085626</v>
      </nc>
      <ndxf>
        <font>
          <sz val="10"/>
          <color theme="1"/>
          <name val="Calibri"/>
          <scheme val="minor"/>
        </font>
        <alignment vertical="top" wrapText="1" readingOrder="0"/>
        <border outline="0">
          <left style="thin">
            <color auto="1"/>
          </left>
          <right style="thin">
            <color auto="1"/>
          </right>
          <top style="thin">
            <color auto="1"/>
          </top>
        </border>
        <protection locked="0"/>
      </ndxf>
    </rcc>
    <rcc rId="0" sId="1" dxf="1" numFmtId="34">
      <nc r="X296">
        <v>656730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cc rId="0" sId="1" dxf="1">
      <nc r="Z296" t="inlineStr">
        <is>
          <t>EMPRESA DE ACUEDUCTO Y ALCANTARILLADO DE BOGOTÁ</t>
        </is>
      </nc>
      <ndxf>
        <font>
          <sz val="10"/>
          <color theme="1"/>
          <name val="Calibri"/>
          <scheme val="minor"/>
        </font>
        <alignment vertical="top" wrapText="1" readingOrder="0"/>
        <border outline="0">
          <left style="thin">
            <color auto="1"/>
          </left>
          <right style="thin">
            <color auto="1"/>
          </right>
          <top style="thin">
            <color auto="1"/>
          </top>
        </border>
        <protection locked="0"/>
      </ndxf>
    </rcc>
    <rfmt sheetId="1" sqref="AA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AB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cc rId="0" sId="1" s="1" dxf="1" numFmtId="34">
      <nc r="AC296">
        <v>656730</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ndxf>
    </rcc>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qref="AO296" start="0" length="0">
      <dxf>
        <font>
          <sz val="10"/>
          <color theme="1"/>
          <name val="Calibri"/>
          <scheme val="minor"/>
        </font>
        <numFmt numFmtId="34" formatCode="_(&quot;$&quot;\ * #,##0.00_);_(&quot;$&quot;\ * \(#,##0.00\);_(&quot;$&quot;\ * &quot;-&quot;??_);_(@_)"/>
        <fill>
          <patternFill patternType="none">
            <bgColor indexed="65"/>
          </patternFill>
        </fill>
        <alignment vertical="center" wrapText="1" readingOrder="0"/>
        <border outline="0">
          <left style="thin">
            <color auto="1"/>
          </left>
          <right style="thin">
            <color auto="1"/>
          </right>
          <bottom style="thin">
            <color auto="1"/>
          </bottom>
        </border>
        <protection locked="0"/>
      </dxf>
    </rfmt>
    <rfmt sheetId="1" sqref="AP296" start="0" length="0">
      <dxf>
        <numFmt numFmtId="165" formatCode="_(&quot;$&quot;\ * #,##0_);_(&quot;$&quot;\ * \(#,##0\);_(&quot;$&quot;\ * &quot;-&quot;??_);_(@_)"/>
        <fill>
          <patternFill patternType="none">
            <bgColor indexed="65"/>
          </patternFill>
        </fill>
      </dxf>
    </rfmt>
  </rrc>
  <rrc rId="14747" sId="1" ref="A296:XFD296" action="deleteRow">
    <rfmt sheetId="1" xfDxf="1" sqref="A296:XFD296" start="0" length="0">
      <dxf>
        <fill>
          <patternFill patternType="solid">
            <bgColor theme="0"/>
          </patternFill>
        </fill>
      </dxf>
    </rfmt>
    <rcc rId="0" sId="1" dxf="1">
      <nc r="A296" t="inlineStr">
        <is>
          <t xml:space="preserve">GENERAL </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1.2.2.6.3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cc rId="0" sId="1" dxf="1">
      <nc r="J296" t="inlineStr">
        <is>
          <t>Servicios de acueducto y alcantarillado</t>
        </is>
      </nc>
      <ndxf>
        <font>
          <sz val="10"/>
          <color theme="1"/>
          <name val="Calibri"/>
          <scheme val="minor"/>
        </font>
        <fill>
          <patternFill>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83101500</v>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Acueducto,Alcantarillado y Aseo </t>
        </is>
      </nc>
      <ndxf>
        <font>
          <sz val="10"/>
          <color auto="1"/>
          <name val="Calibri"/>
          <scheme val="minor"/>
        </font>
        <fill>
          <patternFill>
            <bgColor theme="3" tint="0.79998168889431442"/>
          </patternFill>
        </fill>
        <alignment horizontal="left" vertical="center"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fmt sheetId="1" sqref="N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fmt sheetId="1" sqref="O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cc rId="0" sId="1" dxf="1">
      <nc r="P296" t="inlineStr">
        <is>
          <t>RECURSOS CORRIENTES</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top style="thin">
            <color auto="1"/>
          </top>
        </border>
      </dxf>
    </rfmt>
    <rcc rId="0" sId="1" s="1" dxf="1" numFmtId="34">
      <nc r="R296">
        <v>22671023</v>
      </nc>
      <n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top style="thin">
            <color auto="1"/>
          </top>
        </border>
      </ndxf>
    </rcc>
    <rcc rId="0" sId="1" dxf="1">
      <nc r="S296" t="inlineStr">
        <is>
          <t>NO</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T296" t="inlineStr">
        <is>
          <t>N/A</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U296" t="inlineStr">
        <is>
          <t>Secretaria General - Dirección Administrativa</t>
        </is>
      </nc>
      <ndxf>
        <font>
          <sz val="10"/>
          <color theme="1"/>
          <name val="Calibri"/>
          <scheme val="minor"/>
        </font>
        <fill>
          <patternFill>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7000080740</v>
      </nc>
      <ndxf>
        <alignment horizontal="center" vertical="center" readingOrder="0"/>
        <border outline="0">
          <left style="thin">
            <color auto="1"/>
          </left>
          <right style="thin">
            <color auto="1"/>
          </right>
          <top style="thin">
            <color auto="1"/>
          </top>
        </border>
      </ndxf>
    </rcc>
    <rcc rId="0" sId="1" dxf="1">
      <nc r="W296">
        <v>8000086622</v>
      </nc>
      <ndxf>
        <font>
          <sz val="10"/>
          <color theme="1"/>
          <name val="Calibri"/>
          <scheme val="minor"/>
        </font>
        <alignment vertical="top" wrapText="1" readingOrder="0"/>
        <border outline="0">
          <left style="thin">
            <color auto="1"/>
          </left>
          <right style="thin">
            <color auto="1"/>
          </right>
          <top style="thin">
            <color auto="1"/>
          </top>
        </border>
        <protection locked="0"/>
      </ndxf>
    </rcc>
    <rcc rId="0" sId="1" dxf="1" numFmtId="34">
      <nc r="X296">
        <v>22671023</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cc rId="0" sId="1" dxf="1">
      <nc r="Z296" t="inlineStr">
        <is>
          <t>EMPRESA INMOBILIARIA Y DE SERVICIOS LOGISTICOS DE CUNDINAMARCA</t>
        </is>
      </nc>
      <ndxf>
        <font>
          <sz val="10"/>
          <color theme="1"/>
          <name val="Calibri"/>
          <scheme val="minor"/>
        </font>
        <alignment vertical="top" wrapText="1" readingOrder="0"/>
        <border outline="0">
          <left style="thin">
            <color auto="1"/>
          </left>
          <right style="thin">
            <color auto="1"/>
          </right>
          <top style="thin">
            <color auto="1"/>
          </top>
        </border>
        <protection locked="0"/>
      </ndxf>
    </rcc>
    <rfmt sheetId="1" sqref="AA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AB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cc rId="0" sId="1" s="1" dxf="1" numFmtId="34">
      <nc r="AE296">
        <v>22671023</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ndxf>
    </rcc>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qref="AO296" start="0" length="0">
      <dxf>
        <font>
          <sz val="10"/>
          <color theme="1"/>
          <name val="Calibri"/>
          <scheme val="minor"/>
        </font>
        <numFmt numFmtId="34" formatCode="_(&quot;$&quot;\ * #,##0.00_);_(&quot;$&quot;\ * \(#,##0.00\);_(&quot;$&quot;\ * &quot;-&quot;??_);_(@_)"/>
        <fill>
          <patternFill patternType="none">
            <bgColor indexed="65"/>
          </patternFill>
        </fill>
        <alignment vertical="center" wrapText="1" readingOrder="0"/>
        <border outline="0">
          <left style="thin">
            <color auto="1"/>
          </left>
          <right style="thin">
            <color auto="1"/>
          </right>
          <bottom style="thin">
            <color auto="1"/>
          </bottom>
        </border>
        <protection locked="0"/>
      </dxf>
    </rfmt>
    <rfmt sheetId="1" sqref="AP296" start="0" length="0">
      <dxf>
        <numFmt numFmtId="165" formatCode="_(&quot;$&quot;\ * #,##0_);_(&quot;$&quot;\ * \(#,##0\);_(&quot;$&quot;\ * &quot;-&quot;??_);_(@_)"/>
        <fill>
          <patternFill patternType="none">
            <bgColor indexed="65"/>
          </patternFill>
        </fill>
      </dxf>
    </rfmt>
  </rrc>
  <rrc rId="14748" sId="1" ref="A296:XFD296" action="deleteRow">
    <rfmt sheetId="1" xfDxf="1" sqref="A296:XFD296" start="0" length="0">
      <dxf>
        <fill>
          <patternFill patternType="solid">
            <bgColor theme="0"/>
          </patternFill>
        </fill>
      </dxf>
    </rfmt>
    <rcc rId="0" sId="1" dxf="1">
      <nc r="A296" t="inlineStr">
        <is>
          <t xml:space="preserve">GENERAL </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1.2.2.6.3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cc rId="0" sId="1" dxf="1">
      <nc r="J296" t="inlineStr">
        <is>
          <t>Servicios de acueducto y alcantarillado</t>
        </is>
      </nc>
      <ndxf>
        <font>
          <sz val="10"/>
          <color theme="1"/>
          <name val="Calibri"/>
          <scheme val="minor"/>
        </font>
        <fill>
          <patternFill>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83101500</v>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Acueducto,Alcantarillado y Aseo </t>
        </is>
      </nc>
      <ndxf>
        <font>
          <sz val="10"/>
          <color auto="1"/>
          <name val="Calibri"/>
          <scheme val="minor"/>
        </font>
        <fill>
          <patternFill>
            <bgColor theme="3" tint="0.79998168889431442"/>
          </patternFill>
        </fill>
        <alignment horizontal="left" vertical="center"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fmt sheetId="1" sqref="N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fmt sheetId="1" sqref="O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cc rId="0" sId="1" dxf="1">
      <nc r="P296" t="inlineStr">
        <is>
          <t>RECURSOS CORRIENTES</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top style="thin">
            <color auto="1"/>
          </top>
        </border>
      </dxf>
    </rfmt>
    <rcc rId="0" sId="1" s="1" dxf="1" numFmtId="34">
      <nc r="R296">
        <v>24983499</v>
      </nc>
      <n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top style="thin">
            <color auto="1"/>
          </top>
        </border>
      </ndxf>
    </rcc>
    <rcc rId="0" sId="1" dxf="1">
      <nc r="S296" t="inlineStr">
        <is>
          <t>NO</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T296" t="inlineStr">
        <is>
          <t>N/A</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U296" t="inlineStr">
        <is>
          <t>Secretaria General - Dirección Administrativa</t>
        </is>
      </nc>
      <ndxf>
        <font>
          <sz val="10"/>
          <color theme="1"/>
          <name val="Calibri"/>
          <scheme val="minor"/>
        </font>
        <fill>
          <patternFill>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7000080740</v>
      </nc>
      <ndxf>
        <alignment horizontal="center" vertical="center" readingOrder="0"/>
        <border outline="0">
          <left style="thin">
            <color auto="1"/>
          </left>
          <right style="thin">
            <color auto="1"/>
          </right>
          <top style="thin">
            <color auto="1"/>
          </top>
        </border>
      </ndxf>
    </rcc>
    <rcc rId="0" sId="1" dxf="1">
      <nc r="W296">
        <v>8000088649</v>
      </nc>
      <ndxf>
        <font>
          <sz val="10"/>
          <color theme="1"/>
          <name val="Calibri"/>
          <scheme val="minor"/>
        </font>
        <alignment vertical="top" wrapText="1" readingOrder="0"/>
        <border outline="0">
          <left style="thin">
            <color auto="1"/>
          </left>
          <right style="thin">
            <color auto="1"/>
          </right>
          <top style="thin">
            <color auto="1"/>
          </top>
        </border>
        <protection locked="0"/>
      </ndxf>
    </rcc>
    <rcc rId="0" sId="1" dxf="1" numFmtId="34">
      <nc r="X296">
        <v>24983499</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cc rId="0" sId="1" dxf="1">
      <nc r="Z296" t="inlineStr">
        <is>
          <t>EMPRESA INMOBILIARIA Y DE SERVICIOS LOGISTICOS DE CUNDINAMARCA</t>
        </is>
      </nc>
      <ndxf>
        <font>
          <sz val="10"/>
          <color theme="1"/>
          <name val="Calibri"/>
          <scheme val="minor"/>
        </font>
        <alignment vertical="top" wrapText="1" readingOrder="0"/>
        <border outline="0">
          <left style="thin">
            <color auto="1"/>
          </left>
          <right style="thin">
            <color auto="1"/>
          </right>
          <top style="thin">
            <color auto="1"/>
          </top>
        </border>
        <protection locked="0"/>
      </ndxf>
    </rcc>
    <rfmt sheetId="1" sqref="AA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AB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cc rId="0" sId="1" s="1" dxf="1" numFmtId="34">
      <nc r="AI296">
        <v>24983499</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ndxf>
    </rcc>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qref="AO296" start="0" length="0">
      <dxf>
        <font>
          <sz val="10"/>
          <color theme="1"/>
          <name val="Calibri"/>
          <scheme val="minor"/>
        </font>
        <numFmt numFmtId="34" formatCode="_(&quot;$&quot;\ * #,##0.00_);_(&quot;$&quot;\ * \(#,##0.00\);_(&quot;$&quot;\ * &quot;-&quot;??_);_(@_)"/>
        <fill>
          <patternFill patternType="none">
            <bgColor indexed="65"/>
          </patternFill>
        </fill>
        <alignment vertical="center" wrapText="1" readingOrder="0"/>
        <border outline="0">
          <left style="thin">
            <color auto="1"/>
          </left>
          <right style="thin">
            <color auto="1"/>
          </right>
          <bottom style="thin">
            <color auto="1"/>
          </bottom>
        </border>
        <protection locked="0"/>
      </dxf>
    </rfmt>
    <rfmt sheetId="1" sqref="AP296" start="0" length="0">
      <dxf>
        <numFmt numFmtId="165" formatCode="_(&quot;$&quot;\ * #,##0_);_(&quot;$&quot;\ * \(#,##0\);_(&quot;$&quot;\ * &quot;-&quot;??_);_(@_)"/>
        <fill>
          <patternFill patternType="none">
            <bgColor indexed="65"/>
          </patternFill>
        </fill>
      </dxf>
    </rfmt>
  </rrc>
  <rrc rId="14749" sId="1" ref="A296:XFD296" action="deleteRow">
    <rfmt sheetId="1" xfDxf="1" sqref="A296:XFD296" start="0" length="0">
      <dxf>
        <fill>
          <patternFill patternType="solid">
            <bgColor theme="0"/>
          </patternFill>
        </fill>
      </dxf>
    </rfmt>
    <rcc rId="0" sId="1" dxf="1">
      <nc r="A296" t="inlineStr">
        <is>
          <t xml:space="preserve">GENERAL </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1.2.2.6.3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cc rId="0" sId="1" dxf="1">
      <nc r="J296" t="inlineStr">
        <is>
          <t>Servicios de acueducto y alcantarillado</t>
        </is>
      </nc>
      <ndxf>
        <font>
          <sz val="10"/>
          <color theme="1"/>
          <name val="Calibri"/>
          <scheme val="minor"/>
        </font>
        <fill>
          <patternFill>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83101500</v>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Acueducto,Alcantarillado y Aseo </t>
        </is>
      </nc>
      <ndxf>
        <font>
          <sz val="10"/>
          <color auto="1"/>
          <name val="Calibri"/>
          <scheme val="minor"/>
        </font>
        <fill>
          <patternFill>
            <bgColor theme="3" tint="0.79998168889431442"/>
          </patternFill>
        </fill>
        <alignment horizontal="left" vertical="center"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fmt sheetId="1" sqref="N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fmt sheetId="1" sqref="O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cc rId="0" sId="1" dxf="1">
      <nc r="P296" t="inlineStr">
        <is>
          <t>RECURSOS CORRIENTES</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top style="thin">
            <color auto="1"/>
          </top>
        </border>
      </dxf>
    </rfmt>
    <rcc rId="0" sId="1" dxf="1" numFmtId="34">
      <nc r="R296">
        <v>1389010</v>
      </nc>
      <ndxf>
        <font>
          <sz val="10"/>
          <color theme="1"/>
          <name val="Calibri"/>
          <scheme val="minor"/>
        </font>
        <numFmt numFmtId="34" formatCode="_(&quot;$&quot;\ * #,##0.00_);_(&quot;$&quot;\ * \(#,##0.00\);_(&quot;$&quot;\ * &quot;-&quot;??_);_(@_)"/>
        <fill>
          <patternFill>
            <bgColor theme="4" tint="0.79998168889431442"/>
          </patternFill>
        </fill>
        <alignment vertical="top" wrapText="1" readingOrder="0"/>
        <border outline="0">
          <left style="thin">
            <color auto="1"/>
          </left>
          <right style="thin">
            <color auto="1"/>
          </right>
          <top style="thin">
            <color auto="1"/>
          </top>
        </border>
        <protection locked="0"/>
      </ndxf>
    </rcc>
    <rcc rId="0" sId="1" dxf="1">
      <nc r="S296" t="inlineStr">
        <is>
          <t>NO</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T296" t="inlineStr">
        <is>
          <t>N/A</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U296" t="inlineStr">
        <is>
          <t>Secretaria General - Dirección Administrativa</t>
        </is>
      </nc>
      <ndxf>
        <font>
          <sz val="10"/>
          <color theme="1"/>
          <name val="Calibri"/>
          <scheme val="minor"/>
        </font>
        <fill>
          <patternFill>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7000080740</v>
      </nc>
      <ndxf>
        <alignment horizontal="center" vertical="center" readingOrder="0"/>
        <border outline="0">
          <left style="thin">
            <color auto="1"/>
          </left>
          <right style="thin">
            <color auto="1"/>
          </right>
          <top style="thin">
            <color auto="1"/>
          </top>
        </border>
      </ndxf>
    </rcc>
    <rcc rId="0" sId="1" dxf="1">
      <nc r="W296">
        <v>8000089768</v>
      </nc>
      <ndxf>
        <font>
          <sz val="10"/>
          <color theme="1"/>
          <name val="Calibri"/>
          <scheme val="minor"/>
        </font>
        <alignment vertical="top" wrapText="1" readingOrder="0"/>
        <border outline="0">
          <left style="thin">
            <color auto="1"/>
          </left>
          <right style="thin">
            <color auto="1"/>
          </right>
          <top style="thin">
            <color auto="1"/>
          </top>
        </border>
        <protection locked="0"/>
      </ndxf>
    </rcc>
    <rcc rId="0" sId="1" dxf="1" numFmtId="34">
      <nc r="X296">
        <v>1389010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cc rId="0" sId="1" dxf="1">
      <nc r="Z296" t="inlineStr">
        <is>
          <t>EMPRESA DE ACUEDUCTO Y ALCANTARILLADO DE BOGOTÁ</t>
        </is>
      </nc>
      <ndxf>
        <font>
          <sz val="10"/>
          <color theme="1"/>
          <name val="Calibri"/>
          <scheme val="minor"/>
        </font>
        <alignment vertical="top" wrapText="1" readingOrder="0"/>
        <border outline="0">
          <left style="thin">
            <color auto="1"/>
          </left>
          <right style="thin">
            <color auto="1"/>
          </right>
          <top style="thin">
            <color auto="1"/>
          </top>
        </border>
        <protection locked="0"/>
      </ndxf>
    </rcc>
    <rfmt sheetId="1" sqref="AA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AB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cc rId="0" sId="1" s="1" dxf="1" numFmtId="34">
      <nc r="AJ296">
        <v>1389010</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ndxf>
    </rcc>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qref="AO296" start="0" length="0">
      <dxf>
        <font>
          <sz val="10"/>
          <color theme="1"/>
          <name val="Calibri"/>
          <scheme val="minor"/>
        </font>
        <numFmt numFmtId="34" formatCode="_(&quot;$&quot;\ * #,##0.00_);_(&quot;$&quot;\ * \(#,##0.00\);_(&quot;$&quot;\ * &quot;-&quot;??_);_(@_)"/>
        <fill>
          <patternFill patternType="none">
            <bgColor indexed="65"/>
          </patternFill>
        </fill>
        <alignment vertical="center" wrapText="1" readingOrder="0"/>
        <border outline="0">
          <left style="thin">
            <color indexed="64"/>
          </left>
          <right style="thin">
            <color indexed="64"/>
          </right>
          <bottom style="thin">
            <color indexed="64"/>
          </bottom>
        </border>
        <protection locked="0"/>
      </dxf>
    </rfmt>
    <rfmt sheetId="1" sqref="AP296" start="0" length="0">
      <dxf>
        <numFmt numFmtId="165" formatCode="_(&quot;$&quot;\ * #,##0_);_(&quot;$&quot;\ * \(#,##0\);_(&quot;$&quot;\ * &quot;-&quot;??_);_(@_)"/>
        <fill>
          <patternFill patternType="none">
            <bgColor indexed="65"/>
          </patternFill>
        </fill>
      </dxf>
    </rfmt>
  </rrc>
  <rrc rId="14750" sId="1" ref="A296:XFD296" action="deleteRow">
    <rfmt sheetId="1" xfDxf="1" sqref="A296:XFD296" start="0" length="0">
      <dxf>
        <fill>
          <patternFill patternType="solid">
            <bgColor theme="0"/>
          </patternFill>
        </fill>
      </dxf>
    </rfmt>
    <rcc rId="0" sId="1" dxf="1">
      <nc r="A296" t="inlineStr">
        <is>
          <t xml:space="preserve">GENERAL </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1.2.2.6.3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cc rId="0" sId="1" dxf="1">
      <nc r="J296" t="inlineStr">
        <is>
          <t>Servicios de acueducto y alcantarillado</t>
        </is>
      </nc>
      <ndxf>
        <font>
          <sz val="10"/>
          <color theme="1"/>
          <name val="Calibri"/>
          <scheme val="minor"/>
        </font>
        <fill>
          <patternFill>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83101500</v>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Acueducto,Alcantarillado y Aseo </t>
        </is>
      </nc>
      <ndxf>
        <font>
          <sz val="10"/>
          <color auto="1"/>
          <name val="Calibri"/>
          <scheme val="minor"/>
        </font>
        <fill>
          <patternFill>
            <bgColor theme="3" tint="0.79998168889431442"/>
          </patternFill>
        </fill>
        <alignment horizontal="left" vertical="center"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fmt sheetId="1" sqref="N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fmt sheetId="1" sqref="O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cc rId="0" sId="1" dxf="1">
      <nc r="P296" t="inlineStr">
        <is>
          <t>RECURSOS CORRIENTES</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top style="thin">
            <color auto="1"/>
          </top>
        </border>
      </dxf>
    </rfmt>
    <rcc rId="0" sId="1" dxf="1" numFmtId="34">
      <nc r="R296">
        <v>69880</v>
      </nc>
      <ndxf>
        <font>
          <sz val="10"/>
          <color theme="1"/>
          <name val="Calibri"/>
          <scheme val="minor"/>
        </font>
        <numFmt numFmtId="34" formatCode="_(&quot;$&quot;\ * #,##0.00_);_(&quot;$&quot;\ * \(#,##0.00\);_(&quot;$&quot;\ * &quot;-&quot;??_);_(@_)"/>
        <fill>
          <patternFill>
            <bgColor theme="4" tint="0.79998168889431442"/>
          </patternFill>
        </fill>
        <alignment vertical="top" wrapText="1" readingOrder="0"/>
        <border outline="0">
          <left style="thin">
            <color auto="1"/>
          </left>
          <right style="thin">
            <color auto="1"/>
          </right>
          <top style="thin">
            <color auto="1"/>
          </top>
        </border>
        <protection locked="0"/>
      </ndxf>
    </rcc>
    <rcc rId="0" sId="1" dxf="1">
      <nc r="S296" t="inlineStr">
        <is>
          <t>NO</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T296" t="inlineStr">
        <is>
          <t>N/A</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U296" t="inlineStr">
        <is>
          <t>Secretaria General - Dirección Administrativa</t>
        </is>
      </nc>
      <ndxf>
        <font>
          <sz val="10"/>
          <color theme="1"/>
          <name val="Calibri"/>
          <scheme val="minor"/>
        </font>
        <fill>
          <patternFill>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7000080740</v>
      </nc>
      <ndxf>
        <alignment horizontal="center" vertical="center" readingOrder="0"/>
        <border outline="0">
          <left style="thin">
            <color auto="1"/>
          </left>
          <right style="thin">
            <color auto="1"/>
          </right>
          <top style="thin">
            <color auto="1"/>
          </top>
        </border>
      </ndxf>
    </rcc>
    <rcc rId="0" sId="1" dxf="1">
      <nc r="W296">
        <v>8000090070</v>
      </nc>
      <ndxf>
        <font>
          <sz val="10"/>
          <color theme="1"/>
          <name val="Calibri"/>
          <scheme val="minor"/>
        </font>
        <alignment vertical="top" wrapText="1" readingOrder="0"/>
        <border outline="0">
          <left style="thin">
            <color auto="1"/>
          </left>
          <right style="thin">
            <color auto="1"/>
          </right>
          <top style="thin">
            <color auto="1"/>
          </top>
        </border>
        <protection locked="0"/>
      </ndxf>
    </rcc>
    <rcc rId="0" sId="1" dxf="1" numFmtId="34">
      <nc r="X296">
        <v>69880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cc rId="0" sId="1" dxf="1">
      <nc r="Z296" t="inlineStr">
        <is>
          <t>EMPRESA DE ACUEDUCTO Y ALCANTARILLADO DE BOGOTÁ</t>
        </is>
      </nc>
      <ndxf>
        <font>
          <sz val="10"/>
          <color theme="1"/>
          <name val="Calibri"/>
          <scheme val="minor"/>
        </font>
        <alignment vertical="top" wrapText="1" readingOrder="0"/>
        <border outline="0">
          <left style="thin">
            <color auto="1"/>
          </left>
          <right style="thin">
            <color auto="1"/>
          </right>
          <top style="thin">
            <color auto="1"/>
          </top>
        </border>
        <protection locked="0"/>
      </ndxf>
    </rcc>
    <rfmt sheetId="1" sqref="AA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AB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cc rId="0" sId="1" s="1" dxf="1" numFmtId="34">
      <nc r="AK296">
        <v>69880</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ndxf>
    </rcc>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qref="AO296" start="0" length="0">
      <dxf>
        <font>
          <sz val="10"/>
          <color theme="1"/>
          <name val="Calibri"/>
          <scheme val="minor"/>
        </font>
        <numFmt numFmtId="34" formatCode="_(&quot;$&quot;\ * #,##0.00_);_(&quot;$&quot;\ * \(#,##0.00\);_(&quot;$&quot;\ * &quot;-&quot;??_);_(@_)"/>
        <fill>
          <patternFill patternType="none">
            <bgColor indexed="65"/>
          </patternFill>
        </fill>
        <alignment vertical="center" wrapText="1" readingOrder="0"/>
        <border outline="0">
          <left style="thin">
            <color indexed="64"/>
          </left>
          <right style="thin">
            <color indexed="64"/>
          </right>
          <bottom style="thin">
            <color indexed="64"/>
          </bottom>
        </border>
        <protection locked="0"/>
      </dxf>
    </rfmt>
    <rfmt sheetId="1" sqref="AP296" start="0" length="0">
      <dxf>
        <numFmt numFmtId="165" formatCode="_(&quot;$&quot;\ * #,##0_);_(&quot;$&quot;\ * \(#,##0\);_(&quot;$&quot;\ * &quot;-&quot;??_);_(@_)"/>
        <fill>
          <patternFill patternType="none">
            <bgColor indexed="65"/>
          </patternFill>
        </fill>
      </dxf>
    </rfmt>
  </rrc>
  <rrc rId="14751" sId="1" ref="A296:XFD296" action="deleteRow">
    <rfmt sheetId="1" xfDxf="1" sqref="A296:XFD296" start="0" length="0">
      <dxf>
        <fill>
          <patternFill patternType="solid">
            <bgColor theme="0"/>
          </patternFill>
        </fill>
      </dxf>
    </rfmt>
    <rcc rId="0" sId="1" dxf="1">
      <nc r="A296" t="inlineStr">
        <is>
          <t xml:space="preserve">GENERAL </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1.2.2.6.3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cc rId="0" sId="1" dxf="1">
      <nc r="J296" t="inlineStr">
        <is>
          <t>Servicios de acueducto y alcantarillado</t>
        </is>
      </nc>
      <ndxf>
        <font>
          <sz val="10"/>
          <color theme="1"/>
          <name val="Calibri"/>
          <scheme val="minor"/>
        </font>
        <fill>
          <patternFill>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83101500</v>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Acueducto,Alcantarillado y Aseo </t>
        </is>
      </nc>
      <ndxf>
        <font>
          <sz val="10"/>
          <color auto="1"/>
          <name val="Calibri"/>
          <scheme val="minor"/>
        </font>
        <fill>
          <patternFill>
            <bgColor theme="3" tint="0.79998168889431442"/>
          </patternFill>
        </fill>
        <alignment horizontal="left" vertical="center"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fmt sheetId="1" sqref="N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fmt sheetId="1" sqref="O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cc rId="0" sId="1" dxf="1">
      <nc r="P296" t="inlineStr">
        <is>
          <t>RECURSOS CORRIENTES</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top style="thin">
            <color auto="1"/>
          </top>
        </border>
      </dxf>
    </rfmt>
    <rfmt sheetId="1" sqref="R296" start="0" length="0">
      <dxf>
        <font>
          <sz val="10"/>
          <color theme="1"/>
          <name val="Calibri"/>
          <scheme val="minor"/>
        </font>
        <numFmt numFmtId="34" formatCode="_(&quot;$&quot;\ * #,##0.00_);_(&quot;$&quot;\ * \(#,##0.00\);_(&quot;$&quot;\ * &quot;-&quot;??_);_(@_)"/>
        <fill>
          <patternFill>
            <bgColor theme="4" tint="0.79998168889431442"/>
          </patternFill>
        </fill>
        <alignment vertical="top" wrapText="1" readingOrder="0"/>
        <border outline="0">
          <left style="thin">
            <color auto="1"/>
          </left>
          <right style="thin">
            <color auto="1"/>
          </right>
          <top style="thin">
            <color auto="1"/>
          </top>
        </border>
        <protection locked="0"/>
      </dxf>
    </rfmt>
    <rcc rId="0" sId="1" dxf="1">
      <nc r="S296" t="inlineStr">
        <is>
          <t>NO</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T296" t="inlineStr">
        <is>
          <t>N/A</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U296" t="inlineStr">
        <is>
          <t>Secretaria General - Dirección Administrativa</t>
        </is>
      </nc>
      <ndxf>
        <font>
          <sz val="10"/>
          <color theme="1"/>
          <name val="Calibri"/>
          <scheme val="minor"/>
        </font>
        <fill>
          <patternFill>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fmt sheetId="1" sqref="V296" start="0" length="0">
      <dxf>
        <alignment horizontal="center" vertical="center" readingOrder="0"/>
        <border outline="0">
          <left style="thin">
            <color auto="1"/>
          </left>
          <right style="thin">
            <color auto="1"/>
          </right>
          <top style="thin">
            <color auto="1"/>
          </top>
        </border>
      </dxf>
    </rfmt>
    <rfmt sheetId="1" sqref="W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X296" start="0" length="0">
      <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rder>
        <protection locked="0"/>
      </dxf>
    </rfmt>
    <rfmt sheetId="1" sqref="Y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Z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AA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AB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qref="AO296" start="0" length="0">
      <dxf>
        <font>
          <sz val="10"/>
          <color theme="1"/>
          <name val="Calibri"/>
          <scheme val="minor"/>
        </font>
        <numFmt numFmtId="34" formatCode="_(&quot;$&quot;\ * #,##0.00_);_(&quot;$&quot;\ * \(#,##0.00\);_(&quot;$&quot;\ * &quot;-&quot;??_);_(@_)"/>
        <fill>
          <patternFill patternType="none">
            <bgColor indexed="65"/>
          </patternFill>
        </fill>
        <alignment vertical="center" wrapText="1" readingOrder="0"/>
        <border outline="0">
          <left style="thin">
            <color indexed="64"/>
          </left>
          <right style="thin">
            <color indexed="64"/>
          </right>
          <bottom style="thin">
            <color indexed="64"/>
          </bottom>
        </border>
        <protection locked="0"/>
      </dxf>
    </rfmt>
    <rfmt sheetId="1" sqref="AP296" start="0" length="0">
      <dxf>
        <numFmt numFmtId="165" formatCode="_(&quot;$&quot;\ * #,##0_);_(&quot;$&quot;\ * \(#,##0\);_(&quot;$&quot;\ * &quot;-&quot;??_);_(@_)"/>
        <fill>
          <patternFill patternType="none">
            <bgColor indexed="65"/>
          </patternFill>
        </fill>
      </dxf>
    </rfmt>
  </rrc>
  <rrc rId="14752" sId="1" ref="A296:XFD296" action="deleteRow">
    <rfmt sheetId="1" xfDxf="1" sqref="A296:XFD296" start="0" length="0">
      <dxf>
        <fill>
          <patternFill patternType="solid">
            <bgColor theme="0"/>
          </patternFill>
        </fill>
      </dxf>
    </rfmt>
    <rcc rId="0" sId="1" dxf="1">
      <nc r="A296" t="inlineStr">
        <is>
          <t xml:space="preserve">GENERAL </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1.2.2.6.3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cc rId="0" sId="1" dxf="1">
      <nc r="J296" t="inlineStr">
        <is>
          <t>Servicios de acueducto y alcantarillado</t>
        </is>
      </nc>
      <ndxf>
        <font>
          <sz val="10"/>
          <color theme="1"/>
          <name val="Calibri"/>
          <scheme val="minor"/>
        </font>
        <fill>
          <patternFill>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83101500</v>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Acueducto,Alcantarillado y Aseo </t>
        </is>
      </nc>
      <ndxf>
        <font>
          <sz val="10"/>
          <color auto="1"/>
          <name val="Calibri"/>
          <scheme val="minor"/>
        </font>
        <fill>
          <patternFill>
            <bgColor theme="3" tint="0.79998168889431442"/>
          </patternFill>
        </fill>
        <alignment horizontal="left" vertical="center"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fmt sheetId="1" sqref="N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fmt sheetId="1" sqref="O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cc rId="0" sId="1" dxf="1">
      <nc r="P296" t="inlineStr">
        <is>
          <t>RECURSOS CORRIENTES</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top style="thin">
            <color auto="1"/>
          </top>
        </border>
      </dxf>
    </rfmt>
    <rfmt sheetId="1" sqref="R296" start="0" length="0">
      <dxf>
        <font>
          <sz val="10"/>
          <color theme="1"/>
          <name val="Calibri"/>
          <scheme val="minor"/>
        </font>
        <numFmt numFmtId="34" formatCode="_(&quot;$&quot;\ * #,##0.00_);_(&quot;$&quot;\ * \(#,##0.00\);_(&quot;$&quot;\ * &quot;-&quot;??_);_(@_)"/>
        <fill>
          <patternFill>
            <bgColor theme="4" tint="0.79998168889431442"/>
          </patternFill>
        </fill>
        <alignment vertical="top" wrapText="1" readingOrder="0"/>
        <border outline="0">
          <left style="thin">
            <color auto="1"/>
          </left>
          <right style="thin">
            <color auto="1"/>
          </right>
          <top style="thin">
            <color auto="1"/>
          </top>
        </border>
        <protection locked="0"/>
      </dxf>
    </rfmt>
    <rcc rId="0" sId="1" dxf="1">
      <nc r="S296" t="inlineStr">
        <is>
          <t>NO</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T296" t="inlineStr">
        <is>
          <t>N/A</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U296" t="inlineStr">
        <is>
          <t>Secretaria General - Dirección Administrativa</t>
        </is>
      </nc>
      <ndxf>
        <font>
          <sz val="10"/>
          <color theme="1"/>
          <name val="Calibri"/>
          <scheme val="minor"/>
        </font>
        <fill>
          <patternFill>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fmt sheetId="1" sqref="V296" start="0" length="0">
      <dxf>
        <alignment horizontal="center" vertical="center" readingOrder="0"/>
        <border outline="0">
          <left style="thin">
            <color auto="1"/>
          </left>
          <right style="thin">
            <color auto="1"/>
          </right>
          <top style="thin">
            <color auto="1"/>
          </top>
        </border>
      </dxf>
    </rfmt>
    <rfmt sheetId="1" sqref="W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X296" start="0" length="0">
      <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rder>
        <protection locked="0"/>
      </dxf>
    </rfmt>
    <rfmt sheetId="1" sqref="Y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Z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AA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AB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qref="AO296" start="0" length="0">
      <dxf>
        <font>
          <sz val="10"/>
          <color theme="1"/>
          <name val="Calibri"/>
          <scheme val="minor"/>
        </font>
        <numFmt numFmtId="34" formatCode="_(&quot;$&quot;\ * #,##0.00_);_(&quot;$&quot;\ * \(#,##0.00\);_(&quot;$&quot;\ * &quot;-&quot;??_);_(@_)"/>
        <fill>
          <patternFill patternType="none">
            <bgColor indexed="65"/>
          </patternFill>
        </fill>
        <alignment vertical="center" wrapText="1" readingOrder="0"/>
        <border outline="0">
          <left style="thin">
            <color indexed="64"/>
          </left>
          <right style="thin">
            <color indexed="64"/>
          </right>
          <bottom style="thin">
            <color indexed="64"/>
          </bottom>
        </border>
        <protection locked="0"/>
      </dxf>
    </rfmt>
    <rfmt sheetId="1" sqref="AP296" start="0" length="0">
      <dxf>
        <numFmt numFmtId="165" formatCode="_(&quot;$&quot;\ * #,##0_);_(&quot;$&quot;\ * \(#,##0\);_(&quot;$&quot;\ * &quot;-&quot;??_);_(@_)"/>
        <fill>
          <patternFill patternType="none">
            <bgColor indexed="65"/>
          </patternFill>
        </fill>
      </dxf>
    </rfmt>
  </rrc>
  <rrc rId="14753" sId="1" ref="A296:XFD296" action="deleteRow">
    <rfmt sheetId="1" xfDxf="1" sqref="A296:XFD296" start="0" length="0">
      <dxf>
        <fill>
          <patternFill patternType="solid">
            <bgColor theme="0"/>
          </patternFill>
        </fill>
      </dxf>
    </rfmt>
    <rcc rId="0" sId="1" dxf="1">
      <nc r="A296" t="inlineStr">
        <is>
          <t xml:space="preserve">GENERAL </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1.2.2.6.3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cc rId="0" sId="1" dxf="1">
      <nc r="J296" t="inlineStr">
        <is>
          <t>Servicios de acueducto y alcantarillado</t>
        </is>
      </nc>
      <ndxf>
        <font>
          <sz val="10"/>
          <color theme="1"/>
          <name val="Calibri"/>
          <scheme val="minor"/>
        </font>
        <fill>
          <patternFill>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83101500</v>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Acueducto,Alcantarillado y Aseo </t>
        </is>
      </nc>
      <ndxf>
        <font>
          <sz val="10"/>
          <color auto="1"/>
          <name val="Calibri"/>
          <scheme val="minor"/>
        </font>
        <fill>
          <patternFill>
            <bgColor theme="3" tint="0.79998168889431442"/>
          </patternFill>
        </fill>
        <alignment horizontal="left" vertical="center"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fmt sheetId="1" sqref="N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fmt sheetId="1" sqref="O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cc rId="0" sId="1" dxf="1">
      <nc r="P296" t="inlineStr">
        <is>
          <t>RECURSOS CORRIENTES</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top style="thin">
            <color auto="1"/>
          </top>
        </border>
      </dxf>
    </rfmt>
    <rfmt sheetId="1" sqref="R296" start="0" length="0">
      <dxf>
        <font>
          <sz val="10"/>
          <color theme="1"/>
          <name val="Calibri"/>
          <scheme val="minor"/>
        </font>
        <numFmt numFmtId="34" formatCode="_(&quot;$&quot;\ * #,##0.00_);_(&quot;$&quot;\ * \(#,##0.00\);_(&quot;$&quot;\ * &quot;-&quot;??_);_(@_)"/>
        <fill>
          <patternFill>
            <bgColor theme="4" tint="0.79998168889431442"/>
          </patternFill>
        </fill>
        <alignment vertical="top" wrapText="1" readingOrder="0"/>
        <border outline="0">
          <left style="thin">
            <color auto="1"/>
          </left>
          <right style="thin">
            <color auto="1"/>
          </right>
          <top style="thin">
            <color auto="1"/>
          </top>
        </border>
        <protection locked="0"/>
      </dxf>
    </rfmt>
    <rcc rId="0" sId="1" dxf="1">
      <nc r="S296" t="inlineStr">
        <is>
          <t>NO</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T296" t="inlineStr">
        <is>
          <t>N/A</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U296" t="inlineStr">
        <is>
          <t>Secretaria General - Dirección Administrativa</t>
        </is>
      </nc>
      <ndxf>
        <font>
          <sz val="10"/>
          <color theme="1"/>
          <name val="Calibri"/>
          <scheme val="minor"/>
        </font>
        <fill>
          <patternFill>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fmt sheetId="1" sqref="V296" start="0" length="0">
      <dxf>
        <alignment horizontal="center" vertical="center" readingOrder="0"/>
        <border outline="0">
          <left style="thin">
            <color auto="1"/>
          </left>
          <right style="thin">
            <color auto="1"/>
          </right>
          <top style="thin">
            <color auto="1"/>
          </top>
        </border>
      </dxf>
    </rfmt>
    <rfmt sheetId="1" sqref="W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X296" start="0" length="0">
      <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rder>
        <protection locked="0"/>
      </dxf>
    </rfmt>
    <rfmt sheetId="1" sqref="Y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Z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AA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AB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qref="AO296" start="0" length="0">
      <dxf>
        <font>
          <sz val="10"/>
          <color theme="1"/>
          <name val="Calibri"/>
          <scheme val="minor"/>
        </font>
        <numFmt numFmtId="34" formatCode="_(&quot;$&quot;\ * #,##0.00_);_(&quot;$&quot;\ * \(#,##0.00\);_(&quot;$&quot;\ * &quot;-&quot;??_);_(@_)"/>
        <fill>
          <patternFill patternType="none">
            <bgColor indexed="65"/>
          </patternFill>
        </fill>
        <alignment vertical="center" wrapText="1" readingOrder="0"/>
        <border outline="0">
          <left style="thin">
            <color indexed="64"/>
          </left>
          <right style="thin">
            <color indexed="64"/>
          </right>
          <bottom style="thin">
            <color indexed="64"/>
          </bottom>
        </border>
        <protection locked="0"/>
      </dxf>
    </rfmt>
    <rfmt sheetId="1" sqref="AP296" start="0" length="0">
      <dxf>
        <numFmt numFmtId="165" formatCode="_(&quot;$&quot;\ * #,##0_);_(&quot;$&quot;\ * \(#,##0\);_(&quot;$&quot;\ * &quot;-&quot;??_);_(@_)"/>
        <fill>
          <patternFill patternType="none">
            <bgColor indexed="65"/>
          </patternFill>
        </fill>
      </dxf>
    </rfmt>
  </rrc>
  <rrc rId="14754" sId="1" ref="A296:XFD296" action="deleteRow">
    <rfmt sheetId="1" xfDxf="1" sqref="A296:XFD296" start="0" length="0">
      <dxf>
        <fill>
          <patternFill patternType="solid">
            <bgColor theme="0"/>
          </patternFill>
        </fill>
      </dxf>
    </rfmt>
    <rcc rId="0" sId="1" dxf="1">
      <nc r="A296" t="inlineStr">
        <is>
          <t xml:space="preserve">GENERAL </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1.2.2.6.3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cc rId="0" sId="1" dxf="1">
      <nc r="J296" t="inlineStr">
        <is>
          <t>Servicios de acueducto y alcantarillado</t>
        </is>
      </nc>
      <ndxf>
        <font>
          <sz val="10"/>
          <color theme="1"/>
          <name val="Calibri"/>
          <scheme val="minor"/>
        </font>
        <fill>
          <patternFill>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83101500</v>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Acueducto,Alcantarillado y Aseo </t>
        </is>
      </nc>
      <ndxf>
        <font>
          <sz val="10"/>
          <color auto="1"/>
          <name val="Calibri"/>
          <scheme val="minor"/>
        </font>
        <fill>
          <patternFill>
            <bgColor theme="3" tint="0.79998168889431442"/>
          </patternFill>
        </fill>
        <alignment horizontal="left" vertical="center"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fmt sheetId="1" sqref="N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fmt sheetId="1" sqref="O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rder>
        <protection locked="0"/>
      </dxf>
    </rfmt>
    <rcc rId="0" sId="1" dxf="1">
      <nc r="P296" t="inlineStr">
        <is>
          <t>RECURSOS CORRIENTES</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top style="thin">
            <color auto="1"/>
          </top>
        </border>
      </dxf>
    </rfmt>
    <rfmt sheetId="1" sqref="R296" start="0" length="0">
      <dxf>
        <font>
          <sz val="10"/>
          <color theme="1"/>
          <name val="Calibri"/>
          <scheme val="minor"/>
        </font>
        <numFmt numFmtId="34" formatCode="_(&quot;$&quot;\ * #,##0.00_);_(&quot;$&quot;\ * \(#,##0.00\);_(&quot;$&quot;\ * &quot;-&quot;??_);_(@_)"/>
        <fill>
          <patternFill>
            <bgColor theme="4" tint="0.79998168889431442"/>
          </patternFill>
        </fill>
        <alignment vertical="top" wrapText="1" readingOrder="0"/>
        <border outline="0">
          <left style="thin">
            <color auto="1"/>
          </left>
          <right style="thin">
            <color auto="1"/>
          </right>
          <top style="thin">
            <color auto="1"/>
          </top>
        </border>
        <protection locked="0"/>
      </dxf>
    </rfmt>
    <rcc rId="0" sId="1" dxf="1">
      <nc r="S296" t="inlineStr">
        <is>
          <t>NO</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T296" t="inlineStr">
        <is>
          <t>N/A</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U296" t="inlineStr">
        <is>
          <t>Secretaria General - Dirección Administrativa</t>
        </is>
      </nc>
      <ndxf>
        <font>
          <sz val="10"/>
          <color theme="1"/>
          <name val="Calibri"/>
          <scheme val="minor"/>
        </font>
        <fill>
          <patternFill>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fmt sheetId="1" sqref="V296" start="0" length="0">
      <dxf>
        <alignment horizontal="center" vertical="center" readingOrder="0"/>
        <border outline="0">
          <left style="thin">
            <color auto="1"/>
          </left>
          <right style="thin">
            <color auto="1"/>
          </right>
          <top style="thin">
            <color auto="1"/>
          </top>
        </border>
      </dxf>
    </rfmt>
    <rfmt sheetId="1" sqref="W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X296" start="0" length="0">
      <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rder>
        <protection locked="0"/>
      </dxf>
    </rfmt>
    <rfmt sheetId="1" sqref="Y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Z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AA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AB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rder>
        <protection locked="0"/>
      </dxf>
    </rfmt>
    <rfmt sheetId="1" sqref="AO296" start="0" length="0">
      <dxf>
        <font>
          <sz val="10"/>
          <color theme="1"/>
          <name val="Calibri"/>
          <scheme val="minor"/>
        </font>
        <numFmt numFmtId="34" formatCode="_(&quot;$&quot;\ * #,##0.00_);_(&quot;$&quot;\ * \(#,##0.00\);_(&quot;$&quot;\ * &quot;-&quot;??_);_(@_)"/>
        <fill>
          <patternFill patternType="none">
            <bgColor indexed="65"/>
          </patternFill>
        </fill>
        <alignment vertical="center" wrapText="1" readingOrder="0"/>
        <border outline="0">
          <left style="thin">
            <color indexed="64"/>
          </left>
          <right style="thin">
            <color indexed="64"/>
          </right>
          <bottom style="thin">
            <color indexed="64"/>
          </bottom>
        </border>
        <protection locked="0"/>
      </dxf>
    </rfmt>
    <rfmt sheetId="1" sqref="AP296" start="0" length="0">
      <dxf>
        <numFmt numFmtId="165" formatCode="_(&quot;$&quot;\ * #,##0_);_(&quot;$&quot;\ * \(#,##0\);_(&quot;$&quot;\ * &quot;-&quot;??_);_(@_)"/>
        <fill>
          <patternFill patternType="none">
            <bgColor indexed="65"/>
          </patternFill>
        </fill>
      </dxf>
    </rfmt>
  </rrc>
  <rrc rId="14755" sId="1" ref="A296:XFD296" action="deleteRow">
    <undo index="4" exp="ref" v="1" dr="AN296" r="AN345" sId="1"/>
    <undo index="4" exp="ref" v="1" dr="AM296" r="AM345" sId="1"/>
    <undo index="4" exp="ref" v="1" dr="AL296" r="AL345" sId="1"/>
    <undo index="4" exp="ref" v="1" dr="AK296" r="AK345" sId="1"/>
    <undo index="4" exp="ref" v="1" dr="AJ296" r="AJ345" sId="1"/>
    <undo index="4" exp="ref" v="1" dr="AI296" r="AI345" sId="1"/>
    <undo index="4" exp="ref" v="1" dr="AH296" r="AH345" sId="1"/>
    <undo index="4" exp="ref" v="1" dr="AG296" r="AG345" sId="1"/>
    <undo index="4" exp="ref" v="1" dr="AF296" r="AF345" sId="1"/>
    <undo index="4" exp="ref" v="1" dr="AE296" r="AE345" sId="1"/>
    <undo index="4" exp="ref" v="1" dr="AD296" r="AD345" sId="1"/>
    <undo index="4" exp="ref" v="1" dr="AC296" r="AC345" sId="1"/>
    <undo index="4" exp="ref" v="1" dr="AB296" r="AB345" sId="1"/>
    <undo index="4" exp="ref" v="1" dr="AA296" r="AA345" sId="1"/>
    <undo index="4" exp="ref" v="1" dr="U296" r="U345" sId="1"/>
    <undo index="4" exp="ref" v="1" dr="T296" r="T345" sId="1"/>
    <undo index="4" exp="ref" v="1" dr="S296" r="S345" sId="1"/>
    <undo index="4" exp="ref" v="1" dr="R296" r="R345" sId="1"/>
    <undo index="4" exp="ref" v="1" dr="Q296" r="Q345" sId="1"/>
    <rfmt sheetId="1" xfDxf="1" sqref="A296:XFD296" start="0" length="0">
      <dxf>
        <fill>
          <patternFill patternType="solid">
            <bgColor theme="0"/>
          </patternFill>
        </fill>
      </dxf>
    </rfmt>
    <rfmt sheetId="1" sqref="A296" start="0" length="0">
      <dxf>
        <font>
          <sz val="10"/>
          <color theme="1"/>
          <name val="Calibri"/>
          <scheme val="minor"/>
        </font>
        <fill>
          <patternFill>
            <bgColor rgb="FF92D050"/>
          </patternFill>
        </fill>
        <alignment vertical="center" wrapText="1" readingOrder="0"/>
        <border outline="0">
          <left style="thin">
            <color auto="1"/>
          </left>
          <right style="thin">
            <color auto="1"/>
          </right>
          <top style="thin">
            <color auto="1"/>
          </top>
        </border>
        <protection locked="0"/>
      </dxf>
    </rfmt>
    <rfmt sheetId="1" sqref="B296" start="0" length="0">
      <dxf>
        <font>
          <sz val="10"/>
          <color theme="1"/>
          <name val="Calibri"/>
          <scheme val="minor"/>
        </font>
        <fill>
          <patternFill>
            <bgColor rgb="FF92D050"/>
          </patternFill>
        </fill>
        <alignment vertical="center" wrapText="1" readingOrder="0"/>
        <border outline="0">
          <left style="thin">
            <color auto="1"/>
          </left>
          <right style="thin">
            <color auto="1"/>
          </right>
          <top style="thin">
            <color auto="1"/>
          </top>
        </border>
        <protection locked="0"/>
      </dxf>
    </rfmt>
    <rfmt sheetId="1" sqref="C296" start="0" length="0">
      <dxf>
        <font>
          <sz val="10"/>
          <color theme="1"/>
          <name val="Calibri"/>
          <scheme val="minor"/>
        </font>
        <fill>
          <patternFill>
            <bgColor rgb="FF92D050"/>
          </patternFill>
        </fill>
        <alignment vertical="center" wrapText="1" readingOrder="0"/>
        <border outline="0">
          <left style="thin">
            <color auto="1"/>
          </left>
          <right style="thin">
            <color auto="1"/>
          </right>
          <top style="thin">
            <color auto="1"/>
          </top>
        </border>
        <protection locked="0"/>
      </dxf>
    </rfmt>
    <rfmt sheetId="1" sqref="D296" start="0" length="0">
      <dxf>
        <font>
          <sz val="10"/>
          <color theme="1"/>
          <name val="Calibri"/>
          <scheme val="minor"/>
        </font>
        <fill>
          <patternFill>
            <bgColor rgb="FF92D050"/>
          </patternFill>
        </fill>
        <alignment vertical="center" wrapText="1" readingOrder="0"/>
        <border outline="0">
          <left style="thin">
            <color auto="1"/>
          </left>
          <right style="thin">
            <color auto="1"/>
          </right>
          <top style="thin">
            <color auto="1"/>
          </top>
        </border>
        <protection locked="0"/>
      </dxf>
    </rfmt>
    <rfmt sheetId="1" sqref="E296" start="0" length="0">
      <dxf>
        <font>
          <sz val="10"/>
          <color theme="1"/>
          <name val="Calibri"/>
          <scheme val="minor"/>
        </font>
        <fill>
          <patternFill>
            <bgColor rgb="FF92D050"/>
          </patternFill>
        </fill>
        <alignment vertical="center" wrapText="1" readingOrder="0"/>
        <border outline="0">
          <left style="thin">
            <color auto="1"/>
          </left>
          <right style="thin">
            <color auto="1"/>
          </right>
          <top style="thin">
            <color auto="1"/>
          </top>
        </border>
        <protection locked="0"/>
      </dxf>
    </rfmt>
    <rfmt sheetId="1" sqref="F296" start="0" length="0">
      <dxf>
        <font>
          <sz val="10"/>
          <color theme="1"/>
          <name val="Calibri"/>
          <scheme val="minor"/>
        </font>
        <fill>
          <patternFill>
            <bgColor rgb="FF92D050"/>
          </patternFill>
        </fill>
        <alignment vertical="top" wrapText="1" readingOrder="0"/>
        <border outline="0">
          <left style="thin">
            <color auto="1"/>
          </left>
          <right style="thin">
            <color auto="1"/>
          </right>
          <top style="thin">
            <color auto="1"/>
          </top>
        </border>
        <protection locked="0"/>
      </dxf>
    </rfmt>
    <rfmt sheetId="1" sqref="G296" start="0" length="0">
      <dxf>
        <font>
          <sz val="10"/>
          <color theme="1"/>
          <name val="Calibri"/>
          <scheme val="minor"/>
        </font>
        <fill>
          <patternFill>
            <bgColor rgb="FF92D050"/>
          </patternFill>
        </fill>
        <alignment vertical="top" wrapText="1" readingOrder="0"/>
        <border outline="0">
          <left style="thin">
            <color auto="1"/>
          </left>
          <right style="thin">
            <color auto="1"/>
          </right>
          <top style="thin">
            <color auto="1"/>
          </top>
        </border>
        <protection locked="0"/>
      </dxf>
    </rfmt>
    <rfmt sheetId="1" sqref="H296" start="0" length="0">
      <dxf>
        <font>
          <sz val="10"/>
          <color theme="1"/>
          <name val="Calibri"/>
          <scheme val="minor"/>
        </font>
        <fill>
          <patternFill>
            <bgColor rgb="FF92D050"/>
          </patternFill>
        </fill>
        <alignment vertical="top" wrapText="1" readingOrder="0"/>
        <border outline="0">
          <left style="thin">
            <color auto="1"/>
          </left>
          <right style="thin">
            <color auto="1"/>
          </right>
          <top style="thin">
            <color auto="1"/>
          </top>
        </border>
        <protection locked="0"/>
      </dxf>
    </rfmt>
    <rfmt sheetId="1" sqref="I296" start="0" length="0">
      <dxf>
        <font>
          <sz val="10"/>
          <color theme="1"/>
          <name val="Calibri"/>
          <scheme val="minor"/>
        </font>
        <fill>
          <patternFill>
            <bgColor rgb="FF92D050"/>
          </patternFill>
        </fill>
        <alignment vertical="top" wrapText="1" readingOrder="0"/>
        <border outline="0">
          <left style="thin">
            <color auto="1"/>
          </left>
          <right style="thin">
            <color auto="1"/>
          </right>
          <top style="thin">
            <color auto="1"/>
          </top>
        </border>
        <protection locked="0"/>
      </dxf>
    </rfmt>
    <rfmt sheetId="1" sqref="J296" start="0" length="0">
      <dxf>
        <font>
          <sz val="10"/>
          <color theme="1"/>
          <name val="Calibri"/>
          <scheme val="minor"/>
        </font>
        <fill>
          <patternFill>
            <bgColor rgb="FF92D050"/>
          </patternFill>
        </fill>
        <alignment horizontal="left" vertical="top" wrapText="1" readingOrder="0"/>
        <border outline="0">
          <left style="thin">
            <color auto="1"/>
          </left>
          <right style="thin">
            <color auto="1"/>
          </right>
          <top style="thin">
            <color auto="1"/>
          </top>
        </border>
        <protection locked="0"/>
      </dxf>
    </rfmt>
    <rfmt sheetId="1" sqref="K296" start="0" length="0">
      <dxf>
        <font>
          <sz val="10"/>
          <color theme="1"/>
          <name val="Calibri"/>
          <scheme val="minor"/>
        </font>
        <fill>
          <patternFill>
            <bgColor rgb="FF92D050"/>
          </patternFill>
        </fill>
        <alignment vertical="top" wrapText="1" readingOrder="0"/>
        <border outline="0">
          <left style="thin">
            <color auto="1"/>
          </left>
          <right style="thin">
            <color auto="1"/>
          </right>
          <top style="thin">
            <color auto="1"/>
          </top>
        </border>
        <protection locked="0"/>
      </dxf>
    </rfmt>
    <rfmt sheetId="1" s="1" sqref="L296" start="0" length="0">
      <dxf>
        <font>
          <sz val="10"/>
          <color theme="1"/>
          <name val="Calibri"/>
          <scheme val="minor"/>
        </font>
        <numFmt numFmtId="34" formatCode="_(&quot;$&quot;\ * #,##0.00_);_(&quot;$&quot;\ * \(#,##0.00\);_(&quot;$&quot;\ * &quot;-&quot;??_);_(@_)"/>
        <fill>
          <patternFill>
            <bgColor rgb="FF92D050"/>
          </patternFill>
        </fill>
        <alignment wrapText="1" readingOrder="0"/>
        <border outline="0">
          <left style="thin">
            <color auto="1"/>
          </left>
          <right style="thin">
            <color auto="1"/>
          </right>
          <top style="thin">
            <color auto="1"/>
          </top>
        </border>
        <protection locked="0"/>
      </dxf>
    </rfmt>
    <rfmt sheetId="1" sqref="M296" start="0" length="0">
      <dxf>
        <font>
          <sz val="10"/>
          <color theme="1"/>
          <name val="Calibri"/>
          <scheme val="minor"/>
        </font>
        <fill>
          <patternFill>
            <bgColor rgb="FF92D050"/>
          </patternFill>
        </fill>
        <alignment vertical="top" wrapText="1" readingOrder="0"/>
        <border outline="0">
          <left style="thin">
            <color auto="1"/>
          </left>
          <right style="thin">
            <color auto="1"/>
          </right>
          <top style="thin">
            <color auto="1"/>
          </top>
        </border>
        <protection locked="0"/>
      </dxf>
    </rfmt>
    <rfmt sheetId="1" sqref="N296" start="0" length="0">
      <dxf>
        <font>
          <sz val="10"/>
          <color theme="1"/>
          <name val="Calibri"/>
          <scheme val="minor"/>
        </font>
        <fill>
          <patternFill>
            <bgColor rgb="FF92D050"/>
          </patternFill>
        </fill>
        <alignment vertical="top" wrapText="1" readingOrder="0"/>
        <border outline="0">
          <left style="thin">
            <color auto="1"/>
          </left>
          <right style="thin">
            <color auto="1"/>
          </right>
          <top style="thin">
            <color auto="1"/>
          </top>
        </border>
        <protection locked="0"/>
      </dxf>
    </rfmt>
    <rfmt sheetId="1" sqref="O296" start="0" length="0">
      <dxf>
        <font>
          <sz val="10"/>
          <color theme="1"/>
          <name val="Calibri"/>
          <scheme val="minor"/>
        </font>
        <fill>
          <patternFill>
            <bgColor rgb="FF92D050"/>
          </patternFill>
        </fill>
        <alignment vertical="top" wrapText="1" readingOrder="0"/>
        <border outline="0">
          <left style="thin">
            <color auto="1"/>
          </left>
          <right style="thin">
            <color auto="1"/>
          </right>
          <top style="thin">
            <color auto="1"/>
          </top>
        </border>
        <protection locked="0"/>
      </dxf>
    </rfmt>
    <rcc rId="0" sId="1" s="1" dxf="1">
      <nc r="P296">
        <f>+R296-Q296</f>
      </nc>
      <ndxf>
        <font>
          <b/>
          <sz val="11"/>
          <color auto="1"/>
          <name val="Calibri"/>
          <scheme val="minor"/>
        </font>
        <numFmt numFmtId="34" formatCode="_(&quot;$&quot;\ * #,##0.00_);_(&quot;$&quot;\ * \(#,##0.00\);_(&quot;$&quot;\ * &quot;-&quot;??_);_(@_)"/>
        <fill>
          <patternFill>
            <bgColor rgb="FF92D050"/>
          </patternFill>
        </fill>
        <alignment wrapText="1" readingOrder="0"/>
        <border outline="0">
          <left style="thin">
            <color auto="1"/>
          </left>
          <right style="thin">
            <color auto="1"/>
          </right>
          <top style="thin">
            <color auto="1"/>
          </top>
          <bottom style="thin">
            <color auto="1"/>
          </bottom>
        </border>
      </ndxf>
    </rcc>
    <rcc rId="0" sId="1" dxf="1">
      <nc r="Q296">
        <f>SUM(#REF!)</f>
      </nc>
      <ndxf>
        <font>
          <b/>
          <sz val="10"/>
          <color theme="1"/>
          <name val="Calibri"/>
          <scheme val="minor"/>
        </font>
        <numFmt numFmtId="3" formatCode="#,##0"/>
        <fill>
          <patternFill>
            <bgColor rgb="FF92D050"/>
          </patternFill>
        </fill>
        <alignment vertical="top" wrapText="1" readingOrder="0"/>
        <border outline="0">
          <left style="thin">
            <color auto="1"/>
          </left>
          <right style="thin">
            <color auto="1"/>
          </right>
          <top style="thin">
            <color auto="1"/>
          </top>
        </border>
        <protection locked="0"/>
      </ndxf>
    </rcc>
    <rcc rId="0" sId="1" dxf="1">
      <nc r="R296">
        <f>SUM(#REF!)</f>
      </nc>
      <ndxf>
        <font>
          <b/>
          <sz val="10"/>
          <color theme="1"/>
          <name val="Calibri"/>
          <scheme val="minor"/>
        </font>
        <numFmt numFmtId="3" formatCode="#,##0"/>
        <fill>
          <patternFill>
            <bgColor rgb="FF92D050"/>
          </patternFill>
        </fill>
        <alignment vertical="top" wrapText="1" readingOrder="0"/>
        <border outline="0">
          <left style="thin">
            <color auto="1"/>
          </left>
          <right style="thin">
            <color auto="1"/>
          </right>
          <top style="thin">
            <color auto="1"/>
          </top>
        </border>
        <protection locked="0"/>
      </ndxf>
    </rcc>
    <rfmt sheetId="1" sqref="S296" start="0" length="0">
      <dxf>
        <font>
          <sz val="10"/>
          <color theme="1"/>
          <name val="Calibri"/>
          <scheme val="minor"/>
        </font>
        <fill>
          <patternFill>
            <bgColor rgb="FF92D050"/>
          </patternFill>
        </fill>
        <alignment vertical="top" wrapText="1" readingOrder="0"/>
        <border outline="0">
          <left style="thin">
            <color auto="1"/>
          </left>
          <right style="thin">
            <color auto="1"/>
          </right>
          <top style="thin">
            <color auto="1"/>
          </top>
        </border>
        <protection locked="0"/>
      </dxf>
    </rfmt>
    <rfmt sheetId="1" sqref="T296" start="0" length="0">
      <dxf>
        <font>
          <sz val="10"/>
          <color theme="1"/>
          <name val="Calibri"/>
          <scheme val="minor"/>
        </font>
        <fill>
          <patternFill>
            <bgColor rgb="FF92D050"/>
          </patternFill>
        </fill>
        <alignment vertical="top" wrapText="1" readingOrder="0"/>
        <border outline="0">
          <left style="thin">
            <color auto="1"/>
          </left>
          <right style="thin">
            <color auto="1"/>
          </right>
          <top style="thin">
            <color auto="1"/>
          </top>
        </border>
        <protection locked="0"/>
      </dxf>
    </rfmt>
    <rfmt sheetId="1" sqref="U296" start="0" length="0">
      <dxf>
        <font>
          <sz val="10"/>
          <color theme="1"/>
          <name val="Calibri"/>
          <scheme val="minor"/>
        </font>
        <fill>
          <patternFill>
            <bgColor rgb="FF92D050"/>
          </patternFill>
        </fill>
        <alignment vertical="top" wrapText="1" readingOrder="0"/>
        <border outline="0">
          <left style="thin">
            <color auto="1"/>
          </left>
          <right style="thin">
            <color auto="1"/>
          </right>
          <top style="thin">
            <color auto="1"/>
          </top>
        </border>
        <protection locked="0"/>
      </dxf>
    </rfmt>
    <rfmt sheetId="1" sqref="V296" start="0" length="0">
      <dxf>
        <font>
          <sz val="10"/>
          <color theme="1"/>
          <name val="Calibri"/>
          <scheme val="minor"/>
        </font>
        <fill>
          <patternFill>
            <bgColor rgb="FF92D050"/>
          </patternFill>
        </fill>
        <alignment vertical="top" wrapText="1" readingOrder="0"/>
        <border outline="0">
          <left style="thin">
            <color auto="1"/>
          </left>
          <right style="thin">
            <color auto="1"/>
          </right>
          <top style="thin">
            <color auto="1"/>
          </top>
        </border>
        <protection locked="0"/>
      </dxf>
    </rfmt>
    <rfmt sheetId="1" sqref="W296" start="0" length="0">
      <dxf>
        <font>
          <sz val="10"/>
          <color theme="1"/>
          <name val="Calibri"/>
          <scheme val="minor"/>
        </font>
        <fill>
          <patternFill>
            <bgColor rgb="FF92D050"/>
          </patternFill>
        </fill>
        <alignment vertical="top" wrapText="1" readingOrder="0"/>
        <border outline="0">
          <left style="thin">
            <color auto="1"/>
          </left>
          <right style="thin">
            <color auto="1"/>
          </right>
          <top style="thin">
            <color auto="1"/>
          </top>
        </border>
        <protection locked="0"/>
      </dxf>
    </rfmt>
    <rfmt sheetId="1" sqref="X296" start="0" length="0">
      <dxf>
        <font>
          <sz val="10"/>
          <color theme="1"/>
          <name val="Calibri"/>
          <scheme val="minor"/>
        </font>
        <fill>
          <patternFill>
            <bgColor rgb="FF92D050"/>
          </patternFill>
        </fill>
        <alignment vertical="top" wrapText="1" readingOrder="0"/>
        <border outline="0">
          <left style="thin">
            <color auto="1"/>
          </left>
          <right style="thin">
            <color auto="1"/>
          </right>
          <top style="thin">
            <color auto="1"/>
          </top>
        </border>
        <protection locked="0"/>
      </dxf>
    </rfmt>
    <rfmt sheetId="1" sqref="Y296" start="0" length="0">
      <dxf>
        <font>
          <sz val="10"/>
          <color theme="1"/>
          <name val="Calibri"/>
          <scheme val="minor"/>
        </font>
        <fill>
          <patternFill>
            <bgColor rgb="FF92D050"/>
          </patternFill>
        </fill>
        <alignment vertical="top" wrapText="1" readingOrder="0"/>
        <border outline="0">
          <left style="thin">
            <color auto="1"/>
          </left>
          <right style="thin">
            <color auto="1"/>
          </right>
          <top style="thin">
            <color auto="1"/>
          </top>
        </border>
        <protection locked="0"/>
      </dxf>
    </rfmt>
    <rfmt sheetId="1" sqref="Z296" start="0" length="0">
      <dxf>
        <font>
          <sz val="10"/>
          <color theme="1"/>
          <name val="Calibri"/>
          <scheme val="minor"/>
        </font>
        <fill>
          <patternFill>
            <bgColor rgb="FF92D050"/>
          </patternFill>
        </fill>
        <alignment vertical="top" wrapText="1" readingOrder="0"/>
        <border outline="0">
          <left style="thin">
            <color auto="1"/>
          </left>
          <right style="thin">
            <color auto="1"/>
          </right>
          <top style="thin">
            <color auto="1"/>
          </top>
        </border>
        <protection locked="0"/>
      </dxf>
    </rfmt>
    <rfmt sheetId="1" sqref="AA296" start="0" length="0">
      <dxf>
        <font>
          <sz val="10"/>
          <color theme="1"/>
          <name val="Calibri"/>
          <scheme val="minor"/>
        </font>
        <fill>
          <patternFill>
            <bgColor rgb="FF92D050"/>
          </patternFill>
        </fill>
        <alignment vertical="top" wrapText="1" readingOrder="0"/>
        <border outline="0">
          <left style="thin">
            <color auto="1"/>
          </left>
          <right style="thin">
            <color auto="1"/>
          </right>
          <top style="thin">
            <color auto="1"/>
          </top>
        </border>
        <protection locked="0"/>
      </dxf>
    </rfmt>
    <rfmt sheetId="1" sqref="AB296" start="0" length="0">
      <dxf>
        <font>
          <sz val="10"/>
          <color theme="1"/>
          <name val="Calibri"/>
          <scheme val="minor"/>
        </font>
        <fill>
          <patternFill>
            <bgColor rgb="FF92D050"/>
          </patternFill>
        </fill>
        <alignment vertical="top" wrapText="1" readingOrder="0"/>
        <border outline="0">
          <left style="thin">
            <color auto="1"/>
          </left>
          <right style="thin">
            <color auto="1"/>
          </right>
          <top style="thin">
            <color auto="1"/>
          </top>
        </border>
        <protection locked="0"/>
      </dxf>
    </rfmt>
    <rcc rId="0" sId="1" s="1" dxf="1">
      <nc r="AC296">
        <f>+#REF!</f>
      </nc>
      <ndxf>
        <font>
          <sz val="10"/>
          <color theme="1"/>
          <name val="Calibri"/>
          <scheme val="minor"/>
        </font>
        <numFmt numFmtId="34" formatCode="_(&quot;$&quot;\ * #,##0.00_);_(&quot;$&quot;\ * \(#,##0.00\);_(&quot;$&quot;\ * &quot;-&quot;??_);_(@_)"/>
        <fill>
          <patternFill>
            <bgColor rgb="FF92D050"/>
          </patternFill>
        </fill>
        <alignment horizontal="center" vertical="top" wrapText="1" readingOrder="0"/>
        <border outline="0">
          <left style="thin">
            <color auto="1"/>
          </left>
          <right style="thin">
            <color auto="1"/>
          </right>
          <top style="thin">
            <color auto="1"/>
          </top>
        </border>
        <protection locked="0"/>
      </ndxf>
    </rcc>
    <rcc rId="0" sId="1" s="1" dxf="1">
      <nc r="AD296">
        <f>+#REF!</f>
      </nc>
      <ndxf>
        <font>
          <sz val="10"/>
          <color theme="1"/>
          <name val="Calibri"/>
          <scheme val="minor"/>
        </font>
        <numFmt numFmtId="34" formatCode="_(&quot;$&quot;\ * #,##0.00_);_(&quot;$&quot;\ * \(#,##0.00\);_(&quot;$&quot;\ * &quot;-&quot;??_);_(@_)"/>
        <fill>
          <patternFill>
            <bgColor rgb="FF92D050"/>
          </patternFill>
        </fill>
        <alignment horizontal="center" vertical="top" wrapText="1" readingOrder="0"/>
        <border outline="0">
          <left style="thin">
            <color auto="1"/>
          </left>
          <right style="thin">
            <color auto="1"/>
          </right>
          <top style="thin">
            <color auto="1"/>
          </top>
        </border>
        <protection locked="0"/>
      </ndxf>
    </rcc>
    <rcc rId="0" sId="1" s="1" dxf="1">
      <nc r="AE296">
        <f>+#REF!</f>
      </nc>
      <ndxf>
        <font>
          <sz val="10"/>
          <color theme="1"/>
          <name val="Calibri"/>
          <scheme val="minor"/>
        </font>
        <numFmt numFmtId="34" formatCode="_(&quot;$&quot;\ * #,##0.00_);_(&quot;$&quot;\ * \(#,##0.00\);_(&quot;$&quot;\ * &quot;-&quot;??_);_(@_)"/>
        <fill>
          <patternFill>
            <bgColor rgb="FF92D050"/>
          </patternFill>
        </fill>
        <alignment horizontal="center" vertical="top" wrapText="1" readingOrder="0"/>
        <border outline="0">
          <left style="thin">
            <color auto="1"/>
          </left>
          <right style="thin">
            <color auto="1"/>
          </right>
          <top style="thin">
            <color auto="1"/>
          </top>
        </border>
        <protection locked="0"/>
      </ndxf>
    </rcc>
    <rcc rId="0" sId="1" s="1" dxf="1">
      <nc r="AF296">
        <f>+#REF!</f>
      </nc>
      <ndxf>
        <font>
          <sz val="10"/>
          <color theme="1"/>
          <name val="Calibri"/>
          <scheme val="minor"/>
        </font>
        <numFmt numFmtId="34" formatCode="_(&quot;$&quot;\ * #,##0.00_);_(&quot;$&quot;\ * \(#,##0.00\);_(&quot;$&quot;\ * &quot;-&quot;??_);_(@_)"/>
        <fill>
          <patternFill>
            <bgColor rgb="FF92D050"/>
          </patternFill>
        </fill>
        <alignment horizontal="center" vertical="top" wrapText="1" readingOrder="0"/>
        <border outline="0">
          <left style="thin">
            <color auto="1"/>
          </left>
          <right style="thin">
            <color auto="1"/>
          </right>
          <top style="thin">
            <color auto="1"/>
          </top>
        </border>
        <protection locked="0"/>
      </ndxf>
    </rcc>
    <rcc rId="0" sId="1" s="1" dxf="1">
      <nc r="AG296">
        <f>+#REF!</f>
      </nc>
      <ndxf>
        <font>
          <sz val="10"/>
          <color theme="1"/>
          <name val="Calibri"/>
          <scheme val="minor"/>
        </font>
        <numFmt numFmtId="34" formatCode="_(&quot;$&quot;\ * #,##0.00_);_(&quot;$&quot;\ * \(#,##0.00\);_(&quot;$&quot;\ * &quot;-&quot;??_);_(@_)"/>
        <fill>
          <patternFill>
            <bgColor rgb="FF92D050"/>
          </patternFill>
        </fill>
        <alignment horizontal="center" vertical="top" wrapText="1" readingOrder="0"/>
        <border outline="0">
          <left style="thin">
            <color auto="1"/>
          </left>
          <right style="thin">
            <color auto="1"/>
          </right>
          <top style="thin">
            <color auto="1"/>
          </top>
        </border>
        <protection locked="0"/>
      </ndxf>
    </rcc>
    <rcc rId="0" sId="1" s="1" dxf="1">
      <nc r="AH296">
        <f>+#REF!</f>
      </nc>
      <ndxf>
        <font>
          <sz val="10"/>
          <color theme="1"/>
          <name val="Calibri"/>
          <scheme val="minor"/>
        </font>
        <numFmt numFmtId="34" formatCode="_(&quot;$&quot;\ * #,##0.00_);_(&quot;$&quot;\ * \(#,##0.00\);_(&quot;$&quot;\ * &quot;-&quot;??_);_(@_)"/>
        <fill>
          <patternFill>
            <bgColor rgb="FF92D050"/>
          </patternFill>
        </fill>
        <alignment horizontal="center" vertical="top" wrapText="1" readingOrder="0"/>
        <border outline="0">
          <left style="thin">
            <color auto="1"/>
          </left>
          <right style="thin">
            <color auto="1"/>
          </right>
          <top style="thin">
            <color auto="1"/>
          </top>
        </border>
        <protection locked="0"/>
      </ndxf>
    </rcc>
    <rcc rId="0" sId="1" s="1" dxf="1">
      <nc r="AI296">
        <f>+#REF!</f>
      </nc>
      <ndxf>
        <font>
          <sz val="10"/>
          <color theme="1"/>
          <name val="Calibri"/>
          <scheme val="minor"/>
        </font>
        <numFmt numFmtId="34" formatCode="_(&quot;$&quot;\ * #,##0.00_);_(&quot;$&quot;\ * \(#,##0.00\);_(&quot;$&quot;\ * &quot;-&quot;??_);_(@_)"/>
        <fill>
          <patternFill>
            <bgColor rgb="FF92D050"/>
          </patternFill>
        </fill>
        <alignment horizontal="center" vertical="top" wrapText="1" readingOrder="0"/>
        <border outline="0">
          <left style="thin">
            <color auto="1"/>
          </left>
          <right style="thin">
            <color auto="1"/>
          </right>
          <top style="thin">
            <color auto="1"/>
          </top>
        </border>
        <protection locked="0"/>
      </ndxf>
    </rcc>
    <rcc rId="0" sId="1" s="1" dxf="1">
      <nc r="AJ296">
        <f>+#REF!</f>
      </nc>
      <ndxf>
        <font>
          <sz val="10"/>
          <color theme="1"/>
          <name val="Calibri"/>
          <scheme val="minor"/>
        </font>
        <numFmt numFmtId="34" formatCode="_(&quot;$&quot;\ * #,##0.00_);_(&quot;$&quot;\ * \(#,##0.00\);_(&quot;$&quot;\ * &quot;-&quot;??_);_(@_)"/>
        <fill>
          <patternFill>
            <bgColor rgb="FF92D050"/>
          </patternFill>
        </fill>
        <alignment horizontal="center" vertical="top" wrapText="1" readingOrder="0"/>
        <border outline="0">
          <left style="thin">
            <color auto="1"/>
          </left>
          <right style="thin">
            <color auto="1"/>
          </right>
          <top style="thin">
            <color auto="1"/>
          </top>
        </border>
        <protection locked="0"/>
      </ndxf>
    </rcc>
    <rcc rId="0" sId="1" s="1" dxf="1">
      <nc r="AK296">
        <f>+#REF!</f>
      </nc>
      <ndxf>
        <font>
          <sz val="10"/>
          <color theme="1"/>
          <name val="Calibri"/>
          <scheme val="minor"/>
        </font>
        <numFmt numFmtId="34" formatCode="_(&quot;$&quot;\ * #,##0.00_);_(&quot;$&quot;\ * \(#,##0.00\);_(&quot;$&quot;\ * &quot;-&quot;??_);_(@_)"/>
        <fill>
          <patternFill>
            <bgColor rgb="FF92D050"/>
          </patternFill>
        </fill>
        <alignment horizontal="center" vertical="top" wrapText="1" readingOrder="0"/>
        <border outline="0">
          <left style="thin">
            <color auto="1"/>
          </left>
          <right style="thin">
            <color auto="1"/>
          </right>
          <top style="thin">
            <color auto="1"/>
          </top>
        </border>
        <protection locked="0"/>
      </ndxf>
    </rcc>
    <rcc rId="0" sId="1" s="1" dxf="1">
      <nc r="AL296">
        <f>+#REF!</f>
      </nc>
      <ndxf>
        <font>
          <sz val="10"/>
          <color theme="1"/>
          <name val="Calibri"/>
          <scheme val="minor"/>
        </font>
        <numFmt numFmtId="34" formatCode="_(&quot;$&quot;\ * #,##0.00_);_(&quot;$&quot;\ * \(#,##0.00\);_(&quot;$&quot;\ * &quot;-&quot;??_);_(@_)"/>
        <fill>
          <patternFill>
            <bgColor rgb="FF92D050"/>
          </patternFill>
        </fill>
        <alignment horizontal="center" vertical="top" wrapText="1" readingOrder="0"/>
        <border outline="0">
          <left style="thin">
            <color auto="1"/>
          </left>
          <right style="thin">
            <color auto="1"/>
          </right>
          <top style="thin">
            <color auto="1"/>
          </top>
        </border>
        <protection locked="0"/>
      </ndxf>
    </rcc>
    <rcc rId="0" sId="1" s="1" dxf="1">
      <nc r="AM296">
        <f>+#REF!</f>
      </nc>
      <ndxf>
        <font>
          <sz val="10"/>
          <color theme="1"/>
          <name val="Calibri"/>
          <scheme val="minor"/>
        </font>
        <numFmt numFmtId="34" formatCode="_(&quot;$&quot;\ * #,##0.00_);_(&quot;$&quot;\ * \(#,##0.00\);_(&quot;$&quot;\ * &quot;-&quot;??_);_(@_)"/>
        <fill>
          <patternFill>
            <bgColor rgb="FF92D050"/>
          </patternFill>
        </fill>
        <alignment horizontal="center" vertical="top" wrapText="1" readingOrder="0"/>
        <border outline="0">
          <left style="thin">
            <color auto="1"/>
          </left>
          <right style="thin">
            <color auto="1"/>
          </right>
          <top style="thin">
            <color auto="1"/>
          </top>
        </border>
        <protection locked="0"/>
      </ndxf>
    </rcc>
    <rcc rId="0" sId="1" s="1" dxf="1">
      <nc r="AN296">
        <f>+#REF!</f>
      </nc>
      <ndxf>
        <font>
          <sz val="10"/>
          <color theme="1"/>
          <name val="Calibri"/>
          <scheme val="minor"/>
        </font>
        <numFmt numFmtId="34" formatCode="_(&quot;$&quot;\ * #,##0.00_);_(&quot;$&quot;\ * \(#,##0.00\);_(&quot;$&quot;\ * &quot;-&quot;??_);_(@_)"/>
        <fill>
          <patternFill>
            <bgColor rgb="FF92D050"/>
          </patternFill>
        </fill>
        <alignment horizontal="center" vertical="top" wrapText="1" readingOrder="0"/>
        <border outline="0">
          <left style="thin">
            <color auto="1"/>
          </left>
          <right style="thin">
            <color auto="1"/>
          </right>
          <top style="thin">
            <color auto="1"/>
          </top>
        </border>
        <protection locked="0"/>
      </ndxf>
    </rcc>
    <rfmt sheetId="1" sqref="AO296" start="0" length="0">
      <dxf>
        <font>
          <sz val="10"/>
          <color theme="1"/>
          <name val="Calibri"/>
          <scheme val="minor"/>
        </font>
        <numFmt numFmtId="34" formatCode="_(&quot;$&quot;\ * #,##0.00_);_(&quot;$&quot;\ * \(#,##0.00\);_(&quot;$&quot;\ * &quot;-&quot;??_);_(@_)"/>
        <alignment vertical="center" wrapText="1" readingOrder="0"/>
        <border outline="0">
          <left style="thin">
            <color auto="1"/>
          </left>
          <right style="thin">
            <color auto="1"/>
          </right>
          <bottom style="thin">
            <color auto="1"/>
          </bottom>
        </border>
        <protection locked="0"/>
      </dxf>
    </rfmt>
    <rfmt sheetId="1" sqref="AP296" start="0" length="0">
      <dxf>
        <numFmt numFmtId="165" formatCode="_(&quot;$&quot;\ * #,##0_);_(&quot;$&quot;\ * \(#,##0\);_(&quot;$&quot;\ * &quot;-&quot;??_);_(@_)"/>
        <fill>
          <patternFill patternType="none">
            <bgColor indexed="65"/>
          </patternFill>
        </fill>
      </dxf>
    </rfmt>
  </rrc>
  <rrc rId="14756" sId="1" ref="A296:XFD296" action="deleteRow">
    <undo index="0" exp="ref" v="1" dr="AN296" r="AN314" sId="1"/>
    <undo index="0" exp="ref" v="1" dr="AM296" r="AM314" sId="1"/>
    <undo index="0" exp="ref" v="1" dr="AL296" r="AL314" sId="1"/>
    <undo index="0" exp="ref" v="1" dr="AK296" r="AK314" sId="1"/>
    <undo index="0" exp="ref" v="1" dr="AJ296" r="AJ314" sId="1"/>
    <undo index="0" exp="ref" v="1" dr="AI296" r="AI314" sId="1"/>
    <undo index="0" exp="ref" v="1" dr="AH296" r="AH314" sId="1"/>
    <undo index="0" exp="ref" v="1" dr="AG296" r="AG314" sId="1"/>
    <undo index="0" exp="ref" v="1" dr="AF296" r="AF314" sId="1"/>
    <undo index="0" exp="ref" v="1" dr="AE296" r="AE314" sId="1"/>
    <undo index="0" exp="ref" v="1" dr="AD296" r="AD314" sId="1"/>
    <undo index="0" exp="ref" v="1" dr="AC296" r="AC314" sId="1"/>
    <undo index="0" exp="ref" dr="R296" r="R314" sId="1"/>
    <undo index="0" exp="ref" dr="Q296" r="Q314" sId="1"/>
    <rfmt sheetId="1" xfDxf="1" sqref="A296:XFD296" start="0" length="0">
      <dxf>
        <fill>
          <patternFill patternType="solid">
            <bgColor theme="0"/>
          </patternFill>
        </fill>
      </dxf>
    </rfmt>
    <rcc rId="0" sId="1" dxf="1">
      <nc r="A296" t="inlineStr">
        <is>
          <t>GENERAL</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1.2.2.6.1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transmisión de energía eléctrica</t>
        </is>
      </nc>
      <ndxf>
        <font>
          <sz val="10"/>
          <color theme="1"/>
          <name val="Calibri"/>
          <scheme val="minor"/>
        </font>
        <fill>
          <patternFill>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83101804</v>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-Energia </t>
        </is>
      </nc>
      <ndxf>
        <font>
          <sz val="10"/>
          <color auto="1"/>
          <name val="Calibri"/>
          <scheme val="minor"/>
        </font>
        <fill>
          <patternFill>
            <bgColor theme="3" tint="0.79998168889431442"/>
          </patternFill>
        </fill>
        <alignment horizontal="left" vertical="center"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s="1" dxf="1" numFmtId="34">
      <nc r="Q296">
        <v>294154000</v>
      </nc>
      <n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top style="thin">
            <color auto="1"/>
          </top>
          <bottom style="thin">
            <color auto="1"/>
          </bottom>
        </border>
      </ndxf>
    </rcc>
    <rcc rId="0" sId="1" s="1" dxf="1" numFmtId="34">
      <nc r="R296">
        <v>294154000</v>
      </nc>
      <n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7000087622</v>
      </nc>
      <ndxf>
        <alignment horizontal="center" vertical="center" readingOrder="0"/>
        <border outline="0">
          <left style="thin">
            <color auto="1"/>
          </left>
          <right style="thin">
            <color auto="1"/>
          </right>
          <top style="thin">
            <color auto="1"/>
          </top>
          <bottom style="thin">
            <color auto="1"/>
          </bottom>
        </border>
      </ndxf>
    </rcc>
    <rfmt sheetId="1" sqref="W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X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Z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AA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s="1" dxf="1" numFmtId="34">
      <nc r="AC296">
        <v>67472727</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cc rId="0" sId="1" s="1" dxf="1" numFmtId="34">
      <nc r="AD296">
        <v>67472727</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cc rId="0" sId="1" s="1" dxf="1" numFmtId="34">
      <nc r="AE296">
        <v>67472728</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cc rId="0" sId="1" s="1" dxf="1" numFmtId="34">
      <nc r="AF296">
        <v>67472726</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cc rId="0" sId="1" s="1" dxf="1" numFmtId="34">
      <nc r="AG296">
        <v>67472727</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cc rId="0" sId="1" s="1" dxf="1" numFmtId="34">
      <nc r="AH296">
        <v>67472728</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cc rId="0" sId="1" s="1" dxf="1" numFmtId="34">
      <nc r="AI296">
        <v>67472729</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cc rId="0" sId="1" s="1" dxf="1" numFmtId="34">
      <nc r="AJ296">
        <v>67472727</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cc rId="0" sId="1" s="1" dxf="1" numFmtId="34">
      <nc r="AK296">
        <v>67472727</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cc rId="0" sId="1" s="1" dxf="1" numFmtId="34">
      <nc r="AL296">
        <v>67472727</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cc rId="0" sId="1" s="1" dxf="1" numFmtId="34">
      <nc r="AM296">
        <v>67472727</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cc rId="0" sId="1" s="1" dxf="1" numFmtId="34">
      <nc r="AN296">
        <v>51954000</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fmt sheetId="1" sqref="AO296" start="0" length="0">
      <dxf>
        <font>
          <sz val="10"/>
          <color theme="1"/>
          <name val="Calibri"/>
          <scheme val="minor"/>
        </font>
        <numFmt numFmtId="34" formatCode="_(&quot;$&quot;\ * #,##0.00_);_(&quot;$&quot;\ * \(#,##0.00\);_(&quot;$&quot;\ * &quot;-&quot;??_);_(@_)"/>
        <alignment vertical="center" wrapText="1" readingOrder="0"/>
        <border outline="0">
          <left style="thin">
            <color auto="1"/>
          </left>
          <right style="thin">
            <color auto="1"/>
          </right>
          <bottom style="thin">
            <color auto="1"/>
          </bottom>
        </border>
        <protection locked="0"/>
      </dxf>
    </rfmt>
    <rfmt sheetId="1" sqref="AP296" start="0" length="0">
      <dxf>
        <numFmt numFmtId="165" formatCode="_(&quot;$&quot;\ * #,##0_);_(&quot;$&quot;\ * \(#,##0\);_(&quot;$&quot;\ * &quot;-&quot;??_);_(@_)"/>
        <fill>
          <patternFill patternType="none">
            <bgColor indexed="65"/>
          </patternFill>
        </fill>
      </dxf>
    </rfmt>
  </rrc>
  <rrc rId="14757" sId="1" ref="A296:XFD296" action="deleteRow">
    <rfmt sheetId="1" xfDxf="1" sqref="A296:XFD296" start="0" length="0">
      <dxf>
        <fill>
          <patternFill patternType="solid">
            <bgColor theme="0"/>
          </patternFill>
        </fill>
      </dxf>
    </rfmt>
    <rcc rId="0" sId="1" dxf="1">
      <nc r="A296" t="inlineStr">
        <is>
          <t>GENERAL</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1.2.2.6.1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transmisión de energía eléctrica</t>
        </is>
      </nc>
      <ndxf>
        <font>
          <sz val="10"/>
          <color theme="1"/>
          <name val="Calibri"/>
          <scheme val="minor"/>
        </font>
        <fill>
          <patternFill>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83101804</v>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-Energia </t>
        </is>
      </nc>
      <ndxf>
        <font>
          <sz val="10"/>
          <color auto="1"/>
          <name val="Calibri"/>
          <scheme val="minor"/>
        </font>
        <fill>
          <patternFill>
            <bgColor theme="3" tint="0.79998168889431442"/>
          </patternFill>
        </fill>
        <alignment horizontal="left" vertical="center"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bottom style="thin">
            <color auto="1"/>
          </bottom>
        </border>
        <protection locked="0"/>
      </dxf>
    </rfmt>
    <rfmt sheetId="1" sqref="N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bottom style="thin">
            <color auto="1"/>
          </bottom>
        </border>
        <protection locked="0"/>
      </dxf>
    </rfmt>
    <rfmt sheetId="1" sqref="O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bottom style="thin">
            <color auto="1"/>
          </bottom>
        </border>
        <protection locked="0"/>
      </dxf>
    </rfmt>
    <rcc rId="0" sId="1" dxf="1">
      <nc r="P296" t="inlineStr">
        <is>
          <t>RECURSOS CORRIENTES</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s="1" dxf="1" numFmtId="34">
      <nc r="Q296">
        <v>500000000</v>
      </nc>
      <n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bottom style="thin">
            <color auto="1"/>
          </bottom>
        </border>
      </ndxf>
    </rcc>
    <rcc rId="0" sId="1" s="1" dxf="1" numFmtId="34">
      <nc r="R296">
        <v>500000000</v>
      </nc>
      <n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bottom style="thin">
            <color auto="1"/>
          </bottom>
        </border>
      </ndxf>
    </rcc>
    <rcc rId="0" sId="1" dxf="1">
      <nc r="S296" t="inlineStr">
        <is>
          <t>NO</t>
        </is>
      </nc>
      <ndxf>
        <font>
          <sz val="10"/>
          <color theme="1"/>
          <name val="Calibri"/>
          <scheme val="minor"/>
        </font>
        <numFmt numFmtId="34" formatCode="_(&quot;$&quot;\ * #,##0.00_);_(&quot;$&quot;\ * \(#,##0.00\);_(&quot;$&quot;\ * &quot;-&quot;??_);_(@_)"/>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7000080765</v>
      </nc>
      <ndxf>
        <alignment horizontal="center" vertical="center" readingOrder="0"/>
        <border outline="0">
          <left style="thin">
            <color auto="1"/>
          </left>
          <right style="thin">
            <color auto="1"/>
          </right>
          <bottom style="thin">
            <color auto="1"/>
          </bottom>
        </border>
      </ndxf>
    </rcc>
    <rfmt sheetId="1" sqref="W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fmt sheetId="1" sqref="X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fmt sheetId="1" sqref="Y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fmt sheetId="1" sqref="Z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fmt sheetId="1" sqref="AA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fmt sheetId="1" sqref="AB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qref="AO296" start="0" length="0">
      <dxf>
        <font>
          <sz val="10"/>
          <color theme="1"/>
          <name val="Calibri"/>
          <scheme val="minor"/>
        </font>
        <numFmt numFmtId="34" formatCode="_(&quot;$&quot;\ * #,##0.00_);_(&quot;$&quot;\ * \(#,##0.00\);_(&quot;$&quot;\ * &quot;-&quot;??_);_(@_)"/>
        <alignment vertical="center" wrapText="1" readingOrder="0"/>
        <border outline="0">
          <left style="thin">
            <color auto="1"/>
          </left>
          <right style="thin">
            <color auto="1"/>
          </right>
          <bottom style="thin">
            <color auto="1"/>
          </bottom>
        </border>
        <protection locked="0"/>
      </dxf>
    </rfmt>
    <rfmt sheetId="1" sqref="AP296" start="0" length="0">
      <dxf>
        <numFmt numFmtId="165" formatCode="_(&quot;$&quot;\ * #,##0_);_(&quot;$&quot;\ * \(#,##0\);_(&quot;$&quot;\ * &quot;-&quot;??_);_(@_)"/>
        <fill>
          <patternFill patternType="none">
            <bgColor indexed="65"/>
          </patternFill>
        </fill>
      </dxf>
    </rfmt>
  </rrc>
  <rrc rId="14758" sId="1" ref="A296:XFD296" action="deleteRow">
    <rfmt sheetId="1" xfDxf="1" sqref="A296:XFD296" start="0" length="0">
      <dxf>
        <fill>
          <patternFill patternType="solid">
            <bgColor theme="0"/>
          </patternFill>
        </fill>
      </dxf>
    </rfmt>
    <rcc rId="0" sId="1" dxf="1">
      <nc r="A296" t="inlineStr">
        <is>
          <t>GENERAL</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1.2.2.6.1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transmisión de energía eléctrica</t>
        </is>
      </nc>
      <ndxf>
        <font>
          <sz val="10"/>
          <color theme="1"/>
          <name val="Calibri"/>
          <scheme val="minor"/>
        </font>
        <fill>
          <patternFill>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83101804</v>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-Energia </t>
        </is>
      </nc>
      <ndxf>
        <font>
          <sz val="10"/>
          <color auto="1"/>
          <name val="Calibri"/>
          <scheme val="minor"/>
        </font>
        <fill>
          <patternFill>
            <bgColor theme="3" tint="0.79998168889431442"/>
          </patternFill>
        </fill>
        <alignment horizontal="left" vertical="center"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bottom style="thin">
            <color auto="1"/>
          </bottom>
        </border>
        <protection locked="0"/>
      </dxf>
    </rfmt>
    <rfmt sheetId="1" sqref="N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bottom style="thin">
            <color auto="1"/>
          </bottom>
        </border>
        <protection locked="0"/>
      </dxf>
    </rfmt>
    <rfmt sheetId="1" sqref="O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bottom style="thin">
            <color auto="1"/>
          </bottom>
        </border>
        <protection locked="0"/>
      </dxf>
    </rfmt>
    <rcc rId="0" sId="1" dxf="1">
      <nc r="P296" t="inlineStr">
        <is>
          <t>RECURSOS CORRIENTES</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bottom style="thin">
            <color auto="1"/>
          </bottom>
        </border>
      </dxf>
    </rfmt>
    <rcc rId="0" sId="1" s="1" dxf="1" numFmtId="34">
      <nc r="R296">
        <v>234700</v>
      </nc>
      <n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bottom style="thin">
            <color auto="1"/>
          </bottom>
        </border>
      </ndxf>
    </rcc>
    <rcc rId="0" sId="1" dxf="1">
      <nc r="S296" t="inlineStr">
        <is>
          <t>NO</t>
        </is>
      </nc>
      <ndxf>
        <font>
          <sz val="10"/>
          <color theme="1"/>
          <name val="Calibri"/>
          <scheme val="minor"/>
        </font>
        <numFmt numFmtId="34" formatCode="_(&quot;$&quot;\ * #,##0.00_);_(&quot;$&quot;\ * \(#,##0.00\);_(&quot;$&quot;\ * &quot;-&quot;??_);_(@_)"/>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7000080765</v>
      </nc>
      <ndxf>
        <alignment horizontal="center" vertical="center" readingOrder="0"/>
        <border outline="0">
          <left style="thin">
            <color auto="1"/>
          </left>
          <right style="thin">
            <color auto="1"/>
          </right>
          <bottom style="thin">
            <color auto="1"/>
          </bottom>
        </border>
      </ndxf>
    </rcc>
    <rcc rId="0" sId="1" dxf="1">
      <nc r="W296">
        <v>8000085899</v>
      </nc>
      <ndxf>
        <font>
          <sz val="10"/>
          <color theme="1"/>
          <name val="Calibri"/>
          <scheme val="minor"/>
        </font>
        <alignment vertical="top" wrapText="1" readingOrder="0"/>
        <border outline="0">
          <left style="thin">
            <color auto="1"/>
          </left>
          <right style="thin">
            <color auto="1"/>
          </right>
          <bottom style="thin">
            <color auto="1"/>
          </bottom>
        </border>
        <protection locked="0"/>
      </ndxf>
    </rcc>
    <rcc rId="0" sId="1" dxf="1" numFmtId="34">
      <nc r="X296">
        <v>234700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cc rId="0" sId="1" dxf="1">
      <nc r="Z296" t="inlineStr">
        <is>
          <t xml:space="preserve">CODENSA S.A. </t>
        </is>
      </nc>
      <ndxf>
        <font>
          <sz val="10"/>
          <color theme="1"/>
          <name val="Calibri"/>
          <scheme val="minor"/>
        </font>
        <alignment vertical="top" wrapText="1" readingOrder="0"/>
        <border outline="0">
          <left style="thin">
            <color auto="1"/>
          </left>
          <right style="thin">
            <color auto="1"/>
          </right>
          <bottom style="thin">
            <color auto="1"/>
          </bottom>
        </border>
        <protection locked="0"/>
      </ndxf>
    </rcc>
    <rfmt sheetId="1" sqref="AA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fmt sheetId="1" sqref="AB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cc rId="0" sId="1" s="1" dxf="1" numFmtId="34">
      <nc r="AD296">
        <v>234700</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ndxf>
    </rcc>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qref="AO296" start="0" length="0">
      <dxf>
        <font>
          <sz val="10"/>
          <color theme="1"/>
          <name val="Calibri"/>
          <scheme val="minor"/>
        </font>
        <numFmt numFmtId="34" formatCode="_(&quot;$&quot;\ * #,##0.00_);_(&quot;$&quot;\ * \(#,##0.00\);_(&quot;$&quot;\ * &quot;-&quot;??_);_(@_)"/>
        <alignment vertical="center" wrapText="1" readingOrder="0"/>
        <border outline="0">
          <left style="thin">
            <color auto="1"/>
          </left>
          <right style="thin">
            <color auto="1"/>
          </right>
          <bottom style="thin">
            <color auto="1"/>
          </bottom>
        </border>
        <protection locked="0"/>
      </dxf>
    </rfmt>
    <rfmt sheetId="1" sqref="AP296" start="0" length="0">
      <dxf>
        <numFmt numFmtId="165" formatCode="_(&quot;$&quot;\ * #,##0_);_(&quot;$&quot;\ * \(#,##0\);_(&quot;$&quot;\ * &quot;-&quot;??_);_(@_)"/>
        <fill>
          <patternFill patternType="none">
            <bgColor indexed="65"/>
          </patternFill>
        </fill>
      </dxf>
    </rfmt>
  </rrc>
  <rrc rId="14759" sId="1" ref="A296:XFD296" action="deleteRow">
    <rfmt sheetId="1" xfDxf="1" sqref="A296:XFD296" start="0" length="0">
      <dxf>
        <fill>
          <patternFill patternType="solid">
            <bgColor theme="0"/>
          </patternFill>
        </fill>
      </dxf>
    </rfmt>
    <rcc rId="0" sId="1" dxf="1">
      <nc r="A296" t="inlineStr">
        <is>
          <t>GENERAL</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1.2.2.6.1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transmisión de energía eléctrica</t>
        </is>
      </nc>
      <ndxf>
        <font>
          <sz val="10"/>
          <color theme="1"/>
          <name val="Calibri"/>
          <scheme val="minor"/>
        </font>
        <fill>
          <patternFill>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83101804</v>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-Energia </t>
        </is>
      </nc>
      <ndxf>
        <font>
          <sz val="10"/>
          <color auto="1"/>
          <name val="Calibri"/>
          <scheme val="minor"/>
        </font>
        <fill>
          <patternFill>
            <bgColor theme="3" tint="0.79998168889431442"/>
          </patternFill>
        </fill>
        <alignment horizontal="left" vertical="center"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bottom style="thin">
            <color auto="1"/>
          </bottom>
        </border>
        <protection locked="0"/>
      </dxf>
    </rfmt>
    <rfmt sheetId="1" sqref="N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bottom style="thin">
            <color auto="1"/>
          </bottom>
        </border>
        <protection locked="0"/>
      </dxf>
    </rfmt>
    <rfmt sheetId="1" sqref="O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bottom style="thin">
            <color auto="1"/>
          </bottom>
        </border>
        <protection locked="0"/>
      </dxf>
    </rfmt>
    <rcc rId="0" sId="1" dxf="1">
      <nc r="P296" t="inlineStr">
        <is>
          <t>RECURSOS CORRIENTES</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bottom style="thin">
            <color auto="1"/>
          </bottom>
        </border>
      </dxf>
    </rfmt>
    <rcc rId="0" sId="1" s="1" dxf="1" numFmtId="34">
      <nc r="R296">
        <v>8693454</v>
      </nc>
      <n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bottom style="thin">
            <color auto="1"/>
          </bottom>
        </border>
      </ndxf>
    </rcc>
    <rcc rId="0" sId="1" dxf="1">
      <nc r="S296" t="inlineStr">
        <is>
          <t>NO</t>
        </is>
      </nc>
      <ndxf>
        <font>
          <sz val="10"/>
          <color theme="1"/>
          <name val="Calibri"/>
          <scheme val="minor"/>
        </font>
        <numFmt numFmtId="34" formatCode="_(&quot;$&quot;\ * #,##0.00_);_(&quot;$&quot;\ * \(#,##0.00\);_(&quot;$&quot;\ * &quot;-&quot;??_);_(@_)"/>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7000080765</v>
      </nc>
      <ndxf>
        <alignment horizontal="center" vertical="center" readingOrder="0"/>
        <border outline="0">
          <left style="thin">
            <color auto="1"/>
          </left>
          <right style="thin">
            <color auto="1"/>
          </right>
          <bottom style="thin">
            <color auto="1"/>
          </bottom>
        </border>
      </ndxf>
    </rcc>
    <rcc rId="0" sId="1" dxf="1">
      <nc r="W296">
        <v>8000085900</v>
      </nc>
      <ndxf>
        <font>
          <sz val="10"/>
          <color theme="1"/>
          <name val="Calibri"/>
          <scheme val="minor"/>
        </font>
        <alignment vertical="top" wrapText="1" readingOrder="0"/>
        <border outline="0">
          <left style="thin">
            <color auto="1"/>
          </left>
          <right style="thin">
            <color auto="1"/>
          </right>
          <bottom style="thin">
            <color auto="1"/>
          </bottom>
        </border>
        <protection locked="0"/>
      </ndxf>
    </rcc>
    <rcc rId="0" sId="1" dxf="1" numFmtId="34">
      <nc r="X296">
        <v>8693454</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cc rId="0" sId="1" dxf="1">
      <nc r="Z296" t="inlineStr">
        <is>
          <t>EMPRESA INMOBILIARIA Y DE SERVICIOS LOGISTICOS DE CUNDINAMARCA</t>
        </is>
      </nc>
      <ndxf>
        <font>
          <sz val="10"/>
          <color theme="1"/>
          <name val="Calibri"/>
          <scheme val="minor"/>
        </font>
        <alignment vertical="top" wrapText="1" readingOrder="0"/>
        <border outline="0">
          <left style="thin">
            <color auto="1"/>
          </left>
          <right style="thin">
            <color auto="1"/>
          </right>
          <bottom style="thin">
            <color auto="1"/>
          </bottom>
        </border>
        <protection locked="0"/>
      </ndxf>
    </rcc>
    <rfmt sheetId="1" sqref="AA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fmt sheetId="1" sqref="AB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cc rId="0" sId="1" dxf="1" numFmtId="34">
      <nc r="AD296">
        <v>8693454</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bottom style="thin">
            <color auto="1"/>
          </bottom>
        </border>
        <protection locked="0"/>
      </ndxf>
    </rcc>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qref="AO296" start="0" length="0">
      <dxf>
        <font>
          <sz val="10"/>
          <color theme="1"/>
          <name val="Calibri"/>
          <scheme val="minor"/>
        </font>
        <numFmt numFmtId="34" formatCode="_(&quot;$&quot;\ * #,##0.00_);_(&quot;$&quot;\ * \(#,##0.00\);_(&quot;$&quot;\ * &quot;-&quot;??_);_(@_)"/>
        <alignment vertical="center" wrapText="1" readingOrder="0"/>
        <border outline="0">
          <left style="thin">
            <color auto="1"/>
          </left>
          <right style="thin">
            <color auto="1"/>
          </right>
          <bottom style="thin">
            <color auto="1"/>
          </bottom>
        </border>
        <protection locked="0"/>
      </dxf>
    </rfmt>
    <rfmt sheetId="1" sqref="AP296" start="0" length="0">
      <dxf>
        <numFmt numFmtId="165" formatCode="_(&quot;$&quot;\ * #,##0_);_(&quot;$&quot;\ * \(#,##0\);_(&quot;$&quot;\ * &quot;-&quot;??_);_(@_)"/>
        <fill>
          <patternFill patternType="none">
            <bgColor indexed="65"/>
          </patternFill>
        </fill>
      </dxf>
    </rfmt>
  </rrc>
  <rrc rId="14760" sId="1" ref="A296:XFD296" action="deleteRow">
    <rfmt sheetId="1" xfDxf="1" sqref="A296:XFD296" start="0" length="0">
      <dxf>
        <fill>
          <patternFill patternType="solid">
            <bgColor theme="0"/>
          </patternFill>
        </fill>
      </dxf>
    </rfmt>
    <rcc rId="0" sId="1" dxf="1">
      <nc r="A296" t="inlineStr">
        <is>
          <t>GENERAL</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1.2.2.6.1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transmisión de energía eléctrica</t>
        </is>
      </nc>
      <ndxf>
        <font>
          <sz val="10"/>
          <color theme="1"/>
          <name val="Calibri"/>
          <scheme val="minor"/>
        </font>
        <fill>
          <patternFill>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83101804</v>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-Energia </t>
        </is>
      </nc>
      <ndxf>
        <font>
          <sz val="10"/>
          <color auto="1"/>
          <name val="Calibri"/>
          <scheme val="minor"/>
        </font>
        <fill>
          <patternFill>
            <bgColor theme="3" tint="0.79998168889431442"/>
          </patternFill>
        </fill>
        <alignment horizontal="left" vertical="center"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bottom style="thin">
            <color auto="1"/>
          </bottom>
        </border>
        <protection locked="0"/>
      </dxf>
    </rfmt>
    <rfmt sheetId="1" sqref="N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bottom style="thin">
            <color auto="1"/>
          </bottom>
        </border>
        <protection locked="0"/>
      </dxf>
    </rfmt>
    <rfmt sheetId="1" sqref="O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bottom style="thin">
            <color auto="1"/>
          </bottom>
        </border>
        <protection locked="0"/>
      </dxf>
    </rfmt>
    <rcc rId="0" sId="1" dxf="1">
      <nc r="P296" t="inlineStr">
        <is>
          <t>RECURSOS CORRIENTES</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bottom style="thin">
            <color auto="1"/>
          </bottom>
        </border>
      </dxf>
    </rfmt>
    <rcc rId="0" sId="1" s="1" dxf="1" numFmtId="34">
      <nc r="R296">
        <v>17233370</v>
      </nc>
      <n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bottom style="thin">
            <color auto="1"/>
          </bottom>
        </border>
      </ndxf>
    </rcc>
    <rcc rId="0" sId="1" dxf="1">
      <nc r="S296" t="inlineStr">
        <is>
          <t>NO</t>
        </is>
      </nc>
      <ndxf>
        <font>
          <sz val="10"/>
          <color theme="1"/>
          <name val="Calibri"/>
          <scheme val="minor"/>
        </font>
        <numFmt numFmtId="34" formatCode="_(&quot;$&quot;\ * #,##0.00_);_(&quot;$&quot;\ * \(#,##0.00\);_(&quot;$&quot;\ * &quot;-&quot;??_);_(@_)"/>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7000080765</v>
      </nc>
      <ndxf>
        <alignment horizontal="center" vertical="center" readingOrder="0"/>
        <border outline="0">
          <left style="thin">
            <color auto="1"/>
          </left>
          <right style="thin">
            <color auto="1"/>
          </right>
          <bottom style="thin">
            <color auto="1"/>
          </bottom>
        </border>
      </ndxf>
    </rcc>
    <rcc rId="0" sId="1" dxf="1">
      <nc r="W296">
        <v>8000086325</v>
      </nc>
      <ndxf>
        <font>
          <sz val="10"/>
          <color theme="1"/>
          <name val="Calibri"/>
          <scheme val="minor"/>
        </font>
        <alignment vertical="top" wrapText="1" readingOrder="0"/>
        <border outline="0">
          <left style="thin">
            <color auto="1"/>
          </left>
          <right style="thin">
            <color auto="1"/>
          </right>
          <bottom style="thin">
            <color auto="1"/>
          </bottom>
        </border>
        <protection locked="0"/>
      </ndxf>
    </rcc>
    <rcc rId="0" sId="1" dxf="1" numFmtId="34">
      <nc r="X296">
        <v>17233370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cc rId="0" sId="1" dxf="1">
      <nc r="Z296" t="inlineStr">
        <is>
          <t xml:space="preserve">CODENSA S.A. </t>
        </is>
      </nc>
      <ndxf>
        <font>
          <sz val="10"/>
          <color theme="1"/>
          <name val="Calibri"/>
          <scheme val="minor"/>
        </font>
        <alignment vertical="top" wrapText="1" readingOrder="0"/>
        <border outline="0">
          <left style="thin">
            <color auto="1"/>
          </left>
          <right style="thin">
            <color auto="1"/>
          </right>
          <bottom style="thin">
            <color auto="1"/>
          </bottom>
        </border>
        <protection locked="0"/>
      </ndxf>
    </rcc>
    <rfmt sheetId="1" sqref="AA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fmt sheetId="1" sqref="AB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cc rId="0" sId="1" s="1" dxf="1" numFmtId="34">
      <nc r="AD296">
        <v>17233370</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ndxf>
    </rcc>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qref="AO296" start="0" length="0">
      <dxf>
        <font>
          <sz val="10"/>
          <color theme="1"/>
          <name val="Calibri"/>
          <scheme val="minor"/>
        </font>
        <numFmt numFmtId="34" formatCode="_(&quot;$&quot;\ * #,##0.00_);_(&quot;$&quot;\ * \(#,##0.00\);_(&quot;$&quot;\ * &quot;-&quot;??_);_(@_)"/>
        <alignment vertical="center" wrapText="1" readingOrder="0"/>
        <border outline="0">
          <left style="thin">
            <color auto="1"/>
          </left>
          <right style="thin">
            <color auto="1"/>
          </right>
          <bottom style="thin">
            <color auto="1"/>
          </bottom>
        </border>
        <protection locked="0"/>
      </dxf>
    </rfmt>
    <rfmt sheetId="1" sqref="AP296" start="0" length="0">
      <dxf>
        <numFmt numFmtId="165" formatCode="_(&quot;$&quot;\ * #,##0_);_(&quot;$&quot;\ * \(#,##0\);_(&quot;$&quot;\ * &quot;-&quot;??_);_(@_)"/>
        <fill>
          <patternFill patternType="none">
            <bgColor indexed="65"/>
          </patternFill>
        </fill>
      </dxf>
    </rfmt>
  </rrc>
  <rrc rId="14761" sId="1" ref="A296:XFD296" action="deleteRow">
    <rfmt sheetId="1" xfDxf="1" sqref="A296:XFD296" start="0" length="0">
      <dxf>
        <fill>
          <patternFill patternType="solid">
            <bgColor theme="0"/>
          </patternFill>
        </fill>
      </dxf>
    </rfmt>
    <rcc rId="0" sId="1" dxf="1">
      <nc r="A296" t="inlineStr">
        <is>
          <t xml:space="preserve">GENERAL </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1.2.2.6.3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cc rId="0" sId="1" dxf="1">
      <nc r="J296" t="inlineStr">
        <is>
          <t>Servicios de acueducto y alcantarillado</t>
        </is>
      </nc>
      <ndxf>
        <font>
          <sz val="10"/>
          <color theme="1"/>
          <name val="Calibri"/>
          <scheme val="minor"/>
        </font>
        <fill>
          <patternFill>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83101500</v>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-Energia </t>
        </is>
      </nc>
      <ndxf>
        <font>
          <sz val="10"/>
          <color auto="1"/>
          <name val="Calibri"/>
          <scheme val="minor"/>
        </font>
        <fill>
          <patternFill>
            <bgColor theme="3" tint="0.79998168889431442"/>
          </patternFill>
        </fill>
        <alignment horizontal="left" vertical="center"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top style="thin">
            <color auto="1"/>
          </top>
          <bottom style="thin">
            <color auto="1"/>
          </bottom>
        </border>
      </dxf>
    </rfmt>
    <rcc rId="0" sId="1" s="1" dxf="1" numFmtId="34">
      <nc r="R296">
        <v>110760</v>
      </nc>
      <n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7000080740</v>
      </nc>
      <ndxf>
        <alignment horizontal="center" vertical="center" readingOrder="0"/>
        <border outline="0">
          <left style="thin">
            <color auto="1"/>
          </left>
          <right style="thin">
            <color auto="1"/>
          </right>
          <top style="thin">
            <color auto="1"/>
          </top>
          <bottom style="thin">
            <color auto="1"/>
          </bottom>
        </border>
      </ndxf>
    </rcc>
    <rcc rId="0" sId="1" dxf="1">
      <nc r="W296">
        <v>8000086621</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umFmtId="34">
      <nc r="X296">
        <v>110760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 xml:space="preserve">EMPRESA DE ENERGÍA DE CUNDINAMARCA </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qref="AA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cc rId="0" sId="1" s="1" dxf="1" numFmtId="34">
      <nc r="AE296">
        <v>110760</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O296" start="0" length="0">
      <dxf>
        <font>
          <sz val="10"/>
          <color theme="1"/>
          <name val="Calibri"/>
          <scheme val="minor"/>
        </font>
        <numFmt numFmtId="34" formatCode="_(&quot;$&quot;\ * #,##0.00_);_(&quot;$&quot;\ * \(#,##0.00\);_(&quot;$&quot;\ * &quot;-&quot;??_);_(@_)"/>
        <fill>
          <patternFill patternType="none">
            <bgColor indexed="65"/>
          </patternFill>
        </fill>
        <alignment vertical="center" wrapText="1" readingOrder="0"/>
        <border outline="0">
          <left style="thin">
            <color auto="1"/>
          </left>
          <right style="thin">
            <color auto="1"/>
          </right>
          <bottom style="thin">
            <color auto="1"/>
          </bottom>
        </border>
        <protection locked="0"/>
      </dxf>
    </rfmt>
    <rfmt sheetId="1" sqref="AP296" start="0" length="0">
      <dxf>
        <numFmt numFmtId="165" formatCode="_(&quot;$&quot;\ * #,##0_);_(&quot;$&quot;\ * \(#,##0\);_(&quot;$&quot;\ * &quot;-&quot;??_);_(@_)"/>
        <fill>
          <patternFill patternType="none">
            <bgColor indexed="65"/>
          </patternFill>
        </fill>
      </dxf>
    </rfmt>
  </rrc>
  <rrc rId="14762" sId="1" ref="A296:XFD296" action="deleteRow">
    <rfmt sheetId="1" xfDxf="1" sqref="A296:XFD296" start="0" length="0">
      <dxf>
        <fill>
          <patternFill patternType="solid">
            <bgColor theme="0"/>
          </patternFill>
        </fill>
      </dxf>
    </rfmt>
    <rcc rId="0" sId="1" dxf="1">
      <nc r="A296" t="inlineStr">
        <is>
          <t xml:space="preserve">GENERAL </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1.2.2.6.3</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cc rId="0" sId="1" dxf="1">
      <nc r="J296" t="inlineStr">
        <is>
          <t>Servicios de acueducto y alcantarillado</t>
        </is>
      </nc>
      <ndxf>
        <font>
          <sz val="10"/>
          <color theme="1"/>
          <name val="Calibri"/>
          <scheme val="minor"/>
        </font>
        <fill>
          <patternFill>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83101500</v>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-Energia </t>
        </is>
      </nc>
      <ndxf>
        <font>
          <sz val="10"/>
          <color auto="1"/>
          <name val="Calibri"/>
          <scheme val="minor"/>
        </font>
        <fill>
          <patternFill>
            <bgColor theme="3" tint="0.79998168889431442"/>
          </patternFill>
        </fill>
        <alignment horizontal="left" vertical="center"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top style="thin">
            <color auto="1"/>
          </top>
          <bottom style="thin">
            <color auto="1"/>
          </bottom>
        </border>
      </dxf>
    </rfmt>
    <rcc rId="0" sId="1" s="1" dxf="1" numFmtId="34">
      <nc r="R296">
        <v>13911450</v>
      </nc>
      <n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7000080740</v>
      </nc>
      <ndxf>
        <alignment horizontal="center" vertical="center" readingOrder="0"/>
        <border outline="0">
          <left style="thin">
            <color auto="1"/>
          </left>
          <right style="thin">
            <color auto="1"/>
          </right>
          <top style="thin">
            <color auto="1"/>
          </top>
          <bottom style="thin">
            <color auto="1"/>
          </bottom>
        </border>
      </ndxf>
    </rcc>
    <rcc rId="0" sId="1" dxf="1">
      <nc r="W296">
        <v>8000086720</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umFmtId="34">
      <nc r="X296">
        <v>13911450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 xml:space="preserve">EMPRESA DE ENERGÍA DE CUNDINAMARCA </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qref="AA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cc rId="0" sId="1" dxf="1" numFmtId="34">
      <nc r="AG296">
        <v>13911450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none">
            <bgColor indexed="65"/>
          </patternFill>
        </fill>
        <alignment vertical="center" wrapText="1" readingOrder="0"/>
        <border outline="0">
          <left style="thin">
            <color auto="1"/>
          </left>
          <right style="thin">
            <color auto="1"/>
          </right>
          <bottom style="thin">
            <color auto="1"/>
          </bottom>
        </border>
        <protection locked="0"/>
      </dxf>
    </rfmt>
    <rfmt sheetId="1" sqref="AP296" start="0" length="0">
      <dxf>
        <numFmt numFmtId="165" formatCode="_(&quot;$&quot;\ * #,##0_);_(&quot;$&quot;\ * \(#,##0\);_(&quot;$&quot;\ * &quot;-&quot;??_);_(@_)"/>
        <fill>
          <patternFill patternType="none">
            <bgColor indexed="65"/>
          </patternFill>
        </fill>
      </dxf>
    </rfmt>
  </rrc>
  <rrc rId="14763" sId="1" ref="A296:XFD296" action="deleteRow">
    <rfmt sheetId="1" xfDxf="1" sqref="A296:XFD296" start="0" length="0">
      <dxf>
        <fill>
          <patternFill patternType="solid">
            <bgColor theme="0"/>
          </patternFill>
        </fill>
      </dxf>
    </rfmt>
    <rcc rId="0" sId="1" dxf="1">
      <nc r="A296" t="inlineStr">
        <is>
          <t>GENERAL</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1.2.2.6.1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transmisión de energía eléctrica</t>
        </is>
      </nc>
      <ndxf>
        <font>
          <sz val="10"/>
          <color theme="1"/>
          <name val="Calibri"/>
          <scheme val="minor"/>
        </font>
        <fill>
          <patternFill>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83101804</v>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-Energia </t>
        </is>
      </nc>
      <ndxf>
        <font>
          <sz val="10"/>
          <color auto="1"/>
          <name val="Calibri"/>
          <scheme val="minor"/>
        </font>
        <fill>
          <patternFill>
            <bgColor theme="3" tint="0.79998168889431442"/>
          </patternFill>
        </fill>
        <alignment horizontal="left" vertical="center"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top style="thin">
            <color auto="1"/>
          </top>
          <bottom style="thin">
            <color auto="1"/>
          </bottom>
        </border>
      </dxf>
    </rfmt>
    <rcc rId="0" sId="1" s="1" dxf="1" numFmtId="34">
      <nc r="R296">
        <v>37097741</v>
      </nc>
      <n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7000080765</v>
      </nc>
      <ndxf>
        <alignment horizontal="center" vertical="center" readingOrder="0"/>
        <border outline="0">
          <left style="thin">
            <color auto="1"/>
          </left>
          <right style="thin">
            <color auto="1"/>
          </right>
          <top style="thin">
            <color auto="1"/>
          </top>
          <bottom style="thin">
            <color auto="1"/>
          </bottom>
        </border>
      </ndxf>
    </rcc>
    <rcc rId="0" sId="1" dxf="1">
      <nc r="W296">
        <v>8000086500</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umFmtId="34">
      <nc r="X296">
        <v>37097741</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EMPRESA INMOBILIARIA Y DE SERVICIOS LOGISTICOS DE CUNDINAMARCA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qref="AA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cc rId="0" sId="1" s="1" dxf="1" numFmtId="34">
      <nc r="AE296">
        <v>37097741</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O296" start="0" length="0">
      <dxf>
        <font>
          <sz val="10"/>
          <color theme="1"/>
          <name val="Calibri"/>
          <scheme val="minor"/>
        </font>
        <numFmt numFmtId="34" formatCode="_(&quot;$&quot;\ * #,##0.00_);_(&quot;$&quot;\ * \(#,##0.00\);_(&quot;$&quot;\ * &quot;-&quot;??_);_(@_)"/>
        <alignment vertical="center" wrapText="1" readingOrder="0"/>
        <border outline="0">
          <left style="thin">
            <color auto="1"/>
          </left>
          <right style="thin">
            <color auto="1"/>
          </right>
          <bottom style="thin">
            <color auto="1"/>
          </bottom>
        </border>
        <protection locked="0"/>
      </dxf>
    </rfmt>
    <rfmt sheetId="1" sqref="AP296" start="0" length="0">
      <dxf>
        <numFmt numFmtId="165" formatCode="_(&quot;$&quot;\ * #,##0_);_(&quot;$&quot;\ * \(#,##0\);_(&quot;$&quot;\ * &quot;-&quot;??_);_(@_)"/>
        <fill>
          <patternFill patternType="none">
            <bgColor indexed="65"/>
          </patternFill>
        </fill>
      </dxf>
    </rfmt>
  </rrc>
  <rrc rId="14764" sId="1" ref="A296:XFD296" action="deleteRow">
    <rfmt sheetId="1" xfDxf="1" sqref="A296:XFD296" start="0" length="0">
      <dxf>
        <fill>
          <patternFill patternType="solid">
            <bgColor theme="0"/>
          </patternFill>
        </fill>
      </dxf>
    </rfmt>
    <rcc rId="0" sId="1" dxf="1">
      <nc r="A296" t="inlineStr">
        <is>
          <t>GENERAL</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1.2.2.6.1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transmisión de energía eléctrica</t>
        </is>
      </nc>
      <ndxf>
        <font>
          <sz val="10"/>
          <color theme="1"/>
          <name val="Calibri"/>
          <scheme val="minor"/>
        </font>
        <fill>
          <patternFill>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83101804</v>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-Energia </t>
        </is>
      </nc>
      <ndxf>
        <font>
          <sz val="10"/>
          <color auto="1"/>
          <name val="Calibri"/>
          <scheme val="minor"/>
        </font>
        <fill>
          <patternFill>
            <bgColor theme="3" tint="0.79998168889431442"/>
          </patternFill>
        </fill>
        <alignment horizontal="left" vertical="center"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bottom style="thin">
            <color auto="1"/>
          </bottom>
        </border>
      </dxf>
    </rfmt>
    <rcc rId="0" sId="1" s="1" dxf="1" numFmtId="34">
      <nc r="R296">
        <v>452370</v>
      </nc>
      <n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bottom style="thin">
            <color auto="1"/>
          </bottom>
        </border>
      </ndxf>
    </rcc>
    <rcc rId="0" sId="1" dxf="1">
      <nc r="S296" t="inlineStr">
        <is>
          <t>NO</t>
        </is>
      </nc>
      <ndxf>
        <font>
          <sz val="10"/>
          <color theme="1"/>
          <name val="Calibri"/>
          <scheme val="minor"/>
        </font>
        <numFmt numFmtId="34" formatCode="_(&quot;$&quot;\ * #,##0.00_);_(&quot;$&quot;\ * \(#,##0.00\);_(&quot;$&quot;\ * &quot;-&quot;??_);_(@_)"/>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7000080765</v>
      </nc>
      <ndxf>
        <alignment horizontal="center" vertical="center" readingOrder="0"/>
        <border outline="0">
          <left style="thin">
            <color auto="1"/>
          </left>
          <right style="thin">
            <color auto="1"/>
          </right>
          <top style="thin">
            <color auto="1"/>
          </top>
          <bottom style="thin">
            <color auto="1"/>
          </bottom>
        </border>
      </ndxf>
    </rcc>
    <rcc rId="0" sId="1" dxf="1">
      <nc r="W296">
        <v>8000087025</v>
      </nc>
      <ndxf>
        <font>
          <sz val="10"/>
          <color theme="1"/>
          <name val="Calibri"/>
          <scheme val="minor"/>
        </font>
        <alignment vertical="top" wrapText="1" readingOrder="0"/>
        <border outline="0">
          <left style="thin">
            <color auto="1"/>
          </left>
          <right style="thin">
            <color auto="1"/>
          </right>
          <bottom style="thin">
            <color auto="1"/>
          </bottom>
        </border>
        <protection locked="0"/>
      </ndxf>
    </rcc>
    <rcc rId="0" sId="1" dxf="1" numFmtId="34">
      <nc r="X296">
        <v>452370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cc rId="0" sId="1" dxf="1">
      <nc r="Z296" t="inlineStr">
        <is>
          <t xml:space="preserve">EMPRESA DE ENERGÍA DE CUNDINAMARCA </t>
        </is>
      </nc>
      <ndxf>
        <font>
          <sz val="10"/>
          <color theme="1"/>
          <name val="Calibri"/>
          <scheme val="minor"/>
        </font>
        <alignment vertical="top" wrapText="1" readingOrder="0"/>
        <border outline="0">
          <left style="thin">
            <color auto="1"/>
          </left>
          <right style="thin">
            <color auto="1"/>
          </right>
          <bottom style="thin">
            <color auto="1"/>
          </bottom>
        </border>
        <protection locked="0"/>
      </ndxf>
    </rcc>
    <rfmt sheetId="1" sqref="AA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fmt sheetId="1" sqref="AB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cc rId="0" sId="1" dxf="1" numFmtId="34">
      <nc r="AF296">
        <v>452370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bottom style="thin">
            <color auto="1"/>
          </bottom>
        </border>
        <protection locked="0"/>
      </ndxf>
    </rcc>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qref="AO296" start="0" length="0">
      <dxf>
        <font>
          <sz val="10"/>
          <color theme="1"/>
          <name val="Calibri"/>
          <scheme val="minor"/>
        </font>
        <numFmt numFmtId="34" formatCode="_(&quot;$&quot;\ * #,##0.00_);_(&quot;$&quot;\ * \(#,##0.00\);_(&quot;$&quot;\ * &quot;-&quot;??_);_(@_)"/>
        <alignment vertical="center" wrapText="1" readingOrder="0"/>
        <border outline="0">
          <left style="thin">
            <color auto="1"/>
          </left>
          <right style="thin">
            <color auto="1"/>
          </right>
          <bottom style="thin">
            <color auto="1"/>
          </bottom>
        </border>
        <protection locked="0"/>
      </dxf>
    </rfmt>
    <rfmt sheetId="1" sqref="AP296" start="0" length="0">
      <dxf>
        <numFmt numFmtId="165" formatCode="_(&quot;$&quot;\ * #,##0_);_(&quot;$&quot;\ * \(#,##0\);_(&quot;$&quot;\ * &quot;-&quot;??_);_(@_)"/>
        <fill>
          <patternFill patternType="none">
            <bgColor indexed="65"/>
          </patternFill>
        </fill>
      </dxf>
    </rfmt>
  </rrc>
  <rrc rId="14765" sId="1" ref="A296:XFD296" action="deleteRow">
    <rfmt sheetId="1" xfDxf="1" sqref="A296:XFD296" start="0" length="0">
      <dxf>
        <fill>
          <patternFill patternType="solid">
            <bgColor theme="0"/>
          </patternFill>
        </fill>
      </dxf>
    </rfmt>
    <rcc rId="0" sId="1" dxf="1">
      <nc r="A296" t="inlineStr">
        <is>
          <t>GENERAL</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1.2.2.6.1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transmisión de energía eléctrica</t>
        </is>
      </nc>
      <ndxf>
        <font>
          <sz val="10"/>
          <color theme="1"/>
          <name val="Calibri"/>
          <scheme val="minor"/>
        </font>
        <fill>
          <patternFill>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83101804</v>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-Energia </t>
        </is>
      </nc>
      <ndxf>
        <font>
          <sz val="10"/>
          <color auto="1"/>
          <name val="Calibri"/>
          <scheme val="minor"/>
        </font>
        <fill>
          <patternFill>
            <bgColor theme="3" tint="0.79998168889431442"/>
          </patternFill>
        </fill>
        <alignment horizontal="left" vertical="center"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bottom style="thin">
            <color auto="1"/>
          </bottom>
        </border>
      </dxf>
    </rfmt>
    <rcc rId="0" sId="1" s="1" dxf="1" numFmtId="34">
      <nc r="R296">
        <v>40137778</v>
      </nc>
      <n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bottom style="thin">
            <color auto="1"/>
          </bottom>
        </border>
      </ndxf>
    </rcc>
    <rcc rId="0" sId="1" dxf="1">
      <nc r="S296" t="inlineStr">
        <is>
          <t>NO</t>
        </is>
      </nc>
      <ndxf>
        <font>
          <sz val="10"/>
          <color theme="1"/>
          <name val="Calibri"/>
          <scheme val="minor"/>
        </font>
        <numFmt numFmtId="34" formatCode="_(&quot;$&quot;\ * #,##0.00_);_(&quot;$&quot;\ * \(#,##0.00\);_(&quot;$&quot;\ * &quot;-&quot;??_);_(@_)"/>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7000080765</v>
      </nc>
      <ndxf>
        <alignment horizontal="center" vertical="center" readingOrder="0"/>
        <border outline="0">
          <left style="thin">
            <color auto="1"/>
          </left>
          <right style="thin">
            <color auto="1"/>
          </right>
          <top style="thin">
            <color auto="1"/>
          </top>
          <bottom style="thin">
            <color auto="1"/>
          </bottom>
        </border>
      </ndxf>
    </rcc>
    <rcc rId="0" sId="1" dxf="1">
      <nc r="W296">
        <v>8000087017</v>
      </nc>
      <ndxf>
        <font>
          <sz val="10"/>
          <color theme="1"/>
          <name val="Calibri"/>
          <scheme val="minor"/>
        </font>
        <alignment vertical="top" wrapText="1" readingOrder="0"/>
        <border outline="0">
          <left style="thin">
            <color auto="1"/>
          </left>
          <right style="thin">
            <color auto="1"/>
          </right>
          <bottom style="thin">
            <color auto="1"/>
          </bottom>
        </border>
        <protection locked="0"/>
      </ndxf>
    </rcc>
    <rcc rId="0" sId="1" dxf="1" numFmtId="34">
      <nc r="X296">
        <v>40137778</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cc rId="0" sId="1" dxf="1">
      <nc r="Z296" t="inlineStr">
        <is>
          <t xml:space="preserve">EMPRESA DE ENERGÍA DE CUNDINAMARCA </t>
        </is>
      </nc>
      <ndxf>
        <font>
          <sz val="10"/>
          <color theme="1"/>
          <name val="Calibri"/>
          <scheme val="minor"/>
        </font>
        <alignment vertical="top" wrapText="1" readingOrder="0"/>
        <border outline="0">
          <left style="thin">
            <color auto="1"/>
          </left>
          <right style="thin">
            <color auto="1"/>
          </right>
          <bottom style="thin">
            <color auto="1"/>
          </bottom>
        </border>
        <protection locked="0"/>
      </ndxf>
    </rcc>
    <rfmt sheetId="1" sqref="AA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fmt sheetId="1" sqref="AB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qref="AF296" start="0" length="0">
      <dxf>
        <font>
          <sz val="10"/>
          <color theme="1"/>
          <name val="Calibri"/>
          <scheme val="minor"/>
        </font>
        <numFmt numFmtId="34" formatCode="_(&quot;$&quot;\ * #,##0.00_);_(&quot;$&quot;\ * \(#,##0.00\);_(&quot;$&quot;\ * &quot;-&quot;??_);_(@_)"/>
        <alignment vertical="top" wrapText="1" readingOrder="0"/>
        <border outline="0">
          <left style="thin">
            <color auto="1"/>
          </left>
          <right style="thin">
            <color auto="1"/>
          </right>
          <bottom style="thin">
            <color auto="1"/>
          </bottom>
        </border>
        <protection locked="0"/>
      </dxf>
    </rfmt>
    <rcc rId="0" sId="1" dxf="1" numFmtId="34">
      <nc r="AG296">
        <v>40137778</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bottom style="thin">
            <color auto="1"/>
          </bottom>
        </border>
        <protection locked="0"/>
      </ndxf>
    </rcc>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qref="AO296" start="0" length="0">
      <dxf>
        <font>
          <sz val="10"/>
          <color theme="1"/>
          <name val="Calibri"/>
          <scheme val="minor"/>
        </font>
        <numFmt numFmtId="34" formatCode="_(&quot;$&quot;\ * #,##0.00_);_(&quot;$&quot;\ * \(#,##0.00\);_(&quot;$&quot;\ * &quot;-&quot;??_);_(@_)"/>
        <alignment vertical="center" wrapText="1" readingOrder="0"/>
        <border outline="0">
          <left style="thin">
            <color auto="1"/>
          </left>
          <right style="thin">
            <color auto="1"/>
          </right>
          <bottom style="thin">
            <color auto="1"/>
          </bottom>
        </border>
        <protection locked="0"/>
      </dxf>
    </rfmt>
    <rfmt sheetId="1" sqref="AP296" start="0" length="0">
      <dxf>
        <numFmt numFmtId="165" formatCode="_(&quot;$&quot;\ * #,##0_);_(&quot;$&quot;\ * \(#,##0\);_(&quot;$&quot;\ * &quot;-&quot;??_);_(@_)"/>
        <fill>
          <patternFill patternType="none">
            <bgColor indexed="65"/>
          </patternFill>
        </fill>
      </dxf>
    </rfmt>
  </rrc>
  <rrc rId="14766" sId="1" ref="A296:XFD296" action="deleteRow">
    <rfmt sheetId="1" xfDxf="1" sqref="A296:XFD296" start="0" length="0">
      <dxf>
        <fill>
          <patternFill patternType="solid">
            <bgColor theme="0"/>
          </patternFill>
        </fill>
      </dxf>
    </rfmt>
    <rcc rId="0" sId="1" dxf="1">
      <nc r="A296" t="inlineStr">
        <is>
          <t>GENERAL</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1.2.2.6.1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transmisión de energía eléctrica</t>
        </is>
      </nc>
      <ndxf>
        <font>
          <sz val="10"/>
          <color theme="1"/>
          <name val="Calibri"/>
          <scheme val="minor"/>
        </font>
        <fill>
          <patternFill>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83101804</v>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-Energia </t>
        </is>
      </nc>
      <ndxf>
        <font>
          <sz val="10"/>
          <color auto="1"/>
          <name val="Calibri"/>
          <scheme val="minor"/>
        </font>
        <fill>
          <patternFill>
            <bgColor theme="3" tint="0.79998168889431442"/>
          </patternFill>
        </fill>
        <alignment horizontal="left" vertical="center"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bottom style="thin">
            <color auto="1"/>
          </bottom>
        </border>
      </dxf>
    </rfmt>
    <rcc rId="0" sId="1" s="1" dxf="1" numFmtId="34">
      <nc r="R296">
        <v>598080</v>
      </nc>
      <n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bottom style="thin">
            <color auto="1"/>
          </bottom>
        </border>
      </ndxf>
    </rcc>
    <rcc rId="0" sId="1" dxf="1">
      <nc r="S296" t="inlineStr">
        <is>
          <t>NO</t>
        </is>
      </nc>
      <ndxf>
        <font>
          <sz val="10"/>
          <color theme="1"/>
          <name val="Calibri"/>
          <scheme val="minor"/>
        </font>
        <numFmt numFmtId="34" formatCode="_(&quot;$&quot;\ * #,##0.00_);_(&quot;$&quot;\ * \(#,##0.00\);_(&quot;$&quot;\ * &quot;-&quot;??_);_(@_)"/>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7000080765</v>
      </nc>
      <ndxf>
        <alignment horizontal="center" vertical="center" readingOrder="0"/>
        <border outline="0">
          <left style="thin">
            <color auto="1"/>
          </left>
          <right style="thin">
            <color auto="1"/>
          </right>
          <top style="thin">
            <color auto="1"/>
          </top>
          <bottom style="thin">
            <color auto="1"/>
          </bottom>
        </border>
      </ndxf>
    </rcc>
    <rcc rId="0" sId="1" dxf="1">
      <nc r="W296">
        <v>8000087671</v>
      </nc>
      <ndxf>
        <font>
          <sz val="10"/>
          <color theme="1"/>
          <name val="Calibri"/>
          <scheme val="minor"/>
        </font>
        <alignment vertical="top" wrapText="1" readingOrder="0"/>
        <border outline="0">
          <left style="thin">
            <color auto="1"/>
          </left>
          <right style="thin">
            <color auto="1"/>
          </right>
          <bottom style="thin">
            <color auto="1"/>
          </bottom>
        </border>
        <protection locked="0"/>
      </ndxf>
    </rcc>
    <rcc rId="0" sId="1" dxf="1" numFmtId="34">
      <nc r="X296">
        <v>598080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cc rId="0" sId="1" dxf="1">
      <nc r="Z296" t="inlineStr">
        <is>
          <t xml:space="preserve">EMPRESA DE ENERGÍA DE CUNDINAMARCA </t>
        </is>
      </nc>
      <ndxf>
        <font>
          <sz val="10"/>
          <color theme="1"/>
          <name val="Calibri"/>
          <scheme val="minor"/>
        </font>
        <alignment vertical="top" wrapText="1" readingOrder="0"/>
        <border outline="0">
          <left style="thin">
            <color auto="1"/>
          </left>
          <right style="thin">
            <color auto="1"/>
          </right>
          <bottom style="thin">
            <color auto="1"/>
          </bottom>
        </border>
        <protection locked="0"/>
      </ndxf>
    </rcc>
    <rfmt sheetId="1" sqref="AA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fmt sheetId="1" sqref="AB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qref="AF296" start="0" length="0">
      <dxf>
        <font>
          <sz val="10"/>
          <color theme="1"/>
          <name val="Calibri"/>
          <scheme val="minor"/>
        </font>
        <numFmt numFmtId="34" formatCode="_(&quot;$&quot;\ * #,##0.00_);_(&quot;$&quot;\ * \(#,##0.00\);_(&quot;$&quot;\ * &quot;-&quot;??_);_(@_)"/>
        <alignment vertical="top" wrapText="1" readingOrder="0"/>
        <border outline="0">
          <left style="thin">
            <color auto="1"/>
          </left>
          <right style="thin">
            <color auto="1"/>
          </right>
          <bottom style="thin">
            <color auto="1"/>
          </bottom>
        </border>
        <protection locked="0"/>
      </dxf>
    </rfmt>
    <rfmt sheetId="1" sqref="AG296" start="0" length="0">
      <dxf>
        <font>
          <sz val="10"/>
          <color theme="1"/>
          <name val="Calibri"/>
          <scheme val="minor"/>
        </font>
        <numFmt numFmtId="34" formatCode="_(&quot;$&quot;\ * #,##0.00_);_(&quot;$&quot;\ * \(#,##0.00\);_(&quot;$&quot;\ * &quot;-&quot;??_);_(@_)"/>
        <alignment vertical="top" wrapText="1" readingOrder="0"/>
        <border outline="0">
          <left style="thin">
            <color auto="1"/>
          </left>
          <right style="thin">
            <color auto="1"/>
          </right>
          <bottom style="thin">
            <color auto="1"/>
          </bottom>
        </border>
        <protection locked="0"/>
      </dxf>
    </rfmt>
    <rcc rId="0" sId="1" dxf="1" numFmtId="34">
      <nc r="AH296">
        <v>598080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bottom style="thin">
            <color auto="1"/>
          </bottom>
        </border>
        <protection locked="0"/>
      </ndxf>
    </rcc>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qref="AO296" start="0" length="0">
      <dxf>
        <font>
          <sz val="10"/>
          <color theme="1"/>
          <name val="Calibri"/>
          <scheme val="minor"/>
        </font>
        <numFmt numFmtId="34" formatCode="_(&quot;$&quot;\ * #,##0.00_);_(&quot;$&quot;\ * \(#,##0.00\);_(&quot;$&quot;\ * &quot;-&quot;??_);_(@_)"/>
        <alignment vertical="center" wrapText="1" readingOrder="0"/>
        <border outline="0">
          <left style="thin">
            <color auto="1"/>
          </left>
          <right style="thin">
            <color auto="1"/>
          </right>
          <bottom style="thin">
            <color auto="1"/>
          </bottom>
        </border>
        <protection locked="0"/>
      </dxf>
    </rfmt>
    <rfmt sheetId="1" sqref="AP296" start="0" length="0">
      <dxf>
        <numFmt numFmtId="165" formatCode="_(&quot;$&quot;\ * #,##0_);_(&quot;$&quot;\ * \(#,##0\);_(&quot;$&quot;\ * &quot;-&quot;??_);_(@_)"/>
        <fill>
          <patternFill patternType="none">
            <bgColor indexed="65"/>
          </patternFill>
        </fill>
      </dxf>
    </rfmt>
  </rrc>
  <rrc rId="14767" sId="1" ref="A296:XFD296" action="deleteRow">
    <rfmt sheetId="1" xfDxf="1" sqref="A296:XFD296" start="0" length="0">
      <dxf>
        <fill>
          <patternFill patternType="solid">
            <bgColor theme="0"/>
          </patternFill>
        </fill>
      </dxf>
    </rfmt>
    <rcc rId="0" sId="1" dxf="1">
      <nc r="A296" t="inlineStr">
        <is>
          <t>GENERAL</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1.2.2.6.1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transmisión de energía eléctrica</t>
        </is>
      </nc>
      <ndxf>
        <font>
          <sz val="10"/>
          <color theme="1"/>
          <name val="Calibri"/>
          <scheme val="minor"/>
        </font>
        <fill>
          <patternFill>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83101804</v>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-Energia </t>
        </is>
      </nc>
      <ndxf>
        <font>
          <sz val="10"/>
          <color auto="1"/>
          <name val="Calibri"/>
          <scheme val="minor"/>
        </font>
        <fill>
          <patternFill>
            <bgColor theme="3" tint="0.79998168889431442"/>
          </patternFill>
        </fill>
        <alignment horizontal="left" vertical="center"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bottom style="thin">
            <color auto="1"/>
          </bottom>
        </border>
      </dxf>
    </rfmt>
    <rcc rId="0" sId="1" s="1" dxf="1" numFmtId="34">
      <nc r="R296">
        <v>18140130</v>
      </nc>
      <n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bottom style="thin">
            <color auto="1"/>
          </bottom>
        </border>
      </ndxf>
    </rcc>
    <rcc rId="0" sId="1" dxf="1">
      <nc r="S296" t="inlineStr">
        <is>
          <t>NO</t>
        </is>
      </nc>
      <ndxf>
        <font>
          <sz val="10"/>
          <color theme="1"/>
          <name val="Calibri"/>
          <scheme val="minor"/>
        </font>
        <numFmt numFmtId="34" formatCode="_(&quot;$&quot;\ * #,##0.00_);_(&quot;$&quot;\ * \(#,##0.00\);_(&quot;$&quot;\ * &quot;-&quot;??_);_(@_)"/>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7000080765</v>
      </nc>
      <ndxf>
        <alignment horizontal="center" vertical="center" readingOrder="0"/>
        <border outline="0">
          <left style="thin">
            <color auto="1"/>
          </left>
          <right style="thin">
            <color auto="1"/>
          </right>
          <top style="thin">
            <color auto="1"/>
          </top>
          <bottom style="thin">
            <color auto="1"/>
          </bottom>
        </border>
      </ndxf>
    </rcc>
    <rcc rId="0" sId="1" dxf="1">
      <nc r="W296">
        <v>8000088071</v>
      </nc>
      <ndxf>
        <font>
          <sz val="10"/>
          <color theme="1"/>
          <name val="Calibri"/>
          <scheme val="minor"/>
        </font>
        <alignment vertical="top" wrapText="1" readingOrder="0"/>
        <border outline="0">
          <left style="thin">
            <color auto="1"/>
          </left>
          <right style="thin">
            <color auto="1"/>
          </right>
          <bottom style="thin">
            <color auto="1"/>
          </bottom>
        </border>
        <protection locked="0"/>
      </ndxf>
    </rcc>
    <rcc rId="0" sId="1" dxf="1" numFmtId="34">
      <nc r="X296">
        <v>18130140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cc rId="0" sId="1" dxf="1">
      <nc r="Z296" t="inlineStr">
        <is>
          <t xml:space="preserve">CODENSA S.A. </t>
        </is>
      </nc>
      <ndxf>
        <font>
          <sz val="10"/>
          <color theme="1"/>
          <name val="Calibri"/>
          <scheme val="minor"/>
        </font>
        <alignment vertical="top" wrapText="1" readingOrder="0"/>
        <border outline="0">
          <left style="thin">
            <color auto="1"/>
          </left>
          <right style="thin">
            <color auto="1"/>
          </right>
          <bottom style="thin">
            <color auto="1"/>
          </bottom>
        </border>
        <protection locked="0"/>
      </ndxf>
    </rcc>
    <rfmt sheetId="1" sqref="AA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fmt sheetId="1" sqref="AB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qref="AF296" start="0" length="0">
      <dxf>
        <font>
          <sz val="10"/>
          <color theme="1"/>
          <name val="Calibri"/>
          <scheme val="minor"/>
        </font>
        <numFmt numFmtId="34" formatCode="_(&quot;$&quot;\ * #,##0.00_);_(&quot;$&quot;\ * \(#,##0.00\);_(&quot;$&quot;\ * &quot;-&quot;??_);_(@_)"/>
        <alignment vertical="top" wrapText="1" readingOrder="0"/>
        <border outline="0">
          <left style="thin">
            <color auto="1"/>
          </left>
          <right style="thin">
            <color auto="1"/>
          </right>
          <bottom style="thin">
            <color auto="1"/>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cc rId="0" sId="1" s="1" dxf="1" numFmtId="34">
      <nc r="AH296">
        <v>18130140</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ndxf>
    </rcc>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qref="AO296" start="0" length="0">
      <dxf>
        <font>
          <sz val="10"/>
          <color theme="1"/>
          <name val="Calibri"/>
          <scheme val="minor"/>
        </font>
        <numFmt numFmtId="34" formatCode="_(&quot;$&quot;\ * #,##0.00_);_(&quot;$&quot;\ * \(#,##0.00\);_(&quot;$&quot;\ * &quot;-&quot;??_);_(@_)"/>
        <alignment vertical="center" wrapText="1" readingOrder="0"/>
        <border outline="0">
          <left style="thin">
            <color auto="1"/>
          </left>
          <right style="thin">
            <color auto="1"/>
          </right>
          <bottom style="thin">
            <color auto="1"/>
          </bottom>
        </border>
        <protection locked="0"/>
      </dxf>
    </rfmt>
    <rfmt sheetId="1" sqref="AP296" start="0" length="0">
      <dxf>
        <numFmt numFmtId="165" formatCode="_(&quot;$&quot;\ * #,##0_);_(&quot;$&quot;\ * \(#,##0\);_(&quot;$&quot;\ * &quot;-&quot;??_);_(@_)"/>
        <fill>
          <patternFill patternType="none">
            <bgColor indexed="65"/>
          </patternFill>
        </fill>
      </dxf>
    </rfmt>
  </rrc>
  <rrc rId="14768" sId="1" ref="A296:XFD296" action="deleteRow">
    <rfmt sheetId="1" xfDxf="1" sqref="A296:XFD296" start="0" length="0">
      <dxf>
        <fill>
          <patternFill patternType="solid">
            <bgColor theme="0"/>
          </patternFill>
        </fill>
      </dxf>
    </rfmt>
    <rcc rId="0" sId="1" dxf="1">
      <nc r="A296" t="inlineStr">
        <is>
          <t>GENERAL</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1.2.2.6.1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transmisión de energía eléctrica</t>
        </is>
      </nc>
      <ndxf>
        <font>
          <sz val="10"/>
          <color theme="1"/>
          <name val="Calibri"/>
          <scheme val="minor"/>
        </font>
        <fill>
          <patternFill>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83101804</v>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-Energia </t>
        </is>
      </nc>
      <ndxf>
        <font>
          <sz val="10"/>
          <color auto="1"/>
          <name val="Calibri"/>
          <scheme val="minor"/>
        </font>
        <fill>
          <patternFill>
            <bgColor theme="3" tint="0.79998168889431442"/>
          </patternFill>
        </fill>
        <alignment horizontal="left" vertical="center"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bottom style="thin">
            <color auto="1"/>
          </bottom>
        </border>
      </dxf>
    </rfmt>
    <rcc rId="0" sId="1" s="1" dxf="1" numFmtId="34">
      <nc r="R296">
        <v>150000</v>
      </nc>
      <n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bottom style="thin">
            <color auto="1"/>
          </bottom>
        </border>
      </ndxf>
    </rcc>
    <rcc rId="0" sId="1" dxf="1">
      <nc r="S296" t="inlineStr">
        <is>
          <t>NO</t>
        </is>
      </nc>
      <ndxf>
        <font>
          <sz val="10"/>
          <color theme="1"/>
          <name val="Calibri"/>
          <scheme val="minor"/>
        </font>
        <numFmt numFmtId="34" formatCode="_(&quot;$&quot;\ * #,##0.00_);_(&quot;$&quot;\ * \(#,##0.00\);_(&quot;$&quot;\ * &quot;-&quot;??_);_(@_)"/>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7000080765</v>
      </nc>
      <ndxf>
        <alignment horizontal="center" vertical="center" readingOrder="0"/>
        <border outline="0">
          <left style="thin">
            <color auto="1"/>
          </left>
          <right style="thin">
            <color auto="1"/>
          </right>
          <top style="thin">
            <color auto="1"/>
          </top>
          <bottom style="thin">
            <color auto="1"/>
          </bottom>
        </border>
      </ndxf>
    </rcc>
    <rcc rId="0" sId="1" dxf="1">
      <nc r="W296">
        <v>8000087713</v>
      </nc>
      <ndxf>
        <font>
          <sz val="10"/>
          <color theme="1"/>
          <name val="Calibri"/>
          <scheme val="minor"/>
        </font>
        <alignment vertical="top" wrapText="1" readingOrder="0"/>
        <border outline="0">
          <left style="thin">
            <color auto="1"/>
          </left>
          <right style="thin">
            <color auto="1"/>
          </right>
          <bottom style="thin">
            <color auto="1"/>
          </bottom>
        </border>
        <protection locked="0"/>
      </ndxf>
    </rcc>
    <rcc rId="0" sId="1" dxf="1" numFmtId="34">
      <nc r="X296">
        <v>150000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cc rId="0" sId="1" dxf="1">
      <nc r="Z296" t="inlineStr">
        <is>
          <t xml:space="preserve">CODENSA S.A. </t>
        </is>
      </nc>
      <ndxf>
        <font>
          <sz val="10"/>
          <color theme="1"/>
          <name val="Calibri"/>
          <scheme val="minor"/>
        </font>
        <alignment vertical="top" wrapText="1" readingOrder="0"/>
        <border outline="0">
          <left style="thin">
            <color auto="1"/>
          </left>
          <right style="thin">
            <color auto="1"/>
          </right>
          <bottom style="thin">
            <color auto="1"/>
          </bottom>
        </border>
        <protection locked="0"/>
      </ndxf>
    </rcc>
    <rfmt sheetId="1" sqref="AA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fmt sheetId="1" sqref="AB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qref="AF296" start="0" length="0">
      <dxf>
        <font>
          <sz val="10"/>
          <color theme="1"/>
          <name val="Calibri"/>
          <scheme val="minor"/>
        </font>
        <numFmt numFmtId="34" formatCode="_(&quot;$&quot;\ * #,##0.00_);_(&quot;$&quot;\ * \(#,##0.00\);_(&quot;$&quot;\ * &quot;-&quot;??_);_(@_)"/>
        <alignment vertical="top" wrapText="1" readingOrder="0"/>
        <border outline="0">
          <left style="thin">
            <color auto="1"/>
          </left>
          <right style="thin">
            <color auto="1"/>
          </right>
          <bottom style="thin">
            <color auto="1"/>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cc rId="0" sId="1" s="1" dxf="1" numFmtId="34">
      <nc r="AH296">
        <v>150000</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ndxf>
    </rcc>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qref="AO296" start="0" length="0">
      <dxf>
        <font>
          <sz val="10"/>
          <color theme="1"/>
          <name val="Calibri"/>
          <scheme val="minor"/>
        </font>
        <numFmt numFmtId="34" formatCode="_(&quot;$&quot;\ * #,##0.00_);_(&quot;$&quot;\ * \(#,##0.00\);_(&quot;$&quot;\ * &quot;-&quot;??_);_(@_)"/>
        <alignment vertical="center" wrapText="1" readingOrder="0"/>
        <border outline="0">
          <left style="thin">
            <color auto="1"/>
          </left>
          <right style="thin">
            <color auto="1"/>
          </right>
          <bottom style="thin">
            <color auto="1"/>
          </bottom>
        </border>
        <protection locked="0"/>
      </dxf>
    </rfmt>
    <rfmt sheetId="1" sqref="AP296" start="0" length="0">
      <dxf>
        <numFmt numFmtId="165" formatCode="_(&quot;$&quot;\ * #,##0_);_(&quot;$&quot;\ * \(#,##0\);_(&quot;$&quot;\ * &quot;-&quot;??_);_(@_)"/>
        <fill>
          <patternFill patternType="none">
            <bgColor indexed="65"/>
          </patternFill>
        </fill>
      </dxf>
    </rfmt>
  </rrc>
  <rrc rId="14769" sId="1" ref="A296:XFD296" action="deleteRow">
    <rfmt sheetId="1" xfDxf="1" sqref="A296:XFD296" start="0" length="0">
      <dxf>
        <fill>
          <patternFill patternType="solid">
            <bgColor theme="0"/>
          </patternFill>
        </fill>
      </dxf>
    </rfmt>
    <rcc rId="0" sId="1" dxf="1">
      <nc r="A296" t="inlineStr">
        <is>
          <t>GENERAL</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1.2.2.6.1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transmisión de energía eléctrica</t>
        </is>
      </nc>
      <ndxf>
        <font>
          <sz val="10"/>
          <color theme="1"/>
          <name val="Calibri"/>
          <scheme val="minor"/>
        </font>
        <fill>
          <patternFill>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83101804</v>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-Energia </t>
        </is>
      </nc>
      <ndxf>
        <font>
          <sz val="10"/>
          <color auto="1"/>
          <name val="Calibri"/>
          <scheme val="minor"/>
        </font>
        <fill>
          <patternFill>
            <bgColor theme="3" tint="0.79998168889431442"/>
          </patternFill>
        </fill>
        <alignment horizontal="left" vertical="center"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bottom style="thin">
            <color auto="1"/>
          </bottom>
        </border>
      </dxf>
    </rfmt>
    <rcc rId="0" sId="1" s="1" dxf="1" numFmtId="34">
      <nc r="R296">
        <v>24260</v>
      </nc>
      <n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bottom style="thin">
            <color auto="1"/>
          </bottom>
        </border>
      </ndxf>
    </rcc>
    <rcc rId="0" sId="1" dxf="1">
      <nc r="S296" t="inlineStr">
        <is>
          <t>NO</t>
        </is>
      </nc>
      <ndxf>
        <font>
          <sz val="10"/>
          <color theme="1"/>
          <name val="Calibri"/>
          <scheme val="minor"/>
        </font>
        <numFmt numFmtId="34" formatCode="_(&quot;$&quot;\ * #,##0.00_);_(&quot;$&quot;\ * \(#,##0.00\);_(&quot;$&quot;\ * &quot;-&quot;??_);_(@_)"/>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7000080765</v>
      </nc>
      <ndxf>
        <alignment horizontal="center" vertical="center" readingOrder="0"/>
        <border outline="0">
          <left style="thin">
            <color auto="1"/>
          </left>
          <right style="thin">
            <color auto="1"/>
          </right>
          <top style="thin">
            <color auto="1"/>
          </top>
          <bottom style="thin">
            <color auto="1"/>
          </bottom>
        </border>
      </ndxf>
    </rcc>
    <rcc rId="0" sId="1" dxf="1">
      <nc r="W296">
        <v>8000088072</v>
      </nc>
      <ndxf>
        <font>
          <sz val="10"/>
          <color theme="1"/>
          <name val="Calibri"/>
          <scheme val="minor"/>
        </font>
        <alignment vertical="top" wrapText="1" readingOrder="0"/>
        <border outline="0">
          <left style="thin">
            <color auto="1"/>
          </left>
          <right style="thin">
            <color auto="1"/>
          </right>
          <bottom style="thin">
            <color auto="1"/>
          </bottom>
        </border>
        <protection locked="0"/>
      </ndxf>
    </rcc>
    <rcc rId="0" sId="1" dxf="1" numFmtId="34">
      <nc r="X296">
        <v>24260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cc rId="0" sId="1" dxf="1">
      <nc r="Z296" t="inlineStr">
        <is>
          <t xml:space="preserve">CODENSA S.A. </t>
        </is>
      </nc>
      <ndxf>
        <font>
          <sz val="10"/>
          <color theme="1"/>
          <name val="Calibri"/>
          <scheme val="minor"/>
        </font>
        <alignment vertical="top" wrapText="1" readingOrder="0"/>
        <border outline="0">
          <left style="thin">
            <color auto="1"/>
          </left>
          <right style="thin">
            <color auto="1"/>
          </right>
          <bottom style="thin">
            <color auto="1"/>
          </bottom>
        </border>
        <protection locked="0"/>
      </ndxf>
    </rcc>
    <rfmt sheetId="1" sqref="AA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fmt sheetId="1" sqref="AB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qref="AF296" start="0" length="0">
      <dxf>
        <font>
          <sz val="10"/>
          <color theme="1"/>
          <name val="Calibri"/>
          <scheme val="minor"/>
        </font>
        <numFmt numFmtId="34" formatCode="_(&quot;$&quot;\ * #,##0.00_);_(&quot;$&quot;\ * \(#,##0.00\);_(&quot;$&quot;\ * &quot;-&quot;??_);_(@_)"/>
        <alignment vertical="top" wrapText="1" readingOrder="0"/>
        <border outline="0">
          <left style="thin">
            <color auto="1"/>
          </left>
          <right style="thin">
            <color auto="1"/>
          </right>
          <bottom style="thin">
            <color auto="1"/>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cc rId="0" sId="1" s="1" dxf="1" numFmtId="34">
      <nc r="AH296">
        <v>24260</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ndxf>
    </rcc>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qref="AO296" start="0" length="0">
      <dxf>
        <font>
          <sz val="10"/>
          <color theme="1"/>
          <name val="Calibri"/>
          <scheme val="minor"/>
        </font>
        <numFmt numFmtId="34" formatCode="_(&quot;$&quot;\ * #,##0.00_);_(&quot;$&quot;\ * \(#,##0.00\);_(&quot;$&quot;\ * &quot;-&quot;??_);_(@_)"/>
        <alignment vertical="center" wrapText="1" readingOrder="0"/>
        <border outline="0">
          <left style="thin">
            <color auto="1"/>
          </left>
          <right style="thin">
            <color auto="1"/>
          </right>
          <bottom style="thin">
            <color auto="1"/>
          </bottom>
        </border>
        <protection locked="0"/>
      </dxf>
    </rfmt>
    <rfmt sheetId="1" sqref="AP296" start="0" length="0">
      <dxf>
        <numFmt numFmtId="165" formatCode="_(&quot;$&quot;\ * #,##0_);_(&quot;$&quot;\ * \(#,##0\);_(&quot;$&quot;\ * &quot;-&quot;??_);_(@_)"/>
        <fill>
          <patternFill patternType="none">
            <bgColor indexed="65"/>
          </patternFill>
        </fill>
      </dxf>
    </rfmt>
  </rrc>
  <rrc rId="14770" sId="1" ref="A296:XFD296" action="deleteRow">
    <rfmt sheetId="1" xfDxf="1" sqref="A296:XFD296" start="0" length="0">
      <dxf>
        <fill>
          <patternFill patternType="solid">
            <bgColor theme="0"/>
          </patternFill>
        </fill>
      </dxf>
    </rfmt>
    <rcc rId="0" sId="1" dxf="1">
      <nc r="A296" t="inlineStr">
        <is>
          <t>GENERAL</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1.2.2.6.1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transmisión de energía eléctrica</t>
        </is>
      </nc>
      <ndxf>
        <font>
          <sz val="10"/>
          <color theme="1"/>
          <name val="Calibri"/>
          <scheme val="minor"/>
        </font>
        <fill>
          <patternFill>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83101804</v>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-Energia </t>
        </is>
      </nc>
      <ndxf>
        <font>
          <sz val="10"/>
          <color auto="1"/>
          <name val="Calibri"/>
          <scheme val="minor"/>
        </font>
        <fill>
          <patternFill>
            <bgColor theme="3" tint="0.79998168889431442"/>
          </patternFill>
        </fill>
        <alignment horizontal="left" vertical="center"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bottom style="thin">
            <color auto="1"/>
          </bottom>
        </border>
      </dxf>
    </rfmt>
    <rcc rId="0" sId="1" s="1" dxf="1" numFmtId="34">
      <nc r="R296">
        <v>41899785</v>
      </nc>
      <n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bottom style="thin">
            <color auto="1"/>
          </bottom>
        </border>
      </ndxf>
    </rcc>
    <rcc rId="0" sId="1" dxf="1">
      <nc r="S296" t="inlineStr">
        <is>
          <t>NO</t>
        </is>
      </nc>
      <ndxf>
        <font>
          <sz val="10"/>
          <color theme="1"/>
          <name val="Calibri"/>
          <scheme val="minor"/>
        </font>
        <numFmt numFmtId="34" formatCode="_(&quot;$&quot;\ * #,##0.00_);_(&quot;$&quot;\ * \(#,##0.00\);_(&quot;$&quot;\ * &quot;-&quot;??_);_(@_)"/>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7000080765</v>
      </nc>
      <ndxf>
        <alignment horizontal="center" vertical="center" readingOrder="0"/>
        <border outline="0">
          <left style="thin">
            <color auto="1"/>
          </left>
          <right style="thin">
            <color auto="1"/>
          </right>
          <top style="thin">
            <color auto="1"/>
          </top>
          <bottom style="thin">
            <color auto="1"/>
          </bottom>
        </border>
      </ndxf>
    </rcc>
    <rcc rId="0" sId="1" dxf="1">
      <nc r="W296">
        <v>8000088068</v>
      </nc>
      <ndxf>
        <font>
          <sz val="10"/>
          <color theme="1"/>
          <name val="Calibri"/>
          <scheme val="minor"/>
        </font>
        <alignment vertical="top" wrapText="1" readingOrder="0"/>
        <border outline="0">
          <left style="thin">
            <color auto="1"/>
          </left>
          <right style="thin">
            <color auto="1"/>
          </right>
          <bottom style="thin">
            <color auto="1"/>
          </bottom>
        </border>
        <protection locked="0"/>
      </ndxf>
    </rcc>
    <rcc rId="0" sId="1" dxf="1" numFmtId="34">
      <nc r="X296">
        <v>41899785</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cc rId="0" sId="1" dxf="1">
      <nc r="Z296" t="inlineStr">
        <is>
          <t>EMPRESA INMOBILIARIA Y DE SERVICIOS LOGISTICOS DE CUNDINAMARCA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qref="AA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fmt sheetId="1" sqref="AB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qref="AF296" start="0" length="0">
      <dxf>
        <font>
          <sz val="10"/>
          <color theme="1"/>
          <name val="Calibri"/>
          <scheme val="minor"/>
        </font>
        <numFmt numFmtId="34" formatCode="_(&quot;$&quot;\ * #,##0.00_);_(&quot;$&quot;\ * \(#,##0.00\);_(&quot;$&quot;\ * &quot;-&quot;??_);_(@_)"/>
        <alignment vertical="top" wrapText="1" readingOrder="0"/>
        <border outline="0">
          <left style="thin">
            <color auto="1"/>
          </left>
          <right style="thin">
            <color auto="1"/>
          </right>
          <bottom style="thin">
            <color auto="1"/>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qref="AO296" start="0" length="0">
      <dxf>
        <font>
          <sz val="10"/>
          <color theme="1"/>
          <name val="Calibri"/>
          <scheme val="minor"/>
        </font>
        <numFmt numFmtId="34" formatCode="_(&quot;$&quot;\ * #,##0.00_);_(&quot;$&quot;\ * \(#,##0.00\);_(&quot;$&quot;\ * &quot;-&quot;??_);_(@_)"/>
        <alignment vertical="center" wrapText="1" readingOrder="0"/>
        <border outline="0">
          <left style="thin">
            <color auto="1"/>
          </left>
          <right style="thin">
            <color auto="1"/>
          </right>
          <bottom style="thin">
            <color auto="1"/>
          </bottom>
        </border>
        <protection locked="0"/>
      </dxf>
    </rfmt>
    <rfmt sheetId="1" sqref="AP296" start="0" length="0">
      <dxf>
        <numFmt numFmtId="165" formatCode="_(&quot;$&quot;\ * #,##0_);_(&quot;$&quot;\ * \(#,##0\);_(&quot;$&quot;\ * &quot;-&quot;??_);_(@_)"/>
        <fill>
          <patternFill patternType="none">
            <bgColor indexed="65"/>
          </patternFill>
        </fill>
      </dxf>
    </rfmt>
  </rrc>
  <rrc rId="14771" sId="1" ref="A296:XFD296" action="deleteRow">
    <rfmt sheetId="1" xfDxf="1" sqref="A296:XFD296" start="0" length="0">
      <dxf>
        <fill>
          <patternFill patternType="solid">
            <bgColor theme="0"/>
          </patternFill>
        </fill>
      </dxf>
    </rfmt>
    <rcc rId="0" sId="1" dxf="1">
      <nc r="A296" t="inlineStr">
        <is>
          <t>GENERAL</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1.2.2.6.1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transmisión de energía eléctrica</t>
        </is>
      </nc>
      <ndxf>
        <font>
          <sz val="10"/>
          <color theme="1"/>
          <name val="Calibri"/>
          <scheme val="minor"/>
        </font>
        <fill>
          <patternFill>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83101804</v>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-Energia </t>
        </is>
      </nc>
      <ndxf>
        <font>
          <sz val="10"/>
          <color auto="1"/>
          <name val="Calibri"/>
          <scheme val="minor"/>
        </font>
        <fill>
          <patternFill>
            <bgColor theme="3" tint="0.79998168889431442"/>
          </patternFill>
        </fill>
        <alignment horizontal="left" vertical="center"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bottom style="thin">
            <color auto="1"/>
          </bottom>
        </border>
        <protection locked="0"/>
      </dxf>
    </rfmt>
    <rfmt sheetId="1" sqref="N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bottom style="thin">
            <color auto="1"/>
          </bottom>
        </border>
        <protection locked="0"/>
      </dxf>
    </rfmt>
    <rfmt sheetId="1" sqref="O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bottom style="thin">
            <color auto="1"/>
          </bottom>
        </border>
        <protection locked="0"/>
      </dxf>
    </rfmt>
    <rcc rId="0" sId="1" dxf="1">
      <nc r="P296" t="inlineStr">
        <is>
          <t>RECURSOS CORRIENTES</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bottom style="thin">
            <color auto="1"/>
          </bottom>
        </border>
      </dxf>
    </rfmt>
    <rcc rId="0" sId="1" s="1" dxf="1" numFmtId="34">
      <nc r="R296">
        <v>637064</v>
      </nc>
      <ndxf>
        <font>
          <sz val="10"/>
          <color auto="1"/>
          <name val="Calibri"/>
          <scheme val="minor"/>
        </font>
        <numFmt numFmtId="34" formatCode="_(&quot;$&quot;\ * #,##0.00_);_(&quot;$&quot;\ * \(#,##0.00\);_(&quot;$&quot;\ * &quot;-&quot;??_);_(@_)"/>
        <fill>
          <patternFill>
            <bgColor theme="3" tint="0.79998168889431442"/>
          </patternFill>
        </fill>
        <border outline="0">
          <left style="thin">
            <color auto="1"/>
          </left>
          <right style="thin">
            <color auto="1"/>
          </right>
          <bottom style="thin">
            <color auto="1"/>
          </bottom>
        </border>
      </ndxf>
    </rcc>
    <rcc rId="0" sId="1" dxf="1">
      <nc r="S296" t="inlineStr">
        <is>
          <t>NO</t>
        </is>
      </nc>
      <ndxf>
        <font>
          <sz val="10"/>
          <color theme="1"/>
          <name val="Calibri"/>
          <scheme val="minor"/>
        </font>
        <numFmt numFmtId="34" formatCode="_(&quot;$&quot;\ * #,##0.00_);_(&quot;$&quot;\ * \(#,##0.00\);_(&quot;$&quot;\ * &quot;-&quot;??_);_(@_)"/>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7000080765</v>
      </nc>
      <ndxf>
        <alignment horizontal="center" vertical="center" readingOrder="0"/>
        <border outline="0">
          <left style="thin">
            <color auto="1"/>
          </left>
          <right style="thin">
            <color auto="1"/>
          </right>
          <top style="thin">
            <color auto="1"/>
          </top>
          <bottom style="thin">
            <color auto="1"/>
          </bottom>
        </border>
      </ndxf>
    </rcc>
    <rcc rId="0" sId="1" dxf="1">
      <nc r="W296">
        <v>80000088651</v>
      </nc>
      <ndxf>
        <font>
          <sz val="10"/>
          <color theme="1"/>
          <name val="Calibri"/>
          <scheme val="minor"/>
        </font>
        <alignment vertical="top" wrapText="1" readingOrder="0"/>
        <border outline="0">
          <left style="thin">
            <color auto="1"/>
          </left>
          <right style="thin">
            <color auto="1"/>
          </right>
          <bottom style="thin">
            <color auto="1"/>
          </bottom>
        </border>
        <protection locked="0"/>
      </ndxf>
    </rcc>
    <rcc rId="0" sId="1" dxf="1" numFmtId="34">
      <nc r="X296">
        <v>637064</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cc rId="0" sId="1" dxf="1">
      <nc r="Z296" t="inlineStr">
        <is>
          <t xml:space="preserve">EMPRESA DE ENERGÍA DE CUNDINAMARCA </t>
        </is>
      </nc>
      <ndxf>
        <font>
          <sz val="10"/>
          <color theme="1"/>
          <name val="Calibri"/>
          <scheme val="minor"/>
        </font>
        <alignment vertical="top" wrapText="1" readingOrder="0"/>
        <border outline="0">
          <left style="thin">
            <color auto="1"/>
          </left>
          <right style="thin">
            <color auto="1"/>
          </right>
          <bottom style="thin">
            <color auto="1"/>
          </bottom>
        </border>
        <protection locked="0"/>
      </ndxf>
    </rcc>
    <rfmt sheetId="1" sqref="AA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fmt sheetId="1" sqref="AB296" start="0" length="0">
      <dxf>
        <font>
          <sz val="10"/>
          <color theme="1"/>
          <name val="Calibri"/>
          <scheme val="minor"/>
        </font>
        <alignment vertical="top" wrapText="1" readingOrder="0"/>
        <border outline="0">
          <left style="thin">
            <color auto="1"/>
          </left>
          <right style="thin">
            <color auto="1"/>
          </right>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qref="AF296" start="0" length="0">
      <dxf>
        <font>
          <sz val="10"/>
          <color theme="1"/>
          <name val="Calibri"/>
          <scheme val="minor"/>
        </font>
        <numFmt numFmtId="34" formatCode="_(&quot;$&quot;\ * #,##0.00_);_(&quot;$&quot;\ * \(#,##0.00\);_(&quot;$&quot;\ * &quot;-&quot;??_);_(@_)"/>
        <alignment vertical="top" wrapText="1" readingOrder="0"/>
        <border outline="0">
          <left style="thin">
            <color auto="1"/>
          </left>
          <right style="thin">
            <color auto="1"/>
          </right>
          <bottom style="thin">
            <color auto="1"/>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cc rId="0" sId="1" s="1" dxf="1" numFmtId="34">
      <nc r="AI296">
        <v>637064</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ndxf>
    </rcc>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bottom style="thin">
            <color auto="1"/>
          </bottom>
        </border>
        <protection locked="0"/>
      </dxf>
    </rfmt>
    <rfmt sheetId="1" sqref="AO296" start="0" length="0">
      <dxf>
        <font>
          <sz val="10"/>
          <color theme="1"/>
          <name val="Calibri"/>
          <scheme val="minor"/>
        </font>
        <numFmt numFmtId="34" formatCode="_(&quot;$&quot;\ * #,##0.00_);_(&quot;$&quot;\ * \(#,##0.00\);_(&quot;$&quot;\ * &quot;-&quot;??_);_(@_)"/>
        <alignment vertical="center" wrapText="1" readingOrder="0"/>
        <border outline="0">
          <left style="thin">
            <color auto="1"/>
          </left>
          <right style="thin">
            <color auto="1"/>
          </right>
          <bottom style="thin">
            <color auto="1"/>
          </bottom>
        </border>
        <protection locked="0"/>
      </dxf>
    </rfmt>
    <rfmt sheetId="1" sqref="AP296" start="0" length="0">
      <dxf>
        <numFmt numFmtId="165" formatCode="_(&quot;$&quot;\ * #,##0_);_(&quot;$&quot;\ * \(#,##0\);_(&quot;$&quot;\ * &quot;-&quot;??_);_(@_)"/>
        <fill>
          <patternFill patternType="none">
            <bgColor indexed="65"/>
          </patternFill>
        </fill>
      </dxf>
    </rfmt>
  </rrc>
  <rrc rId="14772" sId="1" ref="A296:XFD296" action="deleteRow">
    <rfmt sheetId="1" xfDxf="1" sqref="A296:XFD296" start="0" length="0">
      <dxf>
        <fill>
          <patternFill patternType="solid">
            <bgColor theme="0"/>
          </patternFill>
        </fill>
      </dxf>
    </rfmt>
    <rcc rId="0" sId="1" dxf="1">
      <nc r="A296" t="inlineStr">
        <is>
          <t>GENERAL</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1.2.2.6.1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transmisión de energía eléctrica</t>
        </is>
      </nc>
      <ndxf>
        <font>
          <sz val="10"/>
          <color theme="1"/>
          <name val="Calibri"/>
          <scheme val="minor"/>
        </font>
        <fill>
          <patternFill>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83101804</v>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-Energia </t>
        </is>
      </nc>
      <ndxf>
        <font>
          <sz val="10"/>
          <color auto="1"/>
          <name val="Calibri"/>
          <scheme val="minor"/>
        </font>
        <fill>
          <patternFill>
            <bgColor theme="3" tint="0.79998168889431442"/>
          </patternFill>
        </fill>
        <alignment horizontal="left" vertical="center"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bottom style="thin">
            <color auto="1"/>
          </bottom>
        </border>
        <protection locked="0"/>
      </dxf>
    </rfmt>
    <rfmt sheetId="1" sqref="N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bottom style="thin">
            <color auto="1"/>
          </bottom>
        </border>
        <protection locked="0"/>
      </dxf>
    </rfmt>
    <rfmt sheetId="1" sqref="O296" start="0" length="0">
      <dxf>
        <font>
          <sz val="10"/>
          <color theme="1"/>
          <name val="Calibri"/>
          <scheme val="minor"/>
        </font>
        <fill>
          <patternFill>
            <bgColor theme="3" tint="0.79998168889431442"/>
          </patternFill>
        </fill>
        <alignment vertical="top" wrapText="1" readingOrder="0"/>
        <border outline="0">
          <left style="thin">
            <color auto="1"/>
          </left>
          <right style="thin">
            <color auto="1"/>
          </right>
          <bottom style="thin">
            <color auto="1"/>
          </bottom>
        </border>
        <protection locked="0"/>
      </dxf>
    </rfmt>
    <rcc rId="0" sId="1" dxf="1">
      <nc r="P296" t="inlineStr">
        <is>
          <t>RECURSOS CORRIENTES</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bgColor theme="3" tint="0.79998168889431442"/>
          </patternFill>
        </fill>
        <border outline="0">
          <left style="thin">
            <color indexed="64"/>
          </left>
          <right style="thin">
            <color indexed="64"/>
          </right>
          <bottom style="thin">
            <color indexed="64"/>
          </bottom>
        </border>
      </dxf>
    </rfmt>
    <rcc rId="0" sId="1" s="1" dxf="1" numFmtId="34">
      <nc r="R296">
        <v>127100</v>
      </nc>
      <ndxf>
        <font>
          <sz val="10"/>
          <color auto="1"/>
          <name val="Calibri"/>
          <scheme val="minor"/>
        </font>
        <numFmt numFmtId="34" formatCode="_(&quot;$&quot;\ * #,##0.00_);_(&quot;$&quot;\ * \(#,##0.00\);_(&quot;$&quot;\ * &quot;-&quot;??_);_(@_)"/>
        <fill>
          <patternFill>
            <bgColor theme="3" tint="0.79998168889431442"/>
          </patternFill>
        </fill>
        <border outline="0">
          <left style="thin">
            <color indexed="64"/>
          </left>
          <right style="thin">
            <color indexed="64"/>
          </right>
          <bottom style="thin">
            <color indexed="64"/>
          </bottom>
        </border>
      </ndxf>
    </rcc>
    <rcc rId="0" sId="1" dxf="1">
      <nc r="S296" t="inlineStr">
        <is>
          <t>NO</t>
        </is>
      </nc>
      <ndxf>
        <font>
          <sz val="10"/>
          <color theme="1"/>
          <name val="Calibri"/>
          <scheme val="minor"/>
        </font>
        <numFmt numFmtId="34" formatCode="_(&quot;$&quot;\ * #,##0.00_);_(&quot;$&quot;\ * \(#,##0.00\);_(&quot;$&quot;\ * &quot;-&quot;??_);_(@_)"/>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7000080765</v>
      </nc>
      <ndxf>
        <alignment horizontal="center" vertical="center" readingOrder="0"/>
        <border outline="0">
          <left style="thin">
            <color auto="1"/>
          </left>
          <right style="thin">
            <color auto="1"/>
          </right>
          <top style="thin">
            <color auto="1"/>
          </top>
          <bottom style="thin">
            <color auto="1"/>
          </bottom>
        </border>
      </ndxf>
    </rcc>
    <rcc rId="0" sId="1" dxf="1">
      <nc r="W296">
        <v>8000090733</v>
      </nc>
      <ndxf>
        <font>
          <sz val="10"/>
          <color theme="1"/>
          <name val="Calibri"/>
          <scheme val="minor"/>
        </font>
        <alignment vertical="top" wrapText="1" readingOrder="0"/>
        <border outline="0">
          <left style="thin">
            <color indexed="64"/>
          </left>
          <right style="thin">
            <color indexed="64"/>
          </right>
          <bottom style="thin">
            <color indexed="64"/>
          </bottom>
        </border>
        <protection locked="0"/>
      </ndxf>
    </rcc>
    <rcc rId="0" sId="1" dxf="1" numFmtId="34">
      <nc r="X296">
        <v>127100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border>
        <protection locked="0"/>
      </ndxf>
    </rcc>
    <rfmt sheetId="1" sqref="Y296" start="0" length="0">
      <dxf>
        <font>
          <sz val="10"/>
          <color theme="1"/>
          <name val="Calibri"/>
          <scheme val="minor"/>
        </font>
        <alignment vertical="top" wrapText="1" readingOrder="0"/>
        <border outline="0">
          <left style="thin">
            <color indexed="64"/>
          </left>
          <right style="thin">
            <color indexed="64"/>
          </right>
          <bottom style="thin">
            <color indexed="64"/>
          </bottom>
        </border>
        <protection locked="0"/>
      </dxf>
    </rfmt>
    <rcc rId="0" sId="1" dxf="1">
      <nc r="Z296" t="inlineStr">
        <is>
          <t xml:space="preserve">CODENSA S.A. </t>
        </is>
      </nc>
      <ndxf>
        <font>
          <sz val="10"/>
          <color theme="1"/>
          <name val="Calibri"/>
          <scheme val="minor"/>
        </font>
        <alignment vertical="top" wrapText="1" readingOrder="0"/>
        <border outline="0">
          <left style="thin">
            <color indexed="64"/>
          </left>
          <right style="thin">
            <color indexed="64"/>
          </right>
          <bottom style="thin">
            <color indexed="64"/>
          </bottom>
        </border>
        <protection locked="0"/>
      </ndxf>
    </rcc>
    <rfmt sheetId="1" sqref="AA296" start="0" length="0">
      <dxf>
        <font>
          <sz val="10"/>
          <color theme="1"/>
          <name val="Calibri"/>
          <scheme val="minor"/>
        </font>
        <alignment vertical="top" wrapText="1" readingOrder="0"/>
        <border outline="0">
          <left style="thin">
            <color indexed="64"/>
          </left>
          <right style="thin">
            <color indexed="64"/>
          </right>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right style="thin">
            <color indexed="64"/>
          </right>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bottom style="thin">
            <color indexed="64"/>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bottom style="thin">
            <color indexed="64"/>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bottom style="thin">
            <color indexed="64"/>
          </bottom>
        </border>
        <protection locked="0"/>
      </dxf>
    </rfmt>
    <rfmt sheetId="1" sqref="AF296" start="0" length="0">
      <dxf>
        <font>
          <sz val="10"/>
          <color theme="1"/>
          <name val="Calibri"/>
          <scheme val="minor"/>
        </font>
        <numFmt numFmtId="34" formatCode="_(&quot;$&quot;\ * #,##0.00_);_(&quot;$&quot;\ * \(#,##0.00\);_(&quot;$&quot;\ * &quot;-&quot;??_);_(@_)"/>
        <alignment vertical="top" wrapText="1" readingOrder="0"/>
        <border outline="0">
          <left style="thin">
            <color indexed="64"/>
          </left>
          <right style="thin">
            <color indexed="64"/>
          </right>
          <bottom style="thin">
            <color indexed="64"/>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bottom style="thin">
            <color indexed="64"/>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bottom style="thin">
            <color indexed="64"/>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bottom style="thin">
            <color indexed="64"/>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bottom style="thin">
            <color indexed="64"/>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bottom style="thin">
            <color indexed="64"/>
          </bottom>
        </border>
        <protection locked="0"/>
      </dxf>
    </rfmt>
    <rcc rId="0" sId="1" s="1" dxf="1" numFmtId="34">
      <nc r="AL296">
        <v>127100</v>
      </nc>
      <n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bottom style="thin">
            <color indexed="64"/>
          </bottom>
        </border>
        <protection locked="0"/>
      </ndxf>
    </rcc>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bottom style="thin">
            <color indexed="64"/>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bottom style="thin">
            <color indexed="64"/>
          </bottom>
        </border>
        <protection locked="0"/>
      </dxf>
    </rfmt>
    <rfmt sheetId="1" sqref="AO296" start="0" length="0">
      <dxf>
        <font>
          <sz val="10"/>
          <color theme="1"/>
          <name val="Calibri"/>
          <scheme val="minor"/>
        </font>
        <numFmt numFmtId="34" formatCode="_(&quot;$&quot;\ * #,##0.00_);_(&quot;$&quot;\ * \(#,##0.00\);_(&quot;$&quot;\ * &quot;-&quot;??_);_(@_)"/>
        <alignment vertical="center" wrapText="1" readingOrder="0"/>
        <border outline="0">
          <left style="thin">
            <color indexed="64"/>
          </left>
          <right style="thin">
            <color indexed="64"/>
          </right>
          <bottom style="thin">
            <color indexed="64"/>
          </bottom>
        </border>
        <protection locked="0"/>
      </dxf>
    </rfmt>
    <rfmt sheetId="1" sqref="AP296" start="0" length="0">
      <dxf>
        <numFmt numFmtId="165" formatCode="_(&quot;$&quot;\ * #,##0_);_(&quot;$&quot;\ * \(#,##0\);_(&quot;$&quot;\ * &quot;-&quot;??_);_(@_)"/>
        <fill>
          <patternFill patternType="none">
            <bgColor indexed="65"/>
          </patternFill>
        </fill>
      </dxf>
    </rfmt>
  </rrc>
  <rrc rId="14773" sId="1" ref="A296:XFD296" action="deleteRow">
    <rfmt sheetId="1" xfDxf="1" sqref="A296:XFD296" start="0" length="0">
      <dxf>
        <fill>
          <patternFill patternType="solid">
            <bgColor theme="0"/>
          </patternFill>
        </fill>
      </dxf>
    </rfmt>
    <rcc rId="0" sId="1" dxf="1">
      <nc r="A296" t="inlineStr">
        <is>
          <t>GENERAL</t>
        </is>
      </nc>
      <ndxf>
        <font>
          <sz val="10"/>
          <color theme="1"/>
          <name val="Calibri"/>
          <scheme val="minor"/>
        </font>
        <fill>
          <patternFill>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1.2.2.6.1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transmisión de energía eléctrica</t>
        </is>
      </nc>
      <ndxf>
        <font>
          <sz val="10"/>
          <color theme="1"/>
          <name val="Calibri"/>
          <scheme val="minor"/>
        </font>
        <fill>
          <patternFill>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83101804</v>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-Energia </t>
        </is>
      </nc>
      <ndxf>
        <font>
          <sz val="10"/>
          <color auto="1"/>
          <name val="Calibri"/>
          <scheme val="minor"/>
        </font>
        <fill>
          <patternFill>
            <bgColor theme="3" tint="0.79998168889431442"/>
          </patternFill>
        </fill>
        <alignment horizontal="left" vertical="center"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bgColor theme="3" tint="0.79998168889431442"/>
          </patternFill>
        </fill>
        <alignment vertical="top" wrapText="1" readingOrder="0"/>
        <border outline="0">
          <left style="thin">
            <color indexed="64"/>
          </left>
          <right style="thin">
            <color indexed="64"/>
          </right>
          <bottom style="thin">
            <color indexed="64"/>
          </bottom>
        </border>
        <protection locked="0"/>
      </dxf>
    </rfmt>
    <rfmt sheetId="1" sqref="N296" start="0" length="0">
      <dxf>
        <font>
          <sz val="10"/>
          <color theme="1"/>
          <name val="Calibri"/>
          <scheme val="minor"/>
        </font>
        <fill>
          <patternFill>
            <bgColor theme="3" tint="0.79998168889431442"/>
          </patternFill>
        </fill>
        <alignment vertical="top" wrapText="1" readingOrder="0"/>
        <border outline="0">
          <left style="thin">
            <color indexed="64"/>
          </left>
          <right style="thin">
            <color indexed="64"/>
          </right>
          <bottom style="thin">
            <color indexed="64"/>
          </bottom>
        </border>
        <protection locked="0"/>
      </dxf>
    </rfmt>
    <rfmt sheetId="1" sqref="O296" start="0" length="0">
      <dxf>
        <font>
          <sz val="10"/>
          <color theme="1"/>
          <name val="Calibri"/>
          <scheme val="minor"/>
        </font>
        <fill>
          <patternFill>
            <bgColor theme="3" tint="0.79998168889431442"/>
          </patternFill>
        </fill>
        <alignment vertical="top" wrapText="1" readingOrder="0"/>
        <border outline="0">
          <left style="thin">
            <color indexed="64"/>
          </left>
          <right style="thin">
            <color indexed="64"/>
          </right>
          <bottom style="thin">
            <color indexed="64"/>
          </bottom>
        </border>
        <protection locked="0"/>
      </dxf>
    </rfmt>
    <rcc rId="0" sId="1" dxf="1">
      <nc r="P296" t="inlineStr">
        <is>
          <t>RECURSOS CORRIENTES</t>
        </is>
      </nc>
      <ndxf>
        <font>
          <sz val="10"/>
          <color theme="1"/>
          <name val="Calibri"/>
          <scheme val="minor"/>
        </font>
        <fill>
          <patternFill>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bgColor theme="3" tint="0.79998168889431442"/>
          </patternFill>
        </fill>
        <border outline="0">
          <left style="thin">
            <color indexed="64"/>
          </left>
          <right style="thin">
            <color indexed="64"/>
          </right>
          <bottom style="thin">
            <color indexed="64"/>
          </bottom>
        </border>
      </dxf>
    </rfmt>
    <rcc rId="0" sId="1" s="1" dxf="1" numFmtId="34">
      <nc r="R296">
        <v>127100</v>
      </nc>
      <ndxf>
        <font>
          <sz val="10"/>
          <color auto="1"/>
          <name val="Calibri"/>
          <scheme val="minor"/>
        </font>
        <numFmt numFmtId="34" formatCode="_(&quot;$&quot;\ * #,##0.00_);_(&quot;$&quot;\ * \(#,##0.00\);_(&quot;$&quot;\ * &quot;-&quot;??_);_(@_)"/>
        <fill>
          <patternFill>
            <bgColor theme="3" tint="0.79998168889431442"/>
          </patternFill>
        </fill>
        <border outline="0">
          <left style="thin">
            <color indexed="64"/>
          </left>
          <right style="thin">
            <color indexed="64"/>
          </right>
          <bottom style="thin">
            <color indexed="64"/>
          </bottom>
        </border>
      </ndxf>
    </rcc>
    <rcc rId="0" sId="1" dxf="1">
      <nc r="S296" t="inlineStr">
        <is>
          <t>NO</t>
        </is>
      </nc>
      <ndxf>
        <font>
          <sz val="10"/>
          <color theme="1"/>
          <name val="Calibri"/>
          <scheme val="minor"/>
        </font>
        <numFmt numFmtId="34" formatCode="_(&quot;$&quot;\ * #,##0.00_);_(&quot;$&quot;\ * \(#,##0.00\);_(&quot;$&quot;\ * &quot;-&quot;??_);_(@_)"/>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7000080765</v>
      </nc>
      <ndxf>
        <alignment horizontal="center" vertical="center" readingOrder="0"/>
        <border outline="0">
          <left style="thin">
            <color indexed="64"/>
          </left>
          <right style="thin">
            <color indexed="64"/>
          </right>
          <bottom style="thin">
            <color indexed="64"/>
          </bottom>
        </border>
      </ndxf>
    </rcc>
    <rcc rId="0" sId="1" dxf="1">
      <nc r="W296">
        <v>8000090757</v>
      </nc>
      <ndxf>
        <font>
          <sz val="10"/>
          <color theme="1"/>
          <name val="Calibri"/>
          <scheme val="minor"/>
        </font>
        <alignment vertical="top" wrapText="1" readingOrder="0"/>
        <border outline="0">
          <left style="thin">
            <color indexed="64"/>
          </left>
          <right style="thin">
            <color indexed="64"/>
          </right>
          <bottom style="thin">
            <color indexed="64"/>
          </bottom>
        </border>
        <protection locked="0"/>
      </ndxf>
    </rcc>
    <rcc rId="0" sId="1" dxf="1" numFmtId="34">
      <nc r="X296">
        <v>127100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border>
        <protection locked="0"/>
      </ndxf>
    </rcc>
    <rfmt sheetId="1" sqref="Y296" start="0" length="0">
      <dxf>
        <font>
          <sz val="10"/>
          <color theme="1"/>
          <name val="Calibri"/>
          <scheme val="minor"/>
        </font>
        <alignment vertical="top" wrapText="1" readingOrder="0"/>
        <border outline="0">
          <left style="thin">
            <color indexed="64"/>
          </left>
          <right style="thin">
            <color indexed="64"/>
          </right>
          <bottom style="thin">
            <color indexed="64"/>
          </bottom>
        </border>
        <protection locked="0"/>
      </dxf>
    </rfmt>
    <rcc rId="0" sId="1" dxf="1">
      <nc r="Z296" t="inlineStr">
        <is>
          <t xml:space="preserve">CODENSA S.A. </t>
        </is>
      </nc>
      <ndxf>
        <font>
          <sz val="10"/>
          <color theme="1"/>
          <name val="Calibri"/>
          <scheme val="minor"/>
        </font>
        <alignment vertical="top" wrapText="1" readingOrder="0"/>
        <border outline="0">
          <left style="thin">
            <color indexed="64"/>
          </left>
          <right style="thin">
            <color indexed="64"/>
          </right>
          <bottom style="thin">
            <color indexed="64"/>
          </bottom>
        </border>
        <protection locked="0"/>
      </ndxf>
    </rcc>
    <rfmt sheetId="1" sqref="AA296" start="0" length="0">
      <dxf>
        <font>
          <sz val="10"/>
          <color theme="1"/>
          <name val="Calibri"/>
          <scheme val="minor"/>
        </font>
        <alignment vertical="top" wrapText="1" readingOrder="0"/>
        <border outline="0">
          <left style="thin">
            <color indexed="64"/>
          </left>
          <right style="thin">
            <color indexed="64"/>
          </right>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right style="thin">
            <color indexed="64"/>
          </right>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bottom style="thin">
            <color indexed="64"/>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bottom style="thin">
            <color indexed="64"/>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bottom style="thin">
            <color indexed="64"/>
          </bottom>
        </border>
        <protection locked="0"/>
      </dxf>
    </rfmt>
    <rfmt sheetId="1" sqref="AF296" start="0" length="0">
      <dxf>
        <font>
          <sz val="10"/>
          <color theme="1"/>
          <name val="Calibri"/>
          <scheme val="minor"/>
        </font>
        <numFmt numFmtId="34" formatCode="_(&quot;$&quot;\ * #,##0.00_);_(&quot;$&quot;\ * \(#,##0.00\);_(&quot;$&quot;\ * &quot;-&quot;??_);_(@_)"/>
        <alignment vertical="top" wrapText="1" readingOrder="0"/>
        <border outline="0">
          <left style="thin">
            <color indexed="64"/>
          </left>
          <right style="thin">
            <color indexed="64"/>
          </right>
          <bottom style="thin">
            <color indexed="64"/>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bottom style="thin">
            <color indexed="64"/>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bottom style="thin">
            <color indexed="64"/>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bottom style="thin">
            <color indexed="64"/>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bottom style="thin">
            <color indexed="64"/>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bottom style="thin">
            <color indexed="64"/>
          </bottom>
        </border>
        <protection locked="0"/>
      </dxf>
    </rfmt>
    <rcc rId="0" sId="1" s="1" dxf="1" numFmtId="34">
      <nc r="AL296">
        <v>127100</v>
      </nc>
      <n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bottom style="thin">
            <color indexed="64"/>
          </bottom>
        </border>
        <protection locked="0"/>
      </ndxf>
    </rcc>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bottom style="thin">
            <color indexed="64"/>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bottom style="thin">
            <color indexed="64"/>
          </bottom>
        </border>
        <protection locked="0"/>
      </dxf>
    </rfmt>
    <rfmt sheetId="1" sqref="AO296" start="0" length="0">
      <dxf>
        <font>
          <sz val="10"/>
          <color theme="1"/>
          <name val="Calibri"/>
          <scheme val="minor"/>
        </font>
        <numFmt numFmtId="34" formatCode="_(&quot;$&quot;\ * #,##0.00_);_(&quot;$&quot;\ * \(#,##0.00\);_(&quot;$&quot;\ * &quot;-&quot;??_);_(@_)"/>
        <alignment vertical="center" wrapText="1" readingOrder="0"/>
        <border outline="0">
          <left style="thin">
            <color indexed="64"/>
          </left>
          <right style="thin">
            <color indexed="64"/>
          </right>
          <bottom style="thin">
            <color indexed="64"/>
          </bottom>
        </border>
        <protection locked="0"/>
      </dxf>
    </rfmt>
    <rfmt sheetId="1" sqref="AP296" start="0" length="0">
      <dxf>
        <numFmt numFmtId="165" formatCode="_(&quot;$&quot;\ * #,##0_);_(&quot;$&quot;\ * \(#,##0\);_(&quot;$&quot;\ * &quot;-&quot;??_);_(@_)"/>
        <fill>
          <patternFill patternType="none">
            <bgColor indexed="65"/>
          </patternFill>
        </fill>
      </dxf>
    </rfmt>
  </rrc>
  <rrc rId="14774" sId="1" ref="A296:XFD296" action="deleteRow">
    <undo index="2" exp="ref" v="1" dr="AN296" r="AN326" sId="1"/>
    <undo index="2" exp="ref" v="1" dr="AM296" r="AM326" sId="1"/>
    <undo index="2" exp="ref" v="1" dr="AL296" r="AL326" sId="1"/>
    <undo index="2" exp="ref" v="1" dr="AK296" r="AK326" sId="1"/>
    <undo index="2" exp="ref" v="1" dr="AJ296" r="AJ326" sId="1"/>
    <undo index="2" exp="ref" v="1" dr="AI296" r="AI326" sId="1"/>
    <undo index="2" exp="ref" v="1" dr="AH296" r="AH326" sId="1"/>
    <undo index="2" exp="ref" v="1" dr="AG296" r="AG326" sId="1"/>
    <undo index="2" exp="ref" v="1" dr="AF296" r="AF326" sId="1"/>
    <undo index="2" exp="ref" v="1" dr="AE296" r="AE326" sId="1"/>
    <undo index="2" exp="ref" v="1" dr="AD296" r="AD326" sId="1"/>
    <undo index="2" exp="ref" v="1" dr="AC296" r="AC326" sId="1"/>
    <undo index="2" exp="ref" v="1" dr="AB296" r="AB326" sId="1"/>
    <undo index="2" exp="ref" v="1" dr="AA296" r="AA326" sId="1"/>
    <undo index="2" exp="ref" v="1" dr="U296" r="U326" sId="1"/>
    <undo index="2" exp="ref" v="1" dr="T296" r="T326" sId="1"/>
    <undo index="2" exp="ref" v="1" dr="S296" r="S326" sId="1"/>
    <undo index="2" exp="ref" v="1" dr="R296" r="R326" sId="1"/>
    <undo index="2" exp="ref" v="1" dr="Q296" r="Q326" sId="1"/>
    <rfmt sheetId="1" xfDxf="1" sqref="A296:XFD296" start="0" length="0"/>
    <rfmt sheetId="1" sqref="A296" start="0" length="0">
      <dxf>
        <font>
          <b/>
          <sz val="10"/>
          <color theme="1"/>
          <name val="Calibri"/>
          <scheme val="minor"/>
        </font>
        <fill>
          <patternFill patternType="solid">
            <bgColor rgb="FF92D050"/>
          </patternFill>
        </fill>
        <alignment vertical="center" wrapText="1" readingOrder="0"/>
        <border outline="0">
          <left style="thin">
            <color auto="1"/>
          </left>
          <right style="thin">
            <color auto="1"/>
          </right>
          <bottom style="thin">
            <color auto="1"/>
          </bottom>
        </border>
        <protection locked="0"/>
      </dxf>
    </rfmt>
    <rfmt sheetId="1" sqref="B296" start="0" length="0">
      <dxf>
        <font>
          <b/>
          <sz val="10"/>
          <color theme="1"/>
          <name val="Calibri"/>
          <scheme val="minor"/>
        </font>
        <fill>
          <patternFill patternType="solid">
            <bgColor rgb="FF92D050"/>
          </patternFill>
        </fill>
        <alignment vertical="center" wrapText="1" readingOrder="0"/>
        <border outline="0">
          <left style="thin">
            <color auto="1"/>
          </left>
          <right style="thin">
            <color auto="1"/>
          </right>
          <bottom style="thin">
            <color auto="1"/>
          </bottom>
        </border>
        <protection locked="0"/>
      </dxf>
    </rfmt>
    <rfmt sheetId="1" sqref="C296" start="0" length="0">
      <dxf>
        <font>
          <b/>
          <sz val="10"/>
          <color theme="1"/>
          <name val="Calibri"/>
          <scheme val="minor"/>
        </font>
        <fill>
          <patternFill patternType="solid">
            <bgColor rgb="FF92D050"/>
          </patternFill>
        </fill>
        <alignment vertical="center" wrapText="1" readingOrder="0"/>
        <border outline="0">
          <left style="thin">
            <color auto="1"/>
          </left>
          <right style="thin">
            <color auto="1"/>
          </right>
          <bottom style="thin">
            <color auto="1"/>
          </bottom>
        </border>
        <protection locked="0"/>
      </dxf>
    </rfmt>
    <rfmt sheetId="1" sqref="D296" start="0" length="0">
      <dxf>
        <font>
          <b/>
          <sz val="10"/>
          <color theme="1"/>
          <name val="Calibri"/>
          <scheme val="minor"/>
        </font>
        <fill>
          <patternFill patternType="solid">
            <bgColor rgb="FF92D050"/>
          </patternFill>
        </fill>
        <alignment vertical="center" wrapText="1" readingOrder="0"/>
        <border outline="0">
          <left style="thin">
            <color auto="1"/>
          </left>
          <right style="thin">
            <color auto="1"/>
          </right>
          <bottom style="thin">
            <color auto="1"/>
          </bottom>
        </border>
        <protection locked="0"/>
      </dxf>
    </rfmt>
    <rfmt sheetId="1" sqref="E296" start="0" length="0">
      <dxf>
        <font>
          <b/>
          <sz val="10"/>
          <color theme="1"/>
          <name val="Calibri"/>
          <scheme val="minor"/>
        </font>
        <fill>
          <patternFill patternType="solid">
            <bgColor rgb="FF92D050"/>
          </patternFill>
        </fill>
        <alignment vertical="center" wrapText="1" readingOrder="0"/>
        <border outline="0">
          <left style="thin">
            <color auto="1"/>
          </left>
          <right style="thin">
            <color auto="1"/>
          </right>
          <bottom style="thin">
            <color auto="1"/>
          </bottom>
        </border>
        <protection locked="0"/>
      </dxf>
    </rfmt>
    <rfmt sheetId="1" sqref="F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bottom style="thin">
            <color auto="1"/>
          </bottom>
        </border>
        <protection locked="0"/>
      </dxf>
    </rfmt>
    <rfmt sheetId="1" sqref="G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bottom style="thin">
            <color auto="1"/>
          </bottom>
        </border>
        <protection locked="0"/>
      </dxf>
    </rfmt>
    <rfmt sheetId="1" sqref="H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bottom style="thin">
            <color auto="1"/>
          </bottom>
        </border>
        <protection locked="0"/>
      </dxf>
    </rfmt>
    <rfmt sheetId="1" sqref="I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bottom style="thin">
            <color auto="1"/>
          </bottom>
        </border>
        <protection locked="0"/>
      </dxf>
    </rfmt>
    <rfmt sheetId="1" sqref="J296" start="0" length="0">
      <dxf>
        <font>
          <b/>
          <sz val="10"/>
          <color theme="1"/>
          <name val="Calibri"/>
          <scheme val="minor"/>
        </font>
        <fill>
          <patternFill patternType="solid">
            <bgColor rgb="FF92D050"/>
          </patternFill>
        </fill>
        <alignment horizontal="left" vertical="top" wrapText="1" readingOrder="0"/>
        <border outline="0">
          <left style="thin">
            <color auto="1"/>
          </left>
          <right style="thin">
            <color auto="1"/>
          </right>
          <bottom style="thin">
            <color auto="1"/>
          </bottom>
        </border>
        <protection locked="0"/>
      </dxf>
    </rfmt>
    <rfmt sheetId="1" sqref="K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bottom style="thin">
            <color auto="1"/>
          </bottom>
        </border>
        <protection locked="0"/>
      </dxf>
    </rfmt>
    <rfmt sheetId="1" s="1" sqref="L296" start="0" length="0">
      <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bottom style="thin">
            <color auto="1"/>
          </bottom>
        </border>
        <protection locked="0"/>
      </dxf>
    </rfmt>
    <rfmt sheetId="1" sqref="M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bottom style="thin">
            <color auto="1"/>
          </bottom>
        </border>
        <protection locked="0"/>
      </dxf>
    </rfmt>
    <rfmt sheetId="1" sqref="N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bottom style="thin">
            <color auto="1"/>
          </bottom>
        </border>
        <protection locked="0"/>
      </dxf>
    </rfmt>
    <rfmt sheetId="1" sqref="O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bottom style="thin">
            <color auto="1"/>
          </bottom>
        </border>
        <protection locked="0"/>
      </dxf>
    </rfmt>
    <rcc rId="0" sId="1" s="1" dxf="1">
      <nc r="P296">
        <f>+R296-Q296</f>
      </nc>
      <ndxf>
        <font>
          <b/>
          <sz val="11"/>
          <color auto="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ndxf>
    </rcc>
    <rcc rId="0" sId="1" dxf="1">
      <nc r="Q296">
        <f>SUM(#REF!)</f>
      </nc>
      <ndxf>
        <font>
          <b/>
          <sz val="10"/>
          <color theme="1"/>
          <name val="Calibri"/>
          <scheme val="minor"/>
        </font>
        <numFmt numFmtId="3" formatCode="#,##0"/>
        <fill>
          <patternFill patternType="solid">
            <bgColor rgb="FF92D050"/>
          </patternFill>
        </fill>
        <alignment vertical="top" wrapText="1" readingOrder="0"/>
        <border outline="0">
          <left style="thin">
            <color auto="1"/>
          </left>
          <right style="thin">
            <color auto="1"/>
          </right>
          <bottom style="thin">
            <color auto="1"/>
          </bottom>
        </border>
        <protection locked="0"/>
      </ndxf>
    </rcc>
    <rcc rId="0" sId="1" dxf="1">
      <nc r="R296">
        <f>SUM(#REF!)</f>
      </nc>
      <ndxf>
        <font>
          <b/>
          <sz val="10"/>
          <color theme="1"/>
          <name val="Calibri"/>
          <scheme val="minor"/>
        </font>
        <numFmt numFmtId="3" formatCode="#,##0"/>
        <fill>
          <patternFill patternType="solid">
            <bgColor rgb="FF92D050"/>
          </patternFill>
        </fill>
        <alignment vertical="top" wrapText="1" readingOrder="0"/>
        <border outline="0">
          <left style="thin">
            <color auto="1"/>
          </left>
          <right style="thin">
            <color auto="1"/>
          </right>
          <bottom style="thin">
            <color auto="1"/>
          </bottom>
        </border>
        <protection locked="0"/>
      </ndxf>
    </rcc>
    <rfmt sheetId="1" sqref="S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bottom style="thin">
            <color auto="1"/>
          </bottom>
        </border>
        <protection locked="0"/>
      </dxf>
    </rfmt>
    <rfmt sheetId="1" sqref="T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bottom style="thin">
            <color auto="1"/>
          </bottom>
        </border>
        <protection locked="0"/>
      </dxf>
    </rfmt>
    <rfmt sheetId="1" sqref="U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bottom style="thin">
            <color auto="1"/>
          </bottom>
        </border>
        <protection locked="0"/>
      </dxf>
    </rfmt>
    <rfmt sheetId="1" sqref="V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bottom style="thin">
            <color auto="1"/>
          </bottom>
        </border>
        <protection locked="0"/>
      </dxf>
    </rfmt>
    <rfmt sheetId="1" sqref="W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bottom style="thin">
            <color auto="1"/>
          </bottom>
        </border>
        <protection locked="0"/>
      </dxf>
    </rfmt>
    <rfmt sheetId="1" sqref="X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bottom style="thin">
            <color auto="1"/>
          </bottom>
        </border>
        <protection locked="0"/>
      </dxf>
    </rfmt>
    <rfmt sheetId="1" sqref="Y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bottom style="thin">
            <color auto="1"/>
          </bottom>
        </border>
        <protection locked="0"/>
      </dxf>
    </rfmt>
    <rfmt sheetId="1" sqref="Z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bottom style="thin">
            <color auto="1"/>
          </bottom>
        </border>
        <protection locked="0"/>
      </dxf>
    </rfmt>
    <rfmt sheetId="1" sqref="AA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bottom style="thin">
            <color auto="1"/>
          </bottom>
        </border>
        <protection locked="0"/>
      </dxf>
    </rfmt>
    <rfmt sheetId="1" sqref="AB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bottom style="thin">
            <color auto="1"/>
          </bottom>
        </border>
        <protection locked="0"/>
      </dxf>
    </rfmt>
    <rcc rId="0" sId="1" s="1" dxf="1">
      <nc r="AC296">
        <f>+#REF!</f>
      </nc>
      <ndxf>
        <font>
          <b/>
          <sz val="10"/>
          <color theme="1"/>
          <name val="Calibri"/>
          <scheme val="minor"/>
        </font>
        <numFmt numFmtId="34" formatCode="_(&quot;$&quot;\ * #,##0.00_);_(&quot;$&quot;\ * \(#,##0.00\);_(&quot;$&quot;\ * &quot;-&quot;??_);_(@_)"/>
        <fill>
          <patternFill patternType="solid">
            <bgColor rgb="FF92D050"/>
          </patternFill>
        </fill>
        <alignment horizontal="center" vertical="top" wrapText="1" readingOrder="0"/>
        <border outline="0">
          <left style="thin">
            <color auto="1"/>
          </left>
          <right style="thin">
            <color auto="1"/>
          </right>
          <bottom style="thin">
            <color auto="1"/>
          </bottom>
        </border>
        <protection locked="0"/>
      </ndxf>
    </rcc>
    <rcc rId="0" sId="1" s="1" dxf="1">
      <nc r="AD296">
        <f>+#REF!</f>
      </nc>
      <ndxf>
        <font>
          <b/>
          <sz val="10"/>
          <color theme="1"/>
          <name val="Calibri"/>
          <scheme val="minor"/>
        </font>
        <numFmt numFmtId="34" formatCode="_(&quot;$&quot;\ * #,##0.00_);_(&quot;$&quot;\ * \(#,##0.00\);_(&quot;$&quot;\ * &quot;-&quot;??_);_(@_)"/>
        <fill>
          <patternFill patternType="solid">
            <bgColor rgb="FF92D050"/>
          </patternFill>
        </fill>
        <alignment horizontal="center" vertical="top" wrapText="1" readingOrder="0"/>
        <border outline="0">
          <left style="thin">
            <color auto="1"/>
          </left>
          <right style="thin">
            <color auto="1"/>
          </right>
          <bottom style="thin">
            <color auto="1"/>
          </bottom>
        </border>
        <protection locked="0"/>
      </ndxf>
    </rcc>
    <rcc rId="0" sId="1" s="1" dxf="1">
      <nc r="AE296">
        <f>+#REF!</f>
      </nc>
      <ndxf>
        <font>
          <b/>
          <sz val="10"/>
          <color theme="1"/>
          <name val="Calibri"/>
          <scheme val="minor"/>
        </font>
        <numFmt numFmtId="34" formatCode="_(&quot;$&quot;\ * #,##0.00_);_(&quot;$&quot;\ * \(#,##0.00\);_(&quot;$&quot;\ * &quot;-&quot;??_);_(@_)"/>
        <fill>
          <patternFill patternType="solid">
            <bgColor rgb="FF92D050"/>
          </patternFill>
        </fill>
        <alignment horizontal="center" vertical="top" wrapText="1" readingOrder="0"/>
        <border outline="0">
          <left style="thin">
            <color auto="1"/>
          </left>
          <right style="thin">
            <color auto="1"/>
          </right>
          <bottom style="thin">
            <color auto="1"/>
          </bottom>
        </border>
        <protection locked="0"/>
      </ndxf>
    </rcc>
    <rcc rId="0" sId="1" s="1" dxf="1">
      <nc r="AF296">
        <f>+#REF!</f>
      </nc>
      <ndxf>
        <font>
          <b/>
          <sz val="10"/>
          <color theme="1"/>
          <name val="Calibri"/>
          <scheme val="minor"/>
        </font>
        <numFmt numFmtId="34" formatCode="_(&quot;$&quot;\ * #,##0.00_);_(&quot;$&quot;\ * \(#,##0.00\);_(&quot;$&quot;\ * &quot;-&quot;??_);_(@_)"/>
        <fill>
          <patternFill patternType="solid">
            <bgColor rgb="FF92D050"/>
          </patternFill>
        </fill>
        <alignment horizontal="center" vertical="top" wrapText="1" readingOrder="0"/>
        <border outline="0">
          <left style="thin">
            <color auto="1"/>
          </left>
          <right style="thin">
            <color auto="1"/>
          </right>
          <bottom style="thin">
            <color auto="1"/>
          </bottom>
        </border>
        <protection locked="0"/>
      </ndxf>
    </rcc>
    <rcc rId="0" sId="1" s="1" dxf="1">
      <nc r="AG296">
        <f>+#REF!</f>
      </nc>
      <ndxf>
        <font>
          <b/>
          <sz val="10"/>
          <color theme="1"/>
          <name val="Calibri"/>
          <scheme val="minor"/>
        </font>
        <numFmt numFmtId="34" formatCode="_(&quot;$&quot;\ * #,##0.00_);_(&quot;$&quot;\ * \(#,##0.00\);_(&quot;$&quot;\ * &quot;-&quot;??_);_(@_)"/>
        <fill>
          <patternFill patternType="solid">
            <bgColor rgb="FF92D050"/>
          </patternFill>
        </fill>
        <alignment horizontal="center" vertical="top" wrapText="1" readingOrder="0"/>
        <border outline="0">
          <left style="thin">
            <color auto="1"/>
          </left>
          <right style="thin">
            <color auto="1"/>
          </right>
          <bottom style="thin">
            <color auto="1"/>
          </bottom>
        </border>
        <protection locked="0"/>
      </ndxf>
    </rcc>
    <rcc rId="0" sId="1" s="1" dxf="1">
      <nc r="AH296">
        <f>+#REF!</f>
      </nc>
      <ndxf>
        <font>
          <b/>
          <sz val="10"/>
          <color theme="1"/>
          <name val="Calibri"/>
          <scheme val="minor"/>
        </font>
        <numFmt numFmtId="34" formatCode="_(&quot;$&quot;\ * #,##0.00_);_(&quot;$&quot;\ * \(#,##0.00\);_(&quot;$&quot;\ * &quot;-&quot;??_);_(@_)"/>
        <fill>
          <patternFill patternType="solid">
            <bgColor rgb="FF92D050"/>
          </patternFill>
        </fill>
        <alignment horizontal="center" vertical="top" wrapText="1" readingOrder="0"/>
        <border outline="0">
          <left style="thin">
            <color auto="1"/>
          </left>
          <right style="thin">
            <color auto="1"/>
          </right>
          <bottom style="thin">
            <color auto="1"/>
          </bottom>
        </border>
        <protection locked="0"/>
      </ndxf>
    </rcc>
    <rcc rId="0" sId="1" s="1" dxf="1">
      <nc r="AI296">
        <f>+#REF!</f>
      </nc>
      <ndxf>
        <font>
          <b/>
          <sz val="10"/>
          <color theme="1"/>
          <name val="Calibri"/>
          <scheme val="minor"/>
        </font>
        <numFmt numFmtId="34" formatCode="_(&quot;$&quot;\ * #,##0.00_);_(&quot;$&quot;\ * \(#,##0.00\);_(&quot;$&quot;\ * &quot;-&quot;??_);_(@_)"/>
        <fill>
          <patternFill patternType="solid">
            <bgColor rgb="FF92D050"/>
          </patternFill>
        </fill>
        <alignment horizontal="center" vertical="top" wrapText="1" readingOrder="0"/>
        <border outline="0">
          <left style="thin">
            <color auto="1"/>
          </left>
          <right style="thin">
            <color auto="1"/>
          </right>
          <bottom style="thin">
            <color auto="1"/>
          </bottom>
        </border>
        <protection locked="0"/>
      </ndxf>
    </rcc>
    <rcc rId="0" sId="1" s="1" dxf="1">
      <nc r="AJ296">
        <f>+#REF!</f>
      </nc>
      <ndxf>
        <font>
          <b/>
          <sz val="10"/>
          <color theme="1"/>
          <name val="Calibri"/>
          <scheme val="minor"/>
        </font>
        <numFmt numFmtId="34" formatCode="_(&quot;$&quot;\ * #,##0.00_);_(&quot;$&quot;\ * \(#,##0.00\);_(&quot;$&quot;\ * &quot;-&quot;??_);_(@_)"/>
        <fill>
          <patternFill patternType="solid">
            <bgColor rgb="FF92D050"/>
          </patternFill>
        </fill>
        <alignment horizontal="center" vertical="top" wrapText="1" readingOrder="0"/>
        <border outline="0">
          <left style="thin">
            <color auto="1"/>
          </left>
          <right style="thin">
            <color auto="1"/>
          </right>
          <bottom style="thin">
            <color auto="1"/>
          </bottom>
        </border>
        <protection locked="0"/>
      </ndxf>
    </rcc>
    <rcc rId="0" sId="1" s="1" dxf="1">
      <nc r="AK296">
        <f>+#REF!</f>
      </nc>
      <ndxf>
        <font>
          <b/>
          <sz val="10"/>
          <color theme="1"/>
          <name val="Calibri"/>
          <scheme val="minor"/>
        </font>
        <numFmt numFmtId="34" formatCode="_(&quot;$&quot;\ * #,##0.00_);_(&quot;$&quot;\ * \(#,##0.00\);_(&quot;$&quot;\ * &quot;-&quot;??_);_(@_)"/>
        <fill>
          <patternFill patternType="solid">
            <bgColor rgb="FF92D050"/>
          </patternFill>
        </fill>
        <alignment horizontal="center" vertical="top" wrapText="1" readingOrder="0"/>
        <border outline="0">
          <left style="thin">
            <color auto="1"/>
          </left>
          <right style="thin">
            <color auto="1"/>
          </right>
          <bottom style="thin">
            <color auto="1"/>
          </bottom>
        </border>
        <protection locked="0"/>
      </ndxf>
    </rcc>
    <rcc rId="0" sId="1" s="1" dxf="1">
      <nc r="AL296">
        <f>+#REF!</f>
      </nc>
      <ndxf>
        <font>
          <b/>
          <sz val="10"/>
          <color theme="1"/>
          <name val="Calibri"/>
          <scheme val="minor"/>
        </font>
        <numFmt numFmtId="34" formatCode="_(&quot;$&quot;\ * #,##0.00_);_(&quot;$&quot;\ * \(#,##0.00\);_(&quot;$&quot;\ * &quot;-&quot;??_);_(@_)"/>
        <fill>
          <patternFill patternType="solid">
            <bgColor rgb="FF92D050"/>
          </patternFill>
        </fill>
        <alignment horizontal="center" vertical="top" wrapText="1" readingOrder="0"/>
        <border outline="0">
          <left style="thin">
            <color auto="1"/>
          </left>
          <right style="thin">
            <color auto="1"/>
          </right>
          <bottom style="thin">
            <color auto="1"/>
          </bottom>
        </border>
        <protection locked="0"/>
      </ndxf>
    </rcc>
    <rcc rId="0" sId="1" s="1" dxf="1">
      <nc r="AM296">
        <f>+#REF!</f>
      </nc>
      <ndxf>
        <font>
          <b/>
          <sz val="10"/>
          <color theme="1"/>
          <name val="Calibri"/>
          <scheme val="minor"/>
        </font>
        <numFmt numFmtId="34" formatCode="_(&quot;$&quot;\ * #,##0.00_);_(&quot;$&quot;\ * \(#,##0.00\);_(&quot;$&quot;\ * &quot;-&quot;??_);_(@_)"/>
        <fill>
          <patternFill patternType="solid">
            <bgColor rgb="FF92D050"/>
          </patternFill>
        </fill>
        <alignment horizontal="center" vertical="top" wrapText="1" readingOrder="0"/>
        <border outline="0">
          <left style="thin">
            <color auto="1"/>
          </left>
          <right style="thin">
            <color auto="1"/>
          </right>
          <bottom style="thin">
            <color auto="1"/>
          </bottom>
        </border>
        <protection locked="0"/>
      </ndxf>
    </rcc>
    <rcc rId="0" sId="1" s="1" dxf="1">
      <nc r="AN296">
        <f>+#REF!</f>
      </nc>
      <ndxf>
        <font>
          <b/>
          <sz val="10"/>
          <color theme="1"/>
          <name val="Calibri"/>
          <scheme val="minor"/>
        </font>
        <numFmt numFmtId="34" formatCode="_(&quot;$&quot;\ * #,##0.00_);_(&quot;$&quot;\ * \(#,##0.00\);_(&quot;$&quot;\ * &quot;-&quot;??_);_(@_)"/>
        <fill>
          <patternFill patternType="solid">
            <bgColor rgb="FF92D050"/>
          </patternFill>
        </fill>
        <alignment horizontal="center" vertical="top" wrapText="1" readingOrder="0"/>
        <border outline="0">
          <left style="thin">
            <color auto="1"/>
          </left>
          <right style="thin">
            <color auto="1"/>
          </right>
          <bottom style="thin">
            <color auto="1"/>
          </bottom>
        </border>
        <protection locked="0"/>
      </ndxf>
    </rcc>
    <rfmt sheetId="1" sqref="AO296" start="0" length="0">
      <dxf>
        <font>
          <sz val="10"/>
          <color theme="1"/>
          <name val="Calibri"/>
          <scheme val="minor"/>
        </font>
        <numFmt numFmtId="34" formatCode="_(&quot;$&quot;\ * #,##0.00_);_(&quot;$&quot;\ * \(#,##0.00\);_(&quot;$&quot;\ * &quot;-&quot;??_);_(@_)"/>
        <alignment vertical="center" wrapText="1" readingOrder="0"/>
        <border outline="0">
          <left style="thin">
            <color auto="1"/>
          </left>
          <right style="thin">
            <color auto="1"/>
          </right>
          <top style="thin">
            <color auto="1"/>
          </top>
          <bottom style="thin">
            <color auto="1"/>
          </bottom>
        </border>
        <protection locked="0"/>
      </dxf>
    </rfmt>
    <rcc rId="0" sId="1" dxf="1">
      <nc r="AP296">
        <f>+AO296-Q297</f>
      </nc>
      <ndxf>
        <numFmt numFmtId="165" formatCode="_(&quot;$&quot;\ * #,##0_);_(&quot;$&quot;\ * \(#,##0\);_(&quot;$&quot;\ * &quot;-&quot;??_);_(@_)"/>
      </ndxf>
    </rcc>
  </rrc>
  <rrc rId="14775" sId="1" ref="A296:XFD296" action="deleteRow">
    <undo index="0" exp="ref" v="1" dr="AN296" r="AN324" sId="1"/>
    <undo index="0" exp="ref" v="1" dr="AM296" r="AM324" sId="1"/>
    <undo index="0" exp="ref" v="1" dr="AL296" r="AL324" sId="1"/>
    <undo index="0" exp="ref" v="1" dr="AK296" r="AK324" sId="1"/>
    <undo index="0" exp="ref" v="1" dr="AJ296" r="AJ324" sId="1"/>
    <undo index="0" exp="ref" v="1" dr="AI296" r="AI324" sId="1"/>
    <undo index="0" exp="ref" v="1" dr="AH296" r="AH324" sId="1"/>
    <undo index="0" exp="ref" v="1" dr="AG296" r="AG324" sId="1"/>
    <undo index="0" exp="ref" v="1" dr="AF296" r="AF324" sId="1"/>
    <undo index="0" exp="ref" v="1" dr="AE296" r="AE324" sId="1"/>
    <undo index="0" exp="ref" v="1" dr="AD296" r="AD324" sId="1"/>
    <undo index="0" exp="ref" v="1" dr="AC296" r="AC324" sId="1"/>
    <undo index="0" exp="area" dr="R296" r="R324" sId="1"/>
    <undo index="0" exp="ref" dr="Q296" r="Q324" sId="1"/>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96"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96"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96"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s="1" dxf="1" numFmtId="34">
      <nc r="Q296">
        <v>125860000</v>
      </nc>
      <n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ndxf>
    </rcc>
    <rcc rId="0" sId="1" s="1" dxf="1" numFmtId="34">
      <nc r="R296">
        <v>125860000</v>
      </nc>
      <n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7000087617</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qref="W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X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Z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AA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s="1" dxf="1" numFmtId="34">
      <nc r="AC296">
        <v>39818182</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cc rId="0" sId="1" s="1" dxf="1" numFmtId="34">
      <nc r="AD296">
        <v>39818182</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cc rId="0" sId="1" s="1" dxf="1" numFmtId="34">
      <nc r="AE296">
        <v>44636363</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cc rId="0" sId="1" s="1" dxf="1" numFmtId="34">
      <nc r="AF296">
        <v>35000000</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cc rId="0" sId="1" s="1" dxf="1" numFmtId="34">
      <nc r="AG296">
        <v>39818181</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cc rId="0" sId="1" s="1" dxf="1" numFmtId="34">
      <nc r="AH296">
        <v>39818181</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cc rId="0" sId="1" s="1" dxf="1" numFmtId="34">
      <nc r="AI296">
        <v>39818181</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cc rId="0" sId="1" s="1" dxf="1" numFmtId="34">
      <nc r="AJ296">
        <v>39818182</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cc rId="0" sId="1" s="1" dxf="1" numFmtId="34">
      <nc r="AK296">
        <v>39818182</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cc rId="0" sId="1" s="1" dxf="1" numFmtId="34">
      <nc r="AL296">
        <v>39818184</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cc rId="0" sId="1" s="1" dxf="1" numFmtId="34">
      <nc r="AM296">
        <v>27678182</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cc rId="0" sId="1" s="1" dxf="1" numFmtId="34">
      <nc r="AN296">
        <v>0</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6" start="0" length="0">
      <dxf>
        <numFmt numFmtId="165" formatCode="_(&quot;$&quot;\ * #,##0_);_(&quot;$&quot;\ * \(#,##0\);_(&quot;$&quot;\ * &quot;-&quot;??_);_(@_)"/>
      </dxf>
    </rfmt>
  </rrc>
  <rrc rId="14776"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96"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96"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96"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s="1" dxf="1" numFmtId="34">
      <nc r="Q296">
        <v>300000000</v>
      </nc>
      <n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ndxf>
    </rcc>
    <rcc rId="0" sId="1" s="1" dxf="1" numFmtId="34">
      <nc r="R296">
        <v>300000000</v>
      </nc>
      <n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7000080764</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qref="W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X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Z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AA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6" start="0" length="0">
      <dxf>
        <numFmt numFmtId="165" formatCode="_(&quot;$&quot;\ * #,##0_);_(&quot;$&quot;\ * \(#,##0\);_(&quot;$&quot;\ * &quot;-&quot;??_);_(@_)"/>
      </dxf>
    </rfmt>
  </rrc>
  <rrc rId="14777"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96"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96"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96"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s="1" dxf="1" numFmtId="34">
      <nc r="R296">
        <v>6936142</v>
      </nc>
      <n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7000080764</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8000086568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umFmtId="34">
      <nc r="X296">
        <v>6936142</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EMPRESA INMOBILIARIA Y DE SERVICIOS LOGISTICOS DE CUNDINAMARCA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qref="AA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cc rId="0" sId="1" s="1" dxf="1" numFmtId="34">
      <nc r="AE296">
        <v>6936142</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6" start="0" length="0">
      <dxf>
        <numFmt numFmtId="165" formatCode="_(&quot;$&quot;\ * #,##0_);_(&quot;$&quot;\ * \(#,##0\);_(&quot;$&quot;\ * &quot;-&quot;??_);_(@_)"/>
      </dxf>
    </rfmt>
  </rrc>
  <rrc rId="14778"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96"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96"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96"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s="1" dxf="1" numFmtId="34">
      <nc r="R296">
        <v>12823622</v>
      </nc>
      <n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7000080764</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8000085901</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umFmtId="34">
      <nc r="X296">
        <v>12823622</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EMPRESA INMOBILIARIA Y DE SERVICIOS LOGISTICOS DE CUNDINAMARCA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qref="AA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cc rId="0" sId="1" dxf="1" numFmtId="34">
      <nc r="AD296">
        <v>12823622</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6" start="0" length="0">
      <dxf>
        <numFmt numFmtId="165" formatCode="_(&quot;$&quot;\ * #,##0_);_(&quot;$&quot;\ * \(#,##0\);_(&quot;$&quot;\ * &quot;-&quot;??_);_(@_)"/>
      </dxf>
    </rfmt>
  </rrc>
  <rrc rId="14779"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96"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96"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96"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s="1" dxf="1" numFmtId="34">
      <nc r="R296">
        <v>15478499</v>
      </nc>
      <n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7000080764</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8000086502</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umFmtId="34">
      <nc r="X296">
        <v>15478499</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EMPRESA INMOBILIARIA Y DE SERVICIOS LOGISTICOS DE CUNDINAMARCA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qref="AA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cc rId="0" sId="1" s="1" dxf="1" numFmtId="34">
      <nc r="AE296">
        <v>15478499</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6" start="0" length="0">
      <dxf>
        <numFmt numFmtId="165" formatCode="_(&quot;$&quot;\ * #,##0_);_(&quot;$&quot;\ * \(#,##0\);_(&quot;$&quot;\ * &quot;-&quot;??_);_(@_)"/>
      </dxf>
    </rfmt>
  </rrc>
  <rrc rId="14780"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96"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96"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96"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s="1" dxf="1" numFmtId="34">
      <nc r="R296">
        <v>2011850</v>
      </nc>
      <n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7000080764</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8000086501</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umFmtId="34">
      <nc r="X296">
        <v>2011850</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EMPRESA INMOBILIARIA Y DE SERVICIOS LOGISTICOS DE CUNDINAMARCA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qref="AA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cc rId="0" sId="1" s="1" dxf="1" numFmtId="34">
      <nc r="AE296">
        <v>2011850</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6" start="0" length="0">
      <dxf>
        <numFmt numFmtId="165" formatCode="_(&quot;$&quot;\ * #,##0_);_(&quot;$&quot;\ * \(#,##0\);_(&quot;$&quot;\ * &quot;-&quot;??_);_(@_)"/>
      </dxf>
    </rfmt>
  </rrc>
  <rrc rId="14781"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96"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96"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96"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s="1" dxf="1" numFmtId="34">
      <nc r="R296">
        <v>6936142</v>
      </nc>
      <n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7000080764</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8000086568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umFmtId="34">
      <nc r="X296">
        <v>6936142</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EMPRESA INMOBILIARIA Y DE SERVICIOS LOGISTICOS DE CUNDINAMARCA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qref="AA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cc rId="0" sId="1" s="1" dxf="1" numFmtId="34">
      <nc r="AE296">
        <v>6936142</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6" start="0" length="0">
      <dxf>
        <numFmt numFmtId="165" formatCode="_(&quot;$&quot;\ * #,##0_);_(&quot;$&quot;\ * \(#,##0\);_(&quot;$&quot;\ * &quot;-&quot;??_);_(@_)"/>
      </dxf>
    </rfmt>
  </rrc>
  <rrc rId="14782"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96"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96"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96"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s="1" dxf="1" numFmtId="34">
      <nc r="R296">
        <v>144774</v>
      </nc>
      <n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7000080764</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8000087024</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umFmtId="34">
      <nc r="X296">
        <v>144774</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COMCEL S.A.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qref="AA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cc rId="0" sId="1" s="1" dxf="1" numFmtId="34">
      <nc r="AF296">
        <v>144774</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6" start="0" length="0">
      <dxf>
        <numFmt numFmtId="165" formatCode="_(&quot;$&quot;\ * #,##0_);_(&quot;$&quot;\ * \(#,##0\);_(&quot;$&quot;\ * &quot;-&quot;??_);_(@_)"/>
      </dxf>
    </rfmt>
  </rrc>
  <rrc rId="14783"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96"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96"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96"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s="1" dxf="1" numFmtId="34">
      <nc r="R296">
        <v>4107210</v>
      </nc>
      <n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7000080764</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8000087026</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umFmtId="34">
      <nc r="X296">
        <v>4107210</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EMPRESA DE TELECOMUNICACIONES</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qref="AA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784"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96"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96"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96"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s="1" dxf="1" numFmtId="34">
      <nc r="R296">
        <v>15261189</v>
      </nc>
      <n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7000080764</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8000087016</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umFmtId="34">
      <nc r="X296">
        <v>15261189</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 xml:space="preserve">EMPRESA INMOBILIARIA Y DE SERVICIOS </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qref="AA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785"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96"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96"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96"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s="1" dxf="1" numFmtId="34">
      <nc r="R296">
        <v>6936142</v>
      </nc>
      <n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7000080764</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8000087101</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umFmtId="34">
      <nc r="X296">
        <v>6936142</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 xml:space="preserve">EMPRESA INMOBILIARIA Y DE SERVICIOS </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qref="AA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786"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96"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96"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96"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s="1" dxf="1" numFmtId="34">
      <nc r="R296">
        <v>1621816</v>
      </nc>
      <n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7000080764</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8000087507</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umFmtId="34">
      <nc r="X296">
        <v>1621816</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 xml:space="preserve">TELMEX COLOMBIA </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qref="AA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787"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96"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96"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96"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s="1" dxf="1" numFmtId="34">
      <nc r="R296">
        <v>15035575</v>
      </nc>
      <n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7000080764</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8000087550</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umFmtId="34">
      <nc r="X296">
        <v>15035575</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 xml:space="preserve">EMPRESA INMOBILIARIA Y DE SERVICIOS </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qref="AA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788"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96"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96"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96"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s="1" dxf="1" numFmtId="34">
      <nc r="R296">
        <v>33218</v>
      </nc>
      <n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7000080764</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8000087549</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umFmtId="34">
      <nc r="X296">
        <v>33218</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COLOMBIANA DE TELECOMUNICACIONES S.A ES</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qref="AA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789"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96"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96"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96"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s="1" dxf="1" numFmtId="34">
      <nc r="R296">
        <v>6936142</v>
      </nc>
      <n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7000080764</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8000087670</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umFmtId="34">
      <nc r="X296">
        <v>6936142</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 xml:space="preserve">EMPRESA INMOBILIARIA Y DE SERVICIOS </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qref="AA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790"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96"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96"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96"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s="1" dxf="1" numFmtId="34">
      <nc r="R296">
        <v>1898297</v>
      </nc>
      <n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7000080764</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8000087668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umFmtId="34">
      <nc r="X296">
        <v>1898297</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 xml:space="preserve">TELMEX COLOMBIA </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qref="AA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791"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96"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96"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96"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s="1" dxf="1" numFmtId="34">
      <nc r="R296">
        <v>14750656</v>
      </nc>
      <n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7000080764</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8000087701</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umFmtId="34">
      <nc r="X296">
        <v>14750656</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 xml:space="preserve">EMPRESA INMOBILIARIA Y DE SERVICIOS </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qref="AA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792"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96"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96"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96"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s="1" dxf="1" numFmtId="34">
      <nc r="R296">
        <v>4016869</v>
      </nc>
      <n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7000080764</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8000087729</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umFmtId="34">
      <nc r="X296">
        <v>4016869</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EMPRESAS DE TELECOMUNCIACIONES DE BOGOTA ETB</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qref="AA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793"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96"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96"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96"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s="1" dxf="1" numFmtId="34">
      <nc r="R296">
        <v>466528</v>
      </nc>
      <n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7000080764</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8000088069</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umFmtId="34">
      <nc r="X296">
        <v>466528</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AVANTEL SAS</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qref="AA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794"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96"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96"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96"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s="1" dxf="1" numFmtId="34">
      <nc r="R296">
        <v>1889925</v>
      </nc>
      <n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7000080764</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8000089241</v>
      </nc>
      <n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ndxf>
    </rcc>
    <rcc rId="0" sId="1" dxf="1" numFmtId="34">
      <nc r="X296">
        <v>1889925</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cc rId="0" sId="1" dxf="1">
      <nc r="Z296" t="inlineStr">
        <is>
          <t xml:space="preserve">TELMEX COLOMBIA S.A </t>
        </is>
      </nc>
      <n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ndxf>
    </rcc>
    <rfmt sheetId="1" sqref="AA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cc rId="0" sId="1" s="1" dxf="1" numFmtId="34">
      <nc r="AJ296">
        <v>1889925</v>
      </nc>
      <n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ndxf>
    </rcc>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795"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96"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96"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96"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s="1" dxf="1" numFmtId="34">
      <nc r="R296">
        <v>6466980</v>
      </nc>
      <n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7000080764</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8000090735</v>
      </nc>
      <n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ndxf>
    </rcc>
    <rcc rId="0" sId="1" dxf="1" numFmtId="34">
      <nc r="X296">
        <v>6466980</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cc rId="0" sId="1" dxf="1">
      <nc r="Z296" t="inlineStr">
        <is>
          <t>COLOMBIANA DE TELECOMUNICACIONES S.A ES</t>
        </is>
      </nc>
      <n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ndxf>
    </rcc>
    <rfmt sheetId="1" sqref="AA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cc rId="0" sId="1" s="1" dxf="1" numFmtId="34">
      <nc r="AL296">
        <v>6466980</v>
      </nc>
      <n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ndxf>
    </rcc>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796"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96"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96"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96"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s="1" dxf="1" numFmtId="34">
      <nc r="R296">
        <v>4063114</v>
      </nc>
      <n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7000080764</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8000090734</v>
      </nc>
      <n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ndxf>
    </rcc>
    <rcc rId="0" sId="1" dxf="1" numFmtId="34">
      <nc r="X296">
        <v>4063114</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cc rId="0" sId="1" dxf="1">
      <nc r="Z296" t="inlineStr">
        <is>
          <t>COMCEL S.A.</t>
        </is>
      </nc>
      <n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ndxf>
    </rcc>
    <rfmt sheetId="1" sqref="AA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cc rId="0" sId="1" dxf="1" numFmtId="34">
      <nc r="AL296">
        <v>4063114</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797"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96"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96"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96"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s="1" dxf="1" numFmtId="34">
      <nc r="R296">
        <v>6466980</v>
      </nc>
      <n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7000080764</v>
      </nc>
      <n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ndxf>
    </rcc>
    <rcc rId="0" sId="1" dxf="1">
      <nc r="W296">
        <v>8000090755</v>
      </nc>
      <n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ndxf>
    </rcc>
    <rcc rId="0" sId="1" dxf="1" numFmtId="34">
      <nc r="X296">
        <v>6466980</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cc rId="0" sId="1" dxf="1">
      <nc r="Z296" t="inlineStr">
        <is>
          <t>EMPRESA DE TELECOMUNICACIONES</t>
        </is>
      </nc>
      <n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ndxf>
    </rcc>
    <rfmt sheetId="1" sqref="AA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cc rId="0" sId="1" s="1" dxf="1" numFmtId="34">
      <nc r="AL296">
        <v>6466980</v>
      </nc>
      <n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ndxf>
    </rcc>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798"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96"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96"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96"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s="1" dxf="1" numFmtId="34">
      <nc r="R296">
        <v>4063114</v>
      </nc>
      <n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7000080764</v>
      </nc>
      <n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ndxf>
    </rcc>
    <rcc rId="0" sId="1" dxf="1">
      <nc r="W296">
        <v>8000090756</v>
      </nc>
      <n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ndxf>
    </rcc>
    <rcc rId="0" sId="1" dxf="1" numFmtId="34">
      <nc r="X296">
        <v>4063114</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cc rId="0" sId="1" dxf="1">
      <nc r="Z296" t="inlineStr">
        <is>
          <t>COMCEL S.A.</t>
        </is>
      </nc>
      <n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ndxf>
    </rcc>
    <rfmt sheetId="1" sqref="AA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cc rId="0" sId="1" s="1" dxf="1" numFmtId="34">
      <nc r="AL296">
        <v>4063114</v>
      </nc>
      <n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ndxf>
    </rcc>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799"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96"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96"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96"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s="1" dxf="1" numFmtId="34">
      <nc r="R296">
        <v>15366112</v>
      </nc>
      <n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7000080764</v>
      </nc>
      <n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ndxf>
    </rcc>
    <rcc rId="0" sId="1" dxf="1">
      <nc r="W296">
        <v>8000090758</v>
      </nc>
      <n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ndxf>
    </rcc>
    <rcc rId="0" sId="1" dxf="1" numFmtId="34">
      <nc r="X296">
        <v>15366112</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cc rId="0" sId="1" dxf="1">
      <nc r="Z296" t="inlineStr">
        <is>
          <t>EMPRESA INMOBILIARIA Y DE SERVICIOS LOGISTICOS DE CUNDINAMARCA</t>
        </is>
      </nc>
      <n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ndxf>
    </rcc>
    <rfmt sheetId="1" sqref="AA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cc rId="0" sId="1" s="1" dxf="1" numFmtId="34">
      <nc r="AL296">
        <v>15366112</v>
      </nc>
      <n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ndxf>
    </rcc>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00"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96"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96"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96"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s="1" dxf="1" numFmtId="34">
      <nc r="R296">
        <v>65433</v>
      </nc>
      <n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7000080764</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8000088070</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umFmtId="34">
      <nc r="X296">
        <v>65433</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COLOMBIANA DE TELECOMUNICACIONES S.A ES</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qref="AA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01"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96"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96"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96"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J296"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s="1" dxf="1" numFmtId="34">
      <nc r="R296">
        <v>10250016</v>
      </nc>
      <n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7000080764</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8000088067</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umFmtId="34">
      <nc r="X296">
        <v>10250016</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COMCEL SA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qref="AA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02"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GR:1:2-02-45</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C296" t="inlineStr">
        <is>
          <t>1.2.2.6.2</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D296" t="inlineStr">
        <is>
          <t>999999</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E296" t="inlineStr">
        <is>
          <t>1-0100</t>
        </is>
      </nc>
      <ndxf>
        <font>
          <i/>
          <sz val="10"/>
          <color auto="1"/>
          <name val="Calibri"/>
          <scheme val="minor"/>
        </font>
        <numFmt numFmtId="30" formatCode="@"/>
        <alignment horizontal="center" vertical="center" readingOrder="0"/>
        <border outline="0">
          <left style="hair">
            <color auto="1"/>
          </left>
          <right style="hair">
            <color auto="1"/>
          </right>
          <top style="hair">
            <color auto="1"/>
          </top>
          <bottom style="hair">
            <color auto="1"/>
          </bottom>
        </border>
      </ndxf>
    </rcc>
    <rcc rId="0" sId="1" dxf="1">
      <nc r="J296" t="inlineStr">
        <is>
          <t>Servicios de proveedores de teléfonos con pago</t>
        </is>
      </nc>
      <ndxf>
        <font>
          <sz val="10"/>
          <color theme="1"/>
          <name val="Calibri"/>
          <scheme val="minor"/>
        </font>
        <fill>
          <patternFill patternType="solid">
            <bgColor theme="3" tint="0.79998168889431442"/>
          </patternFill>
        </fill>
        <alignment horizontal="left" vertical="top" wrapText="1" readingOrder="0"/>
        <border outline="0">
          <left style="thin">
            <color auto="1"/>
          </left>
          <right style="thin">
            <color auto="1"/>
          </right>
          <top style="thin">
            <color auto="1"/>
          </top>
          <bottom style="thin">
            <color auto="1"/>
          </bottom>
        </border>
        <protection locked="0"/>
      </ndxf>
    </rcc>
    <rcc rId="0" sId="1" dxf="1">
      <nc r="K296">
        <v>83111503</v>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dxf="1">
      <nc r="L296" t="inlineStr">
        <is>
          <t xml:space="preserve">Servicios Publicos -Telefono </t>
        </is>
      </nc>
      <ndxf>
        <font>
          <sz val="10"/>
          <color auto="1"/>
          <name val="Calibri"/>
          <scheme val="minor"/>
        </font>
        <fill>
          <patternFill patternType="solid">
            <bgColor theme="3" tint="0.79998168889431442"/>
          </patternFill>
        </fill>
        <alignment vertical="top" wrapText="1" readingOrder="0"/>
        <border outline="0">
          <left style="hair">
            <color auto="1"/>
          </left>
          <right style="hair">
            <color auto="1"/>
          </right>
          <top style="hair">
            <color auto="1"/>
          </top>
          <bottom style="hair">
            <color auto="1"/>
          </bottom>
        </border>
      </ndxf>
    </rcc>
    <rfmt sheetId="1" sqref="M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3"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dxf>
    </rfmt>
    <rcc rId="0" sId="1" s="1" dxf="1" numFmtId="34">
      <nc r="R296">
        <v>6936142</v>
      </nc>
      <ndxf>
        <font>
          <sz val="10"/>
          <color auto="1"/>
          <name val="Calibri"/>
          <scheme val="minor"/>
        </font>
        <numFmt numFmtId="34" formatCode="_(&quot;$&quot;\ * #,##0.00_);_(&quot;$&quot;\ * \(#,##0.00\);_(&quot;$&quot;\ * &quot;-&quot;??_);_(@_)"/>
        <fill>
          <patternFill patternType="solid">
            <bgColor theme="3"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7000080764</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8000088589</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umFmtId="34">
      <nc r="X296">
        <v>6936142</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cc rId="0" sId="1" dxf="1">
      <nc r="Z296" t="inlineStr">
        <is>
          <t>EMPRESA INMOBILIARIA Y DE SERVICIOS</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qref="AA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D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E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cc rId="0" sId="1" s="1" dxf="1" numFmtId="34">
      <nc r="AF296">
        <v>4107210</v>
      </nc>
      <n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ndxf>
    </rcc>
    <rfmt sheetId="1" s="1" sqref="AG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H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I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J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K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L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M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N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6" start="0" length="0">
      <dxf>
        <numFmt numFmtId="165" formatCode="_(&quot;$&quot;\ * #,##0_);_(&quot;$&quot;\ * \(#,##0\);_(&quot;$&quot;\ * &quot;-&quot;??_);_(@_)"/>
      </dxf>
    </rfmt>
  </rrc>
  <rrc rId="14803" sId="1" ref="A296:XFD296" action="deleteRow">
    <undo index="0" exp="ref" v="1" dr="AN296" r="AN297" sId="1"/>
    <undo index="0" exp="ref" v="1" dr="AM296" r="AM297" sId="1"/>
    <undo index="0" exp="ref" v="1" dr="AL296" r="AL297" sId="1"/>
    <undo index="0" exp="ref" v="1" dr="AK296" r="AK297" sId="1"/>
    <undo index="0" exp="ref" v="1" dr="AJ296" r="AJ297" sId="1"/>
    <undo index="0" exp="ref" v="1" dr="AI296" r="AI297" sId="1"/>
    <undo index="0" exp="ref" v="1" dr="AH296" r="AH297" sId="1"/>
    <undo index="0" exp="ref" v="1" dr="AG296" r="AG297" sId="1"/>
    <undo index="0" exp="ref" v="1" dr="AF296" r="AF297" sId="1"/>
    <undo index="0" exp="ref" v="1" dr="AE296" r="AE297" sId="1"/>
    <undo index="0" exp="ref" v="1" dr="AD296" r="AD297" sId="1"/>
    <undo index="0" exp="ref" v="1" dr="AC296" r="AC297" sId="1"/>
    <undo index="0" exp="ref" v="1" dr="AB296" r="AB297" sId="1"/>
    <undo index="0" exp="ref" v="1" dr="AA296" r="AA297" sId="1"/>
    <undo index="0" exp="ref" v="1" dr="U296" r="U297" sId="1"/>
    <undo index="0" exp="ref" v="1" dr="T296" r="T297" sId="1"/>
    <undo index="0" exp="ref" v="1" dr="S296" r="S297" sId="1"/>
    <undo index="0" exp="ref" v="1" dr="R296" r="R297" sId="1"/>
    <undo index="0" exp="ref" v="1" dr="Q296" r="Q297" sId="1"/>
    <rfmt sheetId="1" xfDxf="1" sqref="A296:XFD296" start="0" length="0"/>
    <rfmt sheetId="1" sqref="A296" start="0" length="0">
      <dxf>
        <font>
          <b/>
          <sz val="10"/>
          <color theme="1"/>
          <name val="Calibri"/>
          <scheme val="minor"/>
        </font>
        <fill>
          <patternFill patternType="solid">
            <bgColor rgb="FF92D050"/>
          </patternFill>
        </fill>
        <alignment vertical="center" wrapText="1" readingOrder="0"/>
        <border outline="0">
          <left style="thin">
            <color auto="1"/>
          </left>
          <right style="thin">
            <color auto="1"/>
          </right>
          <top style="thin">
            <color auto="1"/>
          </top>
          <bottom style="thin">
            <color auto="1"/>
          </bottom>
        </border>
        <protection locked="0"/>
      </dxf>
    </rfmt>
    <rfmt sheetId="1" sqref="B296" start="0" length="0">
      <dxf>
        <font>
          <b/>
          <sz val="10"/>
          <color theme="1"/>
          <name val="Calibri"/>
          <scheme val="minor"/>
        </font>
        <fill>
          <patternFill patternType="solid">
            <bgColor rgb="FF92D050"/>
          </patternFill>
        </fill>
        <alignment vertical="center" wrapText="1" readingOrder="0"/>
        <border outline="0">
          <left style="thin">
            <color auto="1"/>
          </left>
          <right style="thin">
            <color auto="1"/>
          </right>
          <top style="thin">
            <color auto="1"/>
          </top>
          <bottom style="thin">
            <color auto="1"/>
          </bottom>
        </border>
        <protection locked="0"/>
      </dxf>
    </rfmt>
    <rfmt sheetId="1" sqref="C296" start="0" length="0">
      <dxf>
        <font>
          <b/>
          <sz val="10"/>
          <color theme="1"/>
          <name val="Calibri"/>
          <scheme val="minor"/>
        </font>
        <fill>
          <patternFill patternType="solid">
            <bgColor rgb="FF92D050"/>
          </patternFill>
        </fill>
        <alignment vertical="center" wrapText="1" readingOrder="0"/>
        <border outline="0">
          <left style="thin">
            <color auto="1"/>
          </left>
          <right style="thin">
            <color auto="1"/>
          </right>
          <top style="thin">
            <color auto="1"/>
          </top>
          <bottom style="thin">
            <color auto="1"/>
          </bottom>
        </border>
        <protection locked="0"/>
      </dxf>
    </rfmt>
    <rfmt sheetId="1" sqref="D296" start="0" length="0">
      <dxf>
        <font>
          <b/>
          <sz val="10"/>
          <color theme="1"/>
          <name val="Calibri"/>
          <scheme val="minor"/>
        </font>
        <fill>
          <patternFill patternType="solid">
            <bgColor rgb="FF92D050"/>
          </patternFill>
        </fill>
        <alignment vertical="center" wrapText="1" readingOrder="0"/>
        <border outline="0">
          <left style="thin">
            <color auto="1"/>
          </left>
          <right style="thin">
            <color auto="1"/>
          </right>
          <top style="thin">
            <color auto="1"/>
          </top>
          <bottom style="thin">
            <color auto="1"/>
          </bottom>
        </border>
        <protection locked="0"/>
      </dxf>
    </rfmt>
    <rfmt sheetId="1" sqref="E296" start="0" length="0">
      <dxf>
        <font>
          <b/>
          <sz val="10"/>
          <color theme="1"/>
          <name val="Calibri"/>
          <scheme val="minor"/>
        </font>
        <fill>
          <patternFill patternType="solid">
            <bgColor rgb="FF92D050"/>
          </patternFill>
        </fill>
        <alignment vertical="center" wrapText="1" readingOrder="0"/>
        <border outline="0">
          <left style="thin">
            <color auto="1"/>
          </left>
          <right style="thin">
            <color auto="1"/>
          </right>
          <top style="thin">
            <color auto="1"/>
          </top>
          <bottom style="thin">
            <color auto="1"/>
          </bottom>
        </border>
        <protection locked="0"/>
      </dxf>
    </rfmt>
    <rfmt sheetId="1" sqref="F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protection locked="0"/>
      </dxf>
    </rfmt>
    <rfmt sheetId="1" sqref="G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protection locked="0"/>
      </dxf>
    </rfmt>
    <rfmt sheetId="1" sqref="H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protection locked="0"/>
      </dxf>
    </rfmt>
    <rfmt sheetId="1" sqref="I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protection locked="0"/>
      </dxf>
    </rfmt>
    <rfmt sheetId="1" sqref="J296" start="0" length="0">
      <dxf>
        <font>
          <b/>
          <sz val="10"/>
          <color theme="1"/>
          <name val="Calibri"/>
          <scheme val="minor"/>
        </font>
        <fill>
          <patternFill patternType="solid">
            <bgColor rgb="FF92D050"/>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protection locked="0"/>
      </dxf>
    </rfmt>
    <rfmt sheetId="1" s="1" sqref="L296" start="0" length="0">
      <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protection locked="0"/>
      </dxf>
    </rfmt>
    <rfmt sheetId="1" sqref="M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protection locked="0"/>
      </dxf>
    </rfmt>
    <rcc rId="0" sId="1" s="1" dxf="1">
      <nc r="P296">
        <f>+R296-Q296</f>
      </nc>
      <ndxf>
        <font>
          <b/>
          <sz val="11"/>
          <color auto="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ndxf>
    </rcc>
    <rcc rId="0" sId="1" dxf="1">
      <nc r="Q296">
        <f>SUM(#REF!)</f>
      </nc>
      <ndxf>
        <font>
          <b/>
          <sz val="10"/>
          <color theme="1"/>
          <name val="Calibri"/>
          <scheme val="minor"/>
        </font>
        <numFmt numFmtId="34" formatCode="_(&quot;$&quot;\ * #,##0.00_);_(&quot;$&quot;\ * \(#,##0.00\);_(&quot;$&quot;\ * &quot;-&quot;??_);_(@_)"/>
        <fill>
          <patternFill patternType="solid">
            <bgColor rgb="FF92D050"/>
          </patternFill>
        </fill>
        <alignment vertical="top" wrapText="1" readingOrder="0"/>
        <border outline="0">
          <left style="thin">
            <color auto="1"/>
          </left>
          <right style="thin">
            <color auto="1"/>
          </right>
          <top style="thin">
            <color auto="1"/>
          </top>
          <bottom style="thin">
            <color auto="1"/>
          </bottom>
        </border>
        <protection locked="0"/>
      </ndxf>
    </rcc>
    <rcc rId="0" sId="1" dxf="1">
      <nc r="R296">
        <f>SUM(#REF!)</f>
      </nc>
      <ndxf>
        <font>
          <b/>
          <sz val="10"/>
          <color theme="1"/>
          <name val="Calibri"/>
          <scheme val="minor"/>
        </font>
        <numFmt numFmtId="34" formatCode="_(&quot;$&quot;\ * #,##0.00_);_(&quot;$&quot;\ * \(#,##0.00\);_(&quot;$&quot;\ * &quot;-&quot;??_);_(@_)"/>
        <fill>
          <patternFill patternType="solid">
            <bgColor rgb="FF92D050"/>
          </patternFill>
        </fill>
        <alignment vertical="top" wrapText="1" readingOrder="0"/>
        <border outline="0">
          <left style="thin">
            <color auto="1"/>
          </left>
          <right style="thin">
            <color auto="1"/>
          </right>
          <top style="thin">
            <color auto="1"/>
          </top>
          <bottom style="thin">
            <color auto="1"/>
          </bottom>
        </border>
        <protection locked="0"/>
      </ndxf>
    </rcc>
    <rfmt sheetId="1" sqref="S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protection locked="0"/>
      </dxf>
    </rfmt>
    <rfmt sheetId="1" sqref="T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protection locked="0"/>
      </dxf>
    </rfmt>
    <rfmt sheetId="1" sqref="U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protection locked="0"/>
      </dxf>
    </rfmt>
    <rfmt sheetId="1" sqref="V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protection locked="0"/>
      </dxf>
    </rfmt>
    <rfmt sheetId="1" sqref="W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protection locked="0"/>
      </dxf>
    </rfmt>
    <rfmt sheetId="1" sqref="X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protection locked="0"/>
      </dxf>
    </rfmt>
    <rfmt sheetId="1" sqref="Y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protection locked="0"/>
      </dxf>
    </rfmt>
    <rfmt sheetId="1" sqref="Z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protection locked="0"/>
      </dxf>
    </rfmt>
    <rfmt sheetId="1" sqref="AA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protection locked="0"/>
      </dxf>
    </rfmt>
    <rfmt sheetId="1" sqref="AB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protection locked="0"/>
      </dxf>
    </rfmt>
    <rcc rId="0" sId="1" s="1" dxf="1">
      <nc r="AC296">
        <f>+#REF!</f>
      </nc>
      <ndxf>
        <font>
          <b/>
          <sz val="10"/>
          <color theme="1"/>
          <name val="Calibri"/>
          <scheme val="minor"/>
        </font>
        <numFmt numFmtId="34" formatCode="_(&quot;$&quot;\ * #,##0.00_);_(&quot;$&quot;\ * \(#,##0.00\);_(&quot;$&quot;\ * &quot;-&quot;??_);_(@_)"/>
        <fill>
          <patternFill patternType="solid">
            <bgColor rgb="FF92D050"/>
          </patternFill>
        </fill>
        <alignment horizontal="center" vertical="top" wrapText="1" readingOrder="0"/>
        <border outline="0">
          <left style="thin">
            <color auto="1"/>
          </left>
          <right style="thin">
            <color auto="1"/>
          </right>
          <top style="thin">
            <color auto="1"/>
          </top>
          <bottom style="thin">
            <color auto="1"/>
          </bottom>
        </border>
        <protection locked="0"/>
      </ndxf>
    </rcc>
    <rcc rId="0" sId="1" s="1" dxf="1">
      <nc r="AD296">
        <f>+#REF!</f>
      </nc>
      <ndxf>
        <font>
          <b/>
          <sz val="10"/>
          <color theme="1"/>
          <name val="Calibri"/>
          <scheme val="minor"/>
        </font>
        <numFmt numFmtId="34" formatCode="_(&quot;$&quot;\ * #,##0.00_);_(&quot;$&quot;\ * \(#,##0.00\);_(&quot;$&quot;\ * &quot;-&quot;??_);_(@_)"/>
        <fill>
          <patternFill patternType="solid">
            <bgColor rgb="FF92D050"/>
          </patternFill>
        </fill>
        <alignment horizontal="center" vertical="top" wrapText="1" readingOrder="0"/>
        <border outline="0">
          <left style="thin">
            <color auto="1"/>
          </left>
          <right style="thin">
            <color auto="1"/>
          </right>
          <top style="thin">
            <color auto="1"/>
          </top>
          <bottom style="thin">
            <color auto="1"/>
          </bottom>
        </border>
        <protection locked="0"/>
      </ndxf>
    </rcc>
    <rcc rId="0" sId="1" s="1" dxf="1">
      <nc r="AE296">
        <f>+#REF!</f>
      </nc>
      <ndxf>
        <font>
          <b/>
          <sz val="10"/>
          <color theme="1"/>
          <name val="Calibri"/>
          <scheme val="minor"/>
        </font>
        <numFmt numFmtId="34" formatCode="_(&quot;$&quot;\ * #,##0.00_);_(&quot;$&quot;\ * \(#,##0.00\);_(&quot;$&quot;\ * &quot;-&quot;??_);_(@_)"/>
        <fill>
          <patternFill patternType="solid">
            <bgColor rgb="FF92D050"/>
          </patternFill>
        </fill>
        <alignment horizontal="center" vertical="top" wrapText="1" readingOrder="0"/>
        <border outline="0">
          <left style="thin">
            <color auto="1"/>
          </left>
          <right style="thin">
            <color auto="1"/>
          </right>
          <top style="thin">
            <color auto="1"/>
          </top>
          <bottom style="thin">
            <color auto="1"/>
          </bottom>
        </border>
        <protection locked="0"/>
      </ndxf>
    </rcc>
    <rcc rId="0" sId="1" s="1" dxf="1">
      <nc r="AF296">
        <f>+#REF!</f>
      </nc>
      <ndxf>
        <font>
          <b/>
          <sz val="10"/>
          <color theme="1"/>
          <name val="Calibri"/>
          <scheme val="minor"/>
        </font>
        <numFmt numFmtId="34" formatCode="_(&quot;$&quot;\ * #,##0.00_);_(&quot;$&quot;\ * \(#,##0.00\);_(&quot;$&quot;\ * &quot;-&quot;??_);_(@_)"/>
        <fill>
          <patternFill patternType="solid">
            <bgColor rgb="FF92D050"/>
          </patternFill>
        </fill>
        <alignment horizontal="center" vertical="top" wrapText="1" readingOrder="0"/>
        <border outline="0">
          <left style="thin">
            <color auto="1"/>
          </left>
          <right style="thin">
            <color auto="1"/>
          </right>
          <top style="thin">
            <color auto="1"/>
          </top>
          <bottom style="thin">
            <color auto="1"/>
          </bottom>
        </border>
        <protection locked="0"/>
      </ndxf>
    </rcc>
    <rcc rId="0" sId="1" s="1" dxf="1">
      <nc r="AG296">
        <f>+#REF!</f>
      </nc>
      <ndxf>
        <font>
          <b/>
          <sz val="10"/>
          <color theme="1"/>
          <name val="Calibri"/>
          <scheme val="minor"/>
        </font>
        <numFmt numFmtId="34" formatCode="_(&quot;$&quot;\ * #,##0.00_);_(&quot;$&quot;\ * \(#,##0.00\);_(&quot;$&quot;\ * &quot;-&quot;??_);_(@_)"/>
        <fill>
          <patternFill patternType="solid">
            <bgColor rgb="FF92D050"/>
          </patternFill>
        </fill>
        <alignment horizontal="center" vertical="top" wrapText="1" readingOrder="0"/>
        <border outline="0">
          <left style="thin">
            <color auto="1"/>
          </left>
          <right style="thin">
            <color auto="1"/>
          </right>
          <top style="thin">
            <color auto="1"/>
          </top>
          <bottom style="thin">
            <color auto="1"/>
          </bottom>
        </border>
        <protection locked="0"/>
      </ndxf>
    </rcc>
    <rcc rId="0" sId="1" s="1" dxf="1">
      <nc r="AH296">
        <f>+#REF!</f>
      </nc>
      <ndxf>
        <font>
          <b/>
          <sz val="10"/>
          <color theme="1"/>
          <name val="Calibri"/>
          <scheme val="minor"/>
        </font>
        <numFmt numFmtId="34" formatCode="_(&quot;$&quot;\ * #,##0.00_);_(&quot;$&quot;\ * \(#,##0.00\);_(&quot;$&quot;\ * &quot;-&quot;??_);_(@_)"/>
        <fill>
          <patternFill patternType="solid">
            <bgColor rgb="FF92D050"/>
          </patternFill>
        </fill>
        <alignment horizontal="center" vertical="top" wrapText="1" readingOrder="0"/>
        <border outline="0">
          <left style="thin">
            <color auto="1"/>
          </left>
          <right style="thin">
            <color auto="1"/>
          </right>
          <top style="thin">
            <color auto="1"/>
          </top>
          <bottom style="thin">
            <color auto="1"/>
          </bottom>
        </border>
        <protection locked="0"/>
      </ndxf>
    </rcc>
    <rcc rId="0" sId="1" s="1" dxf="1">
      <nc r="AI296">
        <f>+#REF!</f>
      </nc>
      <ndxf>
        <font>
          <b/>
          <sz val="10"/>
          <color theme="1"/>
          <name val="Calibri"/>
          <scheme val="minor"/>
        </font>
        <numFmt numFmtId="34" formatCode="_(&quot;$&quot;\ * #,##0.00_);_(&quot;$&quot;\ * \(#,##0.00\);_(&quot;$&quot;\ * &quot;-&quot;??_);_(@_)"/>
        <fill>
          <patternFill patternType="solid">
            <bgColor rgb="FF92D050"/>
          </patternFill>
        </fill>
        <alignment horizontal="center" vertical="top" wrapText="1" readingOrder="0"/>
        <border outline="0">
          <left style="thin">
            <color auto="1"/>
          </left>
          <right style="thin">
            <color auto="1"/>
          </right>
          <top style="thin">
            <color auto="1"/>
          </top>
          <bottom style="thin">
            <color auto="1"/>
          </bottom>
        </border>
        <protection locked="0"/>
      </ndxf>
    </rcc>
    <rcc rId="0" sId="1" s="1" dxf="1">
      <nc r="AJ296">
        <f>+#REF!</f>
      </nc>
      <ndxf>
        <font>
          <b/>
          <sz val="10"/>
          <color theme="1"/>
          <name val="Calibri"/>
          <scheme val="minor"/>
        </font>
        <numFmt numFmtId="34" formatCode="_(&quot;$&quot;\ * #,##0.00_);_(&quot;$&quot;\ * \(#,##0.00\);_(&quot;$&quot;\ * &quot;-&quot;??_);_(@_)"/>
        <fill>
          <patternFill patternType="solid">
            <bgColor rgb="FF92D050"/>
          </patternFill>
        </fill>
        <alignment horizontal="center" vertical="top" wrapText="1" readingOrder="0"/>
        <border outline="0">
          <left style="thin">
            <color auto="1"/>
          </left>
          <right style="thin">
            <color auto="1"/>
          </right>
          <top style="thin">
            <color auto="1"/>
          </top>
          <bottom style="thin">
            <color auto="1"/>
          </bottom>
        </border>
        <protection locked="0"/>
      </ndxf>
    </rcc>
    <rcc rId="0" sId="1" s="1" dxf="1">
      <nc r="AK296">
        <f>+#REF!</f>
      </nc>
      <ndxf>
        <font>
          <b/>
          <sz val="10"/>
          <color theme="1"/>
          <name val="Calibri"/>
          <scheme val="minor"/>
        </font>
        <numFmt numFmtId="34" formatCode="_(&quot;$&quot;\ * #,##0.00_);_(&quot;$&quot;\ * \(#,##0.00\);_(&quot;$&quot;\ * &quot;-&quot;??_);_(@_)"/>
        <fill>
          <patternFill patternType="solid">
            <bgColor rgb="FF92D050"/>
          </patternFill>
        </fill>
        <alignment horizontal="center" vertical="top" wrapText="1" readingOrder="0"/>
        <border outline="0">
          <left style="thin">
            <color auto="1"/>
          </left>
          <right style="thin">
            <color auto="1"/>
          </right>
          <top style="thin">
            <color auto="1"/>
          </top>
          <bottom style="thin">
            <color auto="1"/>
          </bottom>
        </border>
        <protection locked="0"/>
      </ndxf>
    </rcc>
    <rcc rId="0" sId="1" s="1" dxf="1">
      <nc r="AL296">
        <f>+#REF!</f>
      </nc>
      <ndxf>
        <font>
          <b/>
          <sz val="10"/>
          <color theme="1"/>
          <name val="Calibri"/>
          <scheme val="minor"/>
        </font>
        <numFmt numFmtId="34" formatCode="_(&quot;$&quot;\ * #,##0.00_);_(&quot;$&quot;\ * \(#,##0.00\);_(&quot;$&quot;\ * &quot;-&quot;??_);_(@_)"/>
        <fill>
          <patternFill patternType="solid">
            <bgColor rgb="FF92D050"/>
          </patternFill>
        </fill>
        <alignment horizontal="center" vertical="top" wrapText="1" readingOrder="0"/>
        <border outline="0">
          <left style="thin">
            <color auto="1"/>
          </left>
          <right style="thin">
            <color auto="1"/>
          </right>
          <top style="thin">
            <color auto="1"/>
          </top>
          <bottom style="thin">
            <color auto="1"/>
          </bottom>
        </border>
        <protection locked="0"/>
      </ndxf>
    </rcc>
    <rcc rId="0" sId="1" s="1" dxf="1">
      <nc r="AM296">
        <f>+#REF!</f>
      </nc>
      <ndxf>
        <font>
          <b/>
          <sz val="10"/>
          <color theme="1"/>
          <name val="Calibri"/>
          <scheme val="minor"/>
        </font>
        <numFmt numFmtId="34" formatCode="_(&quot;$&quot;\ * #,##0.00_);_(&quot;$&quot;\ * \(#,##0.00\);_(&quot;$&quot;\ * &quot;-&quot;??_);_(@_)"/>
        <fill>
          <patternFill patternType="solid">
            <bgColor rgb="FF92D050"/>
          </patternFill>
        </fill>
        <alignment horizontal="center" vertical="top" wrapText="1" readingOrder="0"/>
        <border outline="0">
          <left style="thin">
            <color auto="1"/>
          </left>
          <right style="thin">
            <color auto="1"/>
          </right>
          <top style="thin">
            <color auto="1"/>
          </top>
          <bottom style="thin">
            <color auto="1"/>
          </bottom>
        </border>
        <protection locked="0"/>
      </ndxf>
    </rcc>
    <rcc rId="0" sId="1" s="1" dxf="1">
      <nc r="AN296">
        <f>+#REF!</f>
      </nc>
      <ndxf>
        <font>
          <b/>
          <sz val="10"/>
          <color theme="1"/>
          <name val="Calibri"/>
          <scheme val="minor"/>
        </font>
        <numFmt numFmtId="34" formatCode="_(&quot;$&quot;\ * #,##0.00_);_(&quot;$&quot;\ * \(#,##0.00\);_(&quot;$&quot;\ * &quot;-&quot;??_);_(@_)"/>
        <fill>
          <patternFill patternType="solid">
            <bgColor rgb="FF92D050"/>
          </patternFill>
        </fill>
        <alignment horizontal="center" vertical="top" wrapText="1" readingOrder="0"/>
        <border outline="0">
          <left style="thin">
            <color auto="1"/>
          </left>
          <right style="thin">
            <color auto="1"/>
          </right>
          <top style="thin">
            <color auto="1"/>
          </top>
          <bottom style="thin">
            <color auto="1"/>
          </bottom>
        </border>
        <protection locked="0"/>
      </ndxf>
    </rcc>
    <rfmt sheetId="1" sqref="AO296" start="0" length="0">
      <dxf>
        <font>
          <sz val="10"/>
          <color theme="1"/>
          <name val="Calibri"/>
          <scheme val="minor"/>
        </font>
        <numFmt numFmtId="34" formatCode="_(&quot;$&quot;\ * #,##0.00_);_(&quot;$&quot;\ * \(#,##0.00\);_(&quot;$&quot;\ * &quot;-&quot;??_);_(@_)"/>
        <alignment vertical="center" wrapText="1" readingOrder="0"/>
        <border outline="0">
          <left style="thin">
            <color auto="1"/>
          </left>
          <right style="thin">
            <color auto="1"/>
          </right>
          <top style="thin">
            <color auto="1"/>
          </top>
          <bottom style="thin">
            <color auto="1"/>
          </bottom>
        </border>
        <protection locked="0"/>
      </dxf>
    </rfmt>
    <rcc rId="0" sId="1" dxf="1">
      <nc r="AP296">
        <f>+AO296-Q298</f>
      </nc>
      <ndxf>
        <numFmt numFmtId="165" formatCode="_(&quot;$&quot;\ * #,##0_);_(&quot;$&quot;\ * \(#,##0\);_(&quot;$&quot;\ * &quot;-&quot;??_);_(@_)"/>
      </ndxf>
    </rcc>
  </rrc>
  <rrc rId="14804" sId="1" ref="A296:XFD296" action="deleteRow">
    <undo index="2" exp="ref" v="1" dr="AN296" r="AN383" sId="1"/>
    <undo index="2" exp="ref" v="1" dr="AM296" r="AM383" sId="1"/>
    <undo index="2" exp="ref" v="1" dr="AL296" r="AL383" sId="1"/>
    <undo index="2" exp="ref" v="1" dr="AK296" r="AK383" sId="1"/>
    <undo index="2" exp="ref" v="1" dr="AJ296" r="AJ383" sId="1"/>
    <undo index="2" exp="ref" v="1" dr="AI296" r="AI383" sId="1"/>
    <undo index="2" exp="ref" v="1" dr="AH296" r="AH383" sId="1"/>
    <undo index="2" exp="ref" v="1" dr="AG296" r="AG383" sId="1"/>
    <undo index="2" exp="ref" v="1" dr="AF296" r="AF383" sId="1"/>
    <undo index="2" exp="ref" v="1" dr="AE296" r="AE383" sId="1"/>
    <undo index="2" exp="ref" v="1" dr="AD296" r="AD383" sId="1"/>
    <undo index="2" exp="ref" v="1" dr="AC296" r="AC383" sId="1"/>
    <undo index="2" exp="ref" v="1" dr="AB296" r="AB383" sId="1"/>
    <undo index="2" exp="ref" v="1" dr="AA296" r="AA383" sId="1"/>
    <undo index="2" exp="ref" v="1" dr="U296" r="U383" sId="1"/>
    <undo index="2" exp="ref" v="1" dr="T296" r="T383" sId="1"/>
    <undo index="2" exp="ref" v="1" dr="S296" r="S383" sId="1"/>
    <undo index="2" exp="ref" v="1" dr="R296" r="R383" sId="1"/>
    <undo index="2" exp="ref" v="1" dr="Q296" r="Q383" sId="1"/>
    <rfmt sheetId="1" xfDxf="1" sqref="A296:XFD296" start="0" length="0"/>
    <rfmt sheetId="1" sqref="A296" start="0" length="0">
      <dxf>
        <font>
          <b/>
          <sz val="10"/>
          <color theme="1"/>
          <name val="Calibri"/>
          <scheme val="minor"/>
        </font>
        <fill>
          <patternFill patternType="solid">
            <bgColor rgb="FFFFC000"/>
          </patternFill>
        </fill>
        <alignment vertical="center" wrapText="1" readingOrder="0"/>
        <border outline="0">
          <left style="thin">
            <color auto="1"/>
          </left>
          <right style="thin">
            <color auto="1"/>
          </right>
          <top style="thin">
            <color auto="1"/>
          </top>
          <bottom style="thin">
            <color auto="1"/>
          </bottom>
        </border>
        <protection locked="0"/>
      </dxf>
    </rfmt>
    <rfmt sheetId="1" sqref="B296" start="0" length="0">
      <dxf>
        <font>
          <b/>
          <sz val="10"/>
          <color theme="1"/>
          <name val="Calibri"/>
          <scheme val="minor"/>
        </font>
        <fill>
          <patternFill patternType="solid">
            <bgColor rgb="FFFFC000"/>
          </patternFill>
        </fill>
        <alignment vertical="center" wrapText="1" readingOrder="0"/>
        <border outline="0">
          <left style="thin">
            <color auto="1"/>
          </left>
          <right style="thin">
            <color auto="1"/>
          </right>
          <top style="thin">
            <color auto="1"/>
          </top>
          <bottom style="thin">
            <color auto="1"/>
          </bottom>
        </border>
        <protection locked="0"/>
      </dxf>
    </rfmt>
    <rfmt sheetId="1" sqref="C296" start="0" length="0">
      <dxf>
        <font>
          <b/>
          <sz val="10"/>
          <color theme="1"/>
          <name val="Calibri"/>
          <scheme val="minor"/>
        </font>
        <fill>
          <patternFill patternType="solid">
            <bgColor rgb="FFFFC000"/>
          </patternFill>
        </fill>
        <alignment vertical="center" wrapText="1" readingOrder="0"/>
        <border outline="0">
          <left style="thin">
            <color auto="1"/>
          </left>
          <right style="thin">
            <color auto="1"/>
          </right>
          <top style="thin">
            <color auto="1"/>
          </top>
          <bottom style="thin">
            <color auto="1"/>
          </bottom>
        </border>
        <protection locked="0"/>
      </dxf>
    </rfmt>
    <rfmt sheetId="1" sqref="D296" start="0" length="0">
      <dxf>
        <font>
          <b/>
          <sz val="10"/>
          <color theme="1"/>
          <name val="Calibri"/>
          <scheme val="minor"/>
        </font>
        <fill>
          <patternFill patternType="solid">
            <bgColor rgb="FFFFC000"/>
          </patternFill>
        </fill>
        <alignment vertical="center" wrapText="1" readingOrder="0"/>
        <border outline="0">
          <left style="thin">
            <color auto="1"/>
          </left>
          <right style="thin">
            <color auto="1"/>
          </right>
          <top style="thin">
            <color auto="1"/>
          </top>
          <bottom style="thin">
            <color auto="1"/>
          </bottom>
        </border>
        <protection locked="0"/>
      </dxf>
    </rfmt>
    <rfmt sheetId="1" sqref="E296" start="0" length="0">
      <dxf>
        <font>
          <b/>
          <sz val="10"/>
          <color theme="1"/>
          <name val="Calibri"/>
          <scheme val="minor"/>
        </font>
        <fill>
          <patternFill patternType="solid">
            <bgColor rgb="FFFFC000"/>
          </patternFill>
        </fill>
        <alignment vertical="center" wrapText="1" readingOrder="0"/>
        <border outline="0">
          <left style="thin">
            <color auto="1"/>
          </left>
          <right style="thin">
            <color auto="1"/>
          </right>
          <top style="thin">
            <color auto="1"/>
          </top>
          <bottom style="thin">
            <color auto="1"/>
          </bottom>
        </border>
        <protection locked="0"/>
      </dxf>
    </rfmt>
    <rfmt sheetId="1" sqref="F296" start="0" length="0">
      <dxf>
        <font>
          <b/>
          <sz val="10"/>
          <color theme="1"/>
          <name val="Calibri"/>
          <scheme val="minor"/>
        </font>
        <fill>
          <patternFill patternType="solid">
            <bgColor rgb="FFFFC000"/>
          </patternFill>
        </fill>
        <alignment vertical="top" wrapText="1" readingOrder="0"/>
        <border outline="0">
          <left style="thin">
            <color auto="1"/>
          </left>
          <right style="thin">
            <color auto="1"/>
          </right>
          <top style="thin">
            <color auto="1"/>
          </top>
          <bottom style="thin">
            <color auto="1"/>
          </bottom>
        </border>
        <protection locked="0"/>
      </dxf>
    </rfmt>
    <rfmt sheetId="1" sqref="G296" start="0" length="0">
      <dxf>
        <font>
          <b/>
          <sz val="10"/>
          <color theme="1"/>
          <name val="Calibri"/>
          <scheme val="minor"/>
        </font>
        <fill>
          <patternFill patternType="solid">
            <bgColor rgb="FFFFC000"/>
          </patternFill>
        </fill>
        <alignment vertical="top" wrapText="1" readingOrder="0"/>
        <border outline="0">
          <left style="thin">
            <color auto="1"/>
          </left>
          <right style="thin">
            <color auto="1"/>
          </right>
          <top style="thin">
            <color auto="1"/>
          </top>
          <bottom style="thin">
            <color auto="1"/>
          </bottom>
        </border>
        <protection locked="0"/>
      </dxf>
    </rfmt>
    <rfmt sheetId="1" sqref="H296" start="0" length="0">
      <dxf>
        <font>
          <b/>
          <sz val="10"/>
          <color theme="1"/>
          <name val="Calibri"/>
          <scheme val="minor"/>
        </font>
        <fill>
          <patternFill patternType="solid">
            <bgColor rgb="FFFFC000"/>
          </patternFill>
        </fill>
        <alignment vertical="top" wrapText="1" readingOrder="0"/>
        <border outline="0">
          <left style="thin">
            <color auto="1"/>
          </left>
          <right style="thin">
            <color auto="1"/>
          </right>
          <top style="thin">
            <color auto="1"/>
          </top>
          <bottom style="thin">
            <color auto="1"/>
          </bottom>
        </border>
        <protection locked="0"/>
      </dxf>
    </rfmt>
    <rfmt sheetId="1" sqref="I296" start="0" length="0">
      <dxf>
        <font>
          <b/>
          <sz val="10"/>
          <color theme="1"/>
          <name val="Calibri"/>
          <scheme val="minor"/>
        </font>
        <fill>
          <patternFill patternType="solid">
            <bgColor rgb="FFFFC000"/>
          </patternFill>
        </fill>
        <alignment vertical="top" wrapText="1" readingOrder="0"/>
        <border outline="0">
          <left style="thin">
            <color auto="1"/>
          </left>
          <right style="thin">
            <color auto="1"/>
          </right>
          <top style="thin">
            <color auto="1"/>
          </top>
          <bottom style="thin">
            <color auto="1"/>
          </bottom>
        </border>
        <protection locked="0"/>
      </dxf>
    </rfmt>
    <rfmt sheetId="1" sqref="J296" start="0" length="0">
      <dxf>
        <font>
          <b/>
          <sz val="10"/>
          <color theme="1"/>
          <name val="Calibri"/>
          <scheme val="minor"/>
        </font>
        <fill>
          <patternFill patternType="solid">
            <bgColor rgb="FFFFC000"/>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b/>
          <sz val="10"/>
          <color theme="1"/>
          <name val="Calibri"/>
          <scheme val="minor"/>
        </font>
        <fill>
          <patternFill patternType="solid">
            <bgColor rgb="FFFFC000"/>
          </patternFill>
        </fill>
        <alignment vertical="top" wrapText="1" readingOrder="0"/>
        <border outline="0">
          <left style="thin">
            <color auto="1"/>
          </left>
          <right style="thin">
            <color auto="1"/>
          </right>
          <top style="thin">
            <color auto="1"/>
          </top>
          <bottom style="thin">
            <color auto="1"/>
          </bottom>
        </border>
        <protection locked="0"/>
      </dxf>
    </rfmt>
    <rfmt sheetId="1" s="1" sqref="L296" start="0" length="0">
      <dxf>
        <font>
          <b/>
          <sz val="10"/>
          <color theme="1"/>
          <name val="Calibri"/>
          <scheme val="minor"/>
        </font>
        <numFmt numFmtId="34" formatCode="_(&quot;$&quot;\ * #,##0.00_);_(&quot;$&quot;\ * \(#,##0.00\);_(&quot;$&quot;\ * &quot;-&quot;??_);_(@_)"/>
        <fill>
          <patternFill patternType="solid">
            <bgColor rgb="FFFFC000"/>
          </patternFill>
        </fill>
        <alignment wrapText="1" readingOrder="0"/>
        <border outline="0">
          <left style="thin">
            <color auto="1"/>
          </left>
          <right style="thin">
            <color auto="1"/>
          </right>
          <top style="thin">
            <color auto="1"/>
          </top>
          <bottom style="thin">
            <color auto="1"/>
          </bottom>
        </border>
        <protection locked="0"/>
      </dxf>
    </rfmt>
    <rfmt sheetId="1" sqref="M296" start="0" length="0">
      <dxf>
        <font>
          <b/>
          <sz val="10"/>
          <color theme="1"/>
          <name val="Calibri"/>
          <scheme val="minor"/>
        </font>
        <fill>
          <patternFill patternType="solid">
            <bgColor rgb="FFFFC000"/>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b/>
          <sz val="10"/>
          <color theme="1"/>
          <name val="Calibri"/>
          <scheme val="minor"/>
        </font>
        <fill>
          <patternFill patternType="solid">
            <bgColor rgb="FFFFC000"/>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b/>
          <sz val="10"/>
          <color theme="1"/>
          <name val="Calibri"/>
          <scheme val="minor"/>
        </font>
        <fill>
          <patternFill patternType="solid">
            <bgColor rgb="FFFFC000"/>
          </patternFill>
        </fill>
        <alignment vertical="top" wrapText="1" readingOrder="0"/>
        <border outline="0">
          <left style="thin">
            <color auto="1"/>
          </left>
          <right style="thin">
            <color auto="1"/>
          </right>
          <top style="thin">
            <color auto="1"/>
          </top>
          <bottom style="thin">
            <color auto="1"/>
          </bottom>
        </border>
        <protection locked="0"/>
      </dxf>
    </rfmt>
    <rcc rId="0" sId="1" dxf="1">
      <nc r="P296">
        <f>+R296-Q296</f>
      </nc>
      <ndxf>
        <font>
          <b/>
          <sz val="10"/>
          <color theme="1"/>
          <name val="Calibri"/>
          <scheme val="minor"/>
        </font>
        <numFmt numFmtId="164" formatCode="_-* #,##0.00\ _€_-;\-* #,##0.00\ _€_-;_-* &quot;-&quot;??\ _€_-;_-@_-"/>
        <fill>
          <patternFill patternType="solid">
            <bgColor rgb="FFFFC000"/>
          </patternFill>
        </fill>
        <alignment vertical="top" wrapText="1" readingOrder="0"/>
        <border outline="0">
          <left style="thin">
            <color auto="1"/>
          </left>
          <right style="thin">
            <color auto="1"/>
          </right>
          <top style="thin">
            <color auto="1"/>
          </top>
          <bottom style="thin">
            <color auto="1"/>
          </bottom>
        </border>
      </ndxf>
    </rcc>
    <rcc rId="0" sId="1" dxf="1">
      <nc r="Q296">
        <f>+#REF!+#REF!+#REF!+#REF!+#REF!+#REF!+#REF!+#REF!+#REF!+#REF!+#REF!+#REF!</f>
      </nc>
      <ndxf>
        <font>
          <b/>
          <sz val="10"/>
          <color theme="1"/>
          <name val="Calibri"/>
          <scheme val="minor"/>
        </font>
        <numFmt numFmtId="34" formatCode="_(&quot;$&quot;\ * #,##0.00_);_(&quot;$&quot;\ * \(#,##0.00\);_(&quot;$&quot;\ * &quot;-&quot;??_);_(@_)"/>
        <fill>
          <patternFill patternType="solid">
            <bgColor rgb="FFFFC000"/>
          </patternFill>
        </fill>
        <alignment vertical="top" wrapText="1" readingOrder="0"/>
        <border outline="0">
          <left style="thin">
            <color auto="1"/>
          </left>
          <right style="thin">
            <color auto="1"/>
          </right>
          <top style="thin">
            <color auto="1"/>
          </top>
          <bottom style="thin">
            <color auto="1"/>
          </bottom>
        </border>
        <protection locked="0"/>
      </ndxf>
    </rcc>
    <rcc rId="0" sId="1" dxf="1">
      <nc r="R296">
        <f>+#REF!+#REF!+#REF!+#REF!+#REF!+#REF!+#REF!+#REF!+#REF!+#REF!+#REF!+#REF!</f>
      </nc>
      <ndxf>
        <font>
          <b/>
          <sz val="10"/>
          <color theme="1"/>
          <name val="Calibri"/>
          <scheme val="minor"/>
        </font>
        <numFmt numFmtId="34" formatCode="_(&quot;$&quot;\ * #,##0.00_);_(&quot;$&quot;\ * \(#,##0.00\);_(&quot;$&quot;\ * &quot;-&quot;??_);_(@_)"/>
        <fill>
          <patternFill patternType="solid">
            <bgColor rgb="FFFFC000"/>
          </patternFill>
        </fill>
        <alignment vertical="top" wrapText="1" readingOrder="0"/>
        <border outline="0">
          <left style="thin">
            <color auto="1"/>
          </left>
          <right style="thin">
            <color auto="1"/>
          </right>
          <top style="thin">
            <color auto="1"/>
          </top>
          <bottom style="thin">
            <color auto="1"/>
          </bottom>
        </border>
        <protection locked="0"/>
      </ndxf>
    </rcc>
    <rcc rId="0" sId="1" dxf="1">
      <nc r="S296">
        <f>+#REF!+#REF!+#REF!+#REF!+#REF!+#REF!+#REF!+#REF!+#REF!+#REF!+#REF!+#REF!</f>
      </nc>
      <ndxf>
        <font>
          <b/>
          <sz val="10"/>
          <color theme="1"/>
          <name val="Calibri"/>
          <scheme val="minor"/>
        </font>
        <numFmt numFmtId="34" formatCode="_(&quot;$&quot;\ * #,##0.00_);_(&quot;$&quot;\ * \(#,##0.00\);_(&quot;$&quot;\ * &quot;-&quot;??_);_(@_)"/>
        <fill>
          <patternFill patternType="solid">
            <bgColor rgb="FFFFC000"/>
          </patternFill>
        </fill>
        <alignment vertical="top" wrapText="1" readingOrder="0"/>
        <border outline="0">
          <left style="thin">
            <color auto="1"/>
          </left>
          <right style="thin">
            <color auto="1"/>
          </right>
          <top style="thin">
            <color auto="1"/>
          </top>
          <bottom style="thin">
            <color auto="1"/>
          </bottom>
        </border>
        <protection locked="0"/>
      </ndxf>
    </rcc>
    <rcc rId="0" sId="1" dxf="1">
      <nc r="T296">
        <f>+#REF!+#REF!+#REF!+#REF!+#REF!+#REF!+#REF!+#REF!+#REF!+#REF!+#REF!+#REF!</f>
      </nc>
      <ndxf>
        <font>
          <b/>
          <sz val="10"/>
          <color theme="1"/>
          <name val="Calibri"/>
          <scheme val="minor"/>
        </font>
        <numFmt numFmtId="34" formatCode="_(&quot;$&quot;\ * #,##0.00_);_(&quot;$&quot;\ * \(#,##0.00\);_(&quot;$&quot;\ * &quot;-&quot;??_);_(@_)"/>
        <fill>
          <patternFill patternType="solid">
            <bgColor rgb="FFFFC000"/>
          </patternFill>
        </fill>
        <alignment vertical="top" wrapText="1" readingOrder="0"/>
        <border outline="0">
          <left style="thin">
            <color auto="1"/>
          </left>
          <right style="thin">
            <color auto="1"/>
          </right>
          <top style="thin">
            <color auto="1"/>
          </top>
          <bottom style="thin">
            <color auto="1"/>
          </bottom>
        </border>
        <protection locked="0"/>
      </ndxf>
    </rcc>
    <rcc rId="0" sId="1" dxf="1">
      <nc r="U296">
        <f>+#REF!+#REF!+#REF!+#REF!+#REF!+#REF!+#REF!+#REF!+#REF!+#REF!+#REF!+#REF!</f>
      </nc>
      <ndxf>
        <font>
          <b/>
          <sz val="10"/>
          <color theme="1"/>
          <name val="Calibri"/>
          <scheme val="minor"/>
        </font>
        <numFmt numFmtId="34" formatCode="_(&quot;$&quot;\ * #,##0.00_);_(&quot;$&quot;\ * \(#,##0.00\);_(&quot;$&quot;\ * &quot;-&quot;??_);_(@_)"/>
        <fill>
          <patternFill patternType="solid">
            <bgColor rgb="FFFFC000"/>
          </patternFill>
        </fill>
        <alignment vertical="top" wrapText="1" readingOrder="0"/>
        <border outline="0">
          <left style="thin">
            <color auto="1"/>
          </left>
          <right style="thin">
            <color auto="1"/>
          </right>
          <top style="thin">
            <color auto="1"/>
          </top>
          <bottom style="thin">
            <color auto="1"/>
          </bottom>
        </border>
        <protection locked="0"/>
      </ndxf>
    </rcc>
    <rfmt sheetId="1" sqref="V296" start="0" length="0">
      <dxf>
        <font>
          <b/>
          <sz val="10"/>
          <color theme="1"/>
          <name val="Calibri"/>
          <scheme val="minor"/>
        </font>
        <numFmt numFmtId="34" formatCode="_(&quot;$&quot;\ * #,##0.00_);_(&quot;$&quot;\ * \(#,##0.00\);_(&quot;$&quot;\ * &quot;-&quot;??_);_(@_)"/>
        <fill>
          <patternFill patternType="solid">
            <bgColor rgb="FFFFC000"/>
          </patternFill>
        </fill>
        <alignment vertical="top" wrapText="1" readingOrder="0"/>
        <border outline="0">
          <left style="thin">
            <color auto="1"/>
          </left>
          <right style="thin">
            <color auto="1"/>
          </right>
          <top style="thin">
            <color auto="1"/>
          </top>
          <bottom style="thin">
            <color auto="1"/>
          </bottom>
        </border>
        <protection locked="0"/>
      </dxf>
    </rfmt>
    <rfmt sheetId="1" sqref="W296" start="0" length="0">
      <dxf>
        <font>
          <b/>
          <sz val="10"/>
          <color theme="1"/>
          <name val="Calibri"/>
          <scheme val="minor"/>
        </font>
        <numFmt numFmtId="34" formatCode="_(&quot;$&quot;\ * #,##0.00_);_(&quot;$&quot;\ * \(#,##0.00\);_(&quot;$&quot;\ * &quot;-&quot;??_);_(@_)"/>
        <fill>
          <patternFill patternType="solid">
            <bgColor rgb="FFFFC000"/>
          </patternFill>
        </fill>
        <alignment vertical="top" wrapText="1" readingOrder="0"/>
        <border outline="0">
          <left style="thin">
            <color auto="1"/>
          </left>
          <right style="thin">
            <color auto="1"/>
          </right>
          <top style="thin">
            <color auto="1"/>
          </top>
          <bottom style="thin">
            <color auto="1"/>
          </bottom>
        </border>
        <protection locked="0"/>
      </dxf>
    </rfmt>
    <rfmt sheetId="1" sqref="X296" start="0" length="0">
      <dxf>
        <font>
          <b/>
          <sz val="10"/>
          <color theme="1"/>
          <name val="Calibri"/>
          <scheme val="minor"/>
        </font>
        <numFmt numFmtId="34" formatCode="_(&quot;$&quot;\ * #,##0.00_);_(&quot;$&quot;\ * \(#,##0.00\);_(&quot;$&quot;\ * &quot;-&quot;??_);_(@_)"/>
        <fill>
          <patternFill patternType="solid">
            <bgColor rgb="FFFFC000"/>
          </patternFill>
        </fill>
        <alignment vertical="top" wrapText="1" readingOrder="0"/>
        <border outline="0">
          <left style="thin">
            <color auto="1"/>
          </left>
          <right style="thin">
            <color auto="1"/>
          </right>
          <top style="thin">
            <color auto="1"/>
          </top>
          <bottom style="thin">
            <color auto="1"/>
          </bottom>
        </border>
        <protection locked="0"/>
      </dxf>
    </rfmt>
    <rfmt sheetId="1" sqref="Y296" start="0" length="0">
      <dxf>
        <font>
          <b/>
          <sz val="10"/>
          <color theme="1"/>
          <name val="Calibri"/>
          <scheme val="minor"/>
        </font>
        <numFmt numFmtId="34" formatCode="_(&quot;$&quot;\ * #,##0.00_);_(&quot;$&quot;\ * \(#,##0.00\);_(&quot;$&quot;\ * &quot;-&quot;??_);_(@_)"/>
        <fill>
          <patternFill patternType="solid">
            <bgColor rgb="FFFFC000"/>
          </patternFill>
        </fill>
        <alignment vertical="top" wrapText="1" readingOrder="0"/>
        <border outline="0">
          <left style="thin">
            <color auto="1"/>
          </left>
          <right style="thin">
            <color auto="1"/>
          </right>
          <top style="thin">
            <color auto="1"/>
          </top>
          <bottom style="thin">
            <color auto="1"/>
          </bottom>
        </border>
        <protection locked="0"/>
      </dxf>
    </rfmt>
    <rfmt sheetId="1" sqref="Z296" start="0" length="0">
      <dxf>
        <font>
          <b/>
          <sz val="10"/>
          <color theme="1"/>
          <name val="Calibri"/>
          <scheme val="minor"/>
        </font>
        <numFmt numFmtId="34" formatCode="_(&quot;$&quot;\ * #,##0.00_);_(&quot;$&quot;\ * \(#,##0.00\);_(&quot;$&quot;\ * &quot;-&quot;??_);_(@_)"/>
        <fill>
          <patternFill patternType="solid">
            <bgColor rgb="FFFFC000"/>
          </patternFill>
        </fill>
        <alignment vertical="top" wrapText="1" readingOrder="0"/>
        <border outline="0">
          <left style="thin">
            <color auto="1"/>
          </left>
          <right style="thin">
            <color auto="1"/>
          </right>
          <top style="thin">
            <color auto="1"/>
          </top>
          <bottom style="thin">
            <color auto="1"/>
          </bottom>
        </border>
        <protection locked="0"/>
      </dxf>
    </rfmt>
    <rcc rId="0" sId="1" dxf="1">
      <nc r="AA296">
        <f>+#REF!+#REF!+#REF!+#REF!+#REF!+#REF!+#REF!+#REF!+#REF!+#REF!+#REF!+#REF!</f>
      </nc>
      <ndxf>
        <font>
          <b/>
          <sz val="10"/>
          <color theme="1"/>
          <name val="Calibri"/>
          <scheme val="minor"/>
        </font>
        <numFmt numFmtId="34" formatCode="_(&quot;$&quot;\ * #,##0.00_);_(&quot;$&quot;\ * \(#,##0.00\);_(&quot;$&quot;\ * &quot;-&quot;??_);_(@_)"/>
        <fill>
          <patternFill patternType="solid">
            <bgColor rgb="FFFFC000"/>
          </patternFill>
        </fill>
        <alignment vertical="top" wrapText="1" readingOrder="0"/>
        <border outline="0">
          <left style="thin">
            <color auto="1"/>
          </left>
          <right style="thin">
            <color auto="1"/>
          </right>
          <top style="thin">
            <color auto="1"/>
          </top>
          <bottom style="thin">
            <color auto="1"/>
          </bottom>
        </border>
        <protection locked="0"/>
      </ndxf>
    </rcc>
    <rcc rId="0" sId="1" dxf="1">
      <nc r="AB296">
        <f>+#REF!+#REF!+#REF!+#REF!+#REF!+#REF!+#REF!+#REF!+#REF!+#REF!+#REF!+#REF!</f>
      </nc>
      <ndxf>
        <font>
          <b/>
          <sz val="10"/>
          <color theme="1"/>
          <name val="Calibri"/>
          <scheme val="minor"/>
        </font>
        <numFmt numFmtId="34" formatCode="_(&quot;$&quot;\ * #,##0.00_);_(&quot;$&quot;\ * \(#,##0.00\);_(&quot;$&quot;\ * &quot;-&quot;??_);_(@_)"/>
        <fill>
          <patternFill patternType="solid">
            <bgColor rgb="FFFFC000"/>
          </patternFill>
        </fill>
        <alignment vertical="top" wrapText="1" readingOrder="0"/>
        <border outline="0">
          <left style="thin">
            <color auto="1"/>
          </left>
          <right style="thin">
            <color auto="1"/>
          </right>
          <top style="thin">
            <color auto="1"/>
          </top>
          <bottom style="thin">
            <color auto="1"/>
          </bottom>
        </border>
        <protection locked="0"/>
      </ndxf>
    </rcc>
    <rcc rId="0" sId="1" dxf="1">
      <nc r="AC296">
        <f>+#REF!+#REF!+#REF!+#REF!+#REF!+#REF!+#REF!+#REF!</f>
      </nc>
      <ndxf>
        <font>
          <b/>
          <sz val="10"/>
          <color theme="1"/>
          <name val="Calibri"/>
          <scheme val="minor"/>
        </font>
        <numFmt numFmtId="34" formatCode="_(&quot;$&quot;\ * #,##0.00_);_(&quot;$&quot;\ * \(#,##0.00\);_(&quot;$&quot;\ * &quot;-&quot;??_);_(@_)"/>
        <fill>
          <patternFill patternType="solid">
            <bgColor rgb="FFFFC000"/>
          </patternFill>
        </fill>
        <alignment vertical="top" wrapText="1" readingOrder="0"/>
        <border outline="0">
          <left style="thin">
            <color auto="1"/>
          </left>
          <right style="thin">
            <color auto="1"/>
          </right>
          <top style="thin">
            <color auto="1"/>
          </top>
          <bottom style="thin">
            <color auto="1"/>
          </bottom>
        </border>
        <protection locked="0"/>
      </ndxf>
    </rcc>
    <rcc rId="0" sId="1" dxf="1">
      <nc r="AD296">
        <f>+#REF!+#REF!+#REF!+#REF!+#REF!+#REF!+#REF!+#REF!</f>
      </nc>
      <ndxf>
        <font>
          <b/>
          <sz val="10"/>
          <color theme="1"/>
          <name val="Calibri"/>
          <scheme val="minor"/>
        </font>
        <numFmt numFmtId="34" formatCode="_(&quot;$&quot;\ * #,##0.00_);_(&quot;$&quot;\ * \(#,##0.00\);_(&quot;$&quot;\ * &quot;-&quot;??_);_(@_)"/>
        <fill>
          <patternFill patternType="solid">
            <bgColor rgb="FFFFC000"/>
          </patternFill>
        </fill>
        <alignment vertical="top" wrapText="1" readingOrder="0"/>
        <border outline="0">
          <left style="thin">
            <color auto="1"/>
          </left>
          <right style="thin">
            <color auto="1"/>
          </right>
          <top style="thin">
            <color auto="1"/>
          </top>
          <bottom style="thin">
            <color auto="1"/>
          </bottom>
        </border>
        <protection locked="0"/>
      </ndxf>
    </rcc>
    <rcc rId="0" sId="1" dxf="1">
      <nc r="AE296">
        <f>+#REF!+#REF!+#REF!+#REF!+#REF!+#REF!+#REF!+#REF!</f>
      </nc>
      <ndxf>
        <font>
          <b/>
          <sz val="10"/>
          <color theme="1"/>
          <name val="Calibri"/>
          <scheme val="minor"/>
        </font>
        <numFmt numFmtId="34" formatCode="_(&quot;$&quot;\ * #,##0.00_);_(&quot;$&quot;\ * \(#,##0.00\);_(&quot;$&quot;\ * &quot;-&quot;??_);_(@_)"/>
        <fill>
          <patternFill patternType="solid">
            <bgColor rgb="FFFFC000"/>
          </patternFill>
        </fill>
        <alignment vertical="top" wrapText="1" readingOrder="0"/>
        <border outline="0">
          <left style="thin">
            <color auto="1"/>
          </left>
          <right style="thin">
            <color auto="1"/>
          </right>
          <top style="thin">
            <color auto="1"/>
          </top>
          <bottom style="thin">
            <color auto="1"/>
          </bottom>
        </border>
        <protection locked="0"/>
      </ndxf>
    </rcc>
    <rcc rId="0" sId="1" dxf="1">
      <nc r="AF296">
        <f>+#REF!+#REF!+#REF!+#REF!+#REF!+#REF!+#REF!+#REF!</f>
      </nc>
      <ndxf>
        <font>
          <b/>
          <sz val="10"/>
          <color theme="1"/>
          <name val="Calibri"/>
          <scheme val="minor"/>
        </font>
        <numFmt numFmtId="34" formatCode="_(&quot;$&quot;\ * #,##0.00_);_(&quot;$&quot;\ * \(#,##0.00\);_(&quot;$&quot;\ * &quot;-&quot;??_);_(@_)"/>
        <fill>
          <patternFill patternType="solid">
            <bgColor rgb="FFFFC000"/>
          </patternFill>
        </fill>
        <alignment vertical="top" wrapText="1" readingOrder="0"/>
        <border outline="0">
          <left style="thin">
            <color auto="1"/>
          </left>
          <right style="thin">
            <color auto="1"/>
          </right>
          <top style="thin">
            <color auto="1"/>
          </top>
          <bottom style="thin">
            <color auto="1"/>
          </bottom>
        </border>
        <protection locked="0"/>
      </ndxf>
    </rcc>
    <rcc rId="0" sId="1" dxf="1">
      <nc r="AG296">
        <f>+#REF!+#REF!+#REF!+#REF!+#REF!+#REF!+#REF!+#REF!</f>
      </nc>
      <ndxf>
        <font>
          <b/>
          <sz val="10"/>
          <color theme="1"/>
          <name val="Calibri"/>
          <scheme val="minor"/>
        </font>
        <numFmt numFmtId="34" formatCode="_(&quot;$&quot;\ * #,##0.00_);_(&quot;$&quot;\ * \(#,##0.00\);_(&quot;$&quot;\ * &quot;-&quot;??_);_(@_)"/>
        <fill>
          <patternFill patternType="solid">
            <bgColor rgb="FFFFC000"/>
          </patternFill>
        </fill>
        <alignment vertical="top" wrapText="1" readingOrder="0"/>
        <border outline="0">
          <left style="thin">
            <color auto="1"/>
          </left>
          <right style="thin">
            <color auto="1"/>
          </right>
          <top style="thin">
            <color auto="1"/>
          </top>
          <bottom style="thin">
            <color auto="1"/>
          </bottom>
        </border>
        <protection locked="0"/>
      </ndxf>
    </rcc>
    <rcc rId="0" sId="1" dxf="1">
      <nc r="AH296">
        <f>+#REF!+#REF!+#REF!+#REF!+#REF!+#REF!+#REF!+#REF!</f>
      </nc>
      <ndxf>
        <font>
          <b/>
          <sz val="10"/>
          <color theme="1"/>
          <name val="Calibri"/>
          <scheme val="minor"/>
        </font>
        <numFmt numFmtId="34" formatCode="_(&quot;$&quot;\ * #,##0.00_);_(&quot;$&quot;\ * \(#,##0.00\);_(&quot;$&quot;\ * &quot;-&quot;??_);_(@_)"/>
        <fill>
          <patternFill patternType="solid">
            <bgColor rgb="FFFFC000"/>
          </patternFill>
        </fill>
        <alignment vertical="top" wrapText="1" readingOrder="0"/>
        <border outline="0">
          <left style="thin">
            <color auto="1"/>
          </left>
          <right style="thin">
            <color auto="1"/>
          </right>
          <top style="thin">
            <color auto="1"/>
          </top>
          <bottom style="thin">
            <color auto="1"/>
          </bottom>
        </border>
        <protection locked="0"/>
      </ndxf>
    </rcc>
    <rcc rId="0" sId="1" dxf="1">
      <nc r="AI296">
        <f>+#REF!+#REF!+#REF!+#REF!+#REF!+#REF!+#REF!+#REF!</f>
      </nc>
      <ndxf>
        <font>
          <b/>
          <sz val="10"/>
          <color theme="1"/>
          <name val="Calibri"/>
          <scheme val="minor"/>
        </font>
        <numFmt numFmtId="34" formatCode="_(&quot;$&quot;\ * #,##0.00_);_(&quot;$&quot;\ * \(#,##0.00\);_(&quot;$&quot;\ * &quot;-&quot;??_);_(@_)"/>
        <fill>
          <patternFill patternType="solid">
            <bgColor rgb="FFFFC000"/>
          </patternFill>
        </fill>
        <alignment vertical="top" wrapText="1" readingOrder="0"/>
        <border outline="0">
          <left style="thin">
            <color auto="1"/>
          </left>
          <right style="thin">
            <color auto="1"/>
          </right>
          <top style="thin">
            <color auto="1"/>
          </top>
          <bottom style="thin">
            <color auto="1"/>
          </bottom>
        </border>
        <protection locked="0"/>
      </ndxf>
    </rcc>
    <rcc rId="0" sId="1" dxf="1">
      <nc r="AJ296">
        <f>+#REF!+#REF!+#REF!+#REF!+#REF!+#REF!+#REF!+#REF!</f>
      </nc>
      <ndxf>
        <font>
          <b/>
          <sz val="10"/>
          <color theme="1"/>
          <name val="Calibri"/>
          <scheme val="minor"/>
        </font>
        <numFmt numFmtId="34" formatCode="_(&quot;$&quot;\ * #,##0.00_);_(&quot;$&quot;\ * \(#,##0.00\);_(&quot;$&quot;\ * &quot;-&quot;??_);_(@_)"/>
        <fill>
          <patternFill patternType="solid">
            <bgColor rgb="FFFFC000"/>
          </patternFill>
        </fill>
        <alignment vertical="top" wrapText="1" readingOrder="0"/>
        <border outline="0">
          <left style="thin">
            <color auto="1"/>
          </left>
          <right style="thin">
            <color auto="1"/>
          </right>
          <top style="thin">
            <color auto="1"/>
          </top>
          <bottom style="thin">
            <color auto="1"/>
          </bottom>
        </border>
        <protection locked="0"/>
      </ndxf>
    </rcc>
    <rcc rId="0" sId="1" dxf="1">
      <nc r="AK296">
        <f>+#REF!+#REF!+#REF!+#REF!+#REF!+#REF!+#REF!+#REF!</f>
      </nc>
      <ndxf>
        <font>
          <b/>
          <sz val="10"/>
          <color theme="1"/>
          <name val="Calibri"/>
          <scheme val="minor"/>
        </font>
        <numFmt numFmtId="34" formatCode="_(&quot;$&quot;\ * #,##0.00_);_(&quot;$&quot;\ * \(#,##0.00\);_(&quot;$&quot;\ * &quot;-&quot;??_);_(@_)"/>
        <fill>
          <patternFill patternType="solid">
            <bgColor rgb="FFFFC000"/>
          </patternFill>
        </fill>
        <alignment vertical="top" wrapText="1" readingOrder="0"/>
        <border outline="0">
          <left style="thin">
            <color auto="1"/>
          </left>
          <right style="thin">
            <color auto="1"/>
          </right>
          <top style="thin">
            <color auto="1"/>
          </top>
          <bottom style="thin">
            <color auto="1"/>
          </bottom>
        </border>
        <protection locked="0"/>
      </ndxf>
    </rcc>
    <rcc rId="0" sId="1" dxf="1">
      <nc r="AL296">
        <f>+#REF!+#REF!+#REF!+#REF!+#REF!+#REF!+#REF!+#REF!</f>
      </nc>
      <ndxf>
        <font>
          <b/>
          <sz val="10"/>
          <color theme="1"/>
          <name val="Calibri"/>
          <scheme val="minor"/>
        </font>
        <numFmt numFmtId="34" formatCode="_(&quot;$&quot;\ * #,##0.00_);_(&quot;$&quot;\ * \(#,##0.00\);_(&quot;$&quot;\ * &quot;-&quot;??_);_(@_)"/>
        <fill>
          <patternFill patternType="solid">
            <bgColor rgb="FFFFC000"/>
          </patternFill>
        </fill>
        <alignment vertical="top" wrapText="1" readingOrder="0"/>
        <border outline="0">
          <left style="thin">
            <color auto="1"/>
          </left>
          <right style="thin">
            <color auto="1"/>
          </right>
          <top style="thin">
            <color auto="1"/>
          </top>
          <bottom style="thin">
            <color auto="1"/>
          </bottom>
        </border>
        <protection locked="0"/>
      </ndxf>
    </rcc>
    <rcc rId="0" sId="1" dxf="1">
      <nc r="AM296">
        <f>+#REF!+#REF!+#REF!+#REF!+#REF!+#REF!+#REF!+#REF!</f>
      </nc>
      <ndxf>
        <font>
          <b/>
          <sz val="10"/>
          <color theme="1"/>
          <name val="Calibri"/>
          <scheme val="minor"/>
        </font>
        <numFmt numFmtId="34" formatCode="_(&quot;$&quot;\ * #,##0.00_);_(&quot;$&quot;\ * \(#,##0.00\);_(&quot;$&quot;\ * &quot;-&quot;??_);_(@_)"/>
        <fill>
          <patternFill patternType="solid">
            <bgColor rgb="FFFFC000"/>
          </patternFill>
        </fill>
        <alignment vertical="top" wrapText="1" readingOrder="0"/>
        <border outline="0">
          <left style="thin">
            <color auto="1"/>
          </left>
          <right style="thin">
            <color auto="1"/>
          </right>
          <top style="thin">
            <color auto="1"/>
          </top>
          <bottom style="thin">
            <color auto="1"/>
          </bottom>
        </border>
        <protection locked="0"/>
      </ndxf>
    </rcc>
    <rcc rId="0" sId="1" dxf="1">
      <nc r="AN296">
        <f>+#REF!+#REF!+#REF!+#REF!+#REF!+#REF!+#REF!+#REF!</f>
      </nc>
      <ndxf>
        <font>
          <b/>
          <sz val="10"/>
          <color theme="1"/>
          <name val="Calibri"/>
          <scheme val="minor"/>
        </font>
        <numFmt numFmtId="34" formatCode="_(&quot;$&quot;\ * #,##0.00_);_(&quot;$&quot;\ * \(#,##0.00\);_(&quot;$&quot;\ * &quot;-&quot;??_);_(@_)"/>
        <fill>
          <patternFill patternType="solid">
            <bgColor rgb="FFFFC000"/>
          </patternFill>
        </fill>
        <alignment vertical="top" wrapText="1" readingOrder="0"/>
        <border outline="0">
          <left style="thin">
            <color auto="1"/>
          </left>
          <right style="thin">
            <color auto="1"/>
          </right>
          <top style="thin">
            <color auto="1"/>
          </top>
          <bottom style="thin">
            <color auto="1"/>
          </bottom>
        </border>
        <protection locked="0"/>
      </ndxf>
    </rcc>
    <rfmt sheetId="1" sqref="AO296" start="0" length="0">
      <dxf>
        <font>
          <sz val="10"/>
          <color theme="1"/>
          <name val="Calibri"/>
          <scheme val="minor"/>
        </font>
        <numFmt numFmtId="34" formatCode="_(&quot;$&quot;\ * #,##0.00_);_(&quot;$&quot;\ * \(#,##0.00\);_(&quot;$&quot;\ * &quot;-&quot;??_);_(@_)"/>
        <alignment vertical="center" wrapText="1" readingOrder="0"/>
        <border outline="0">
          <left style="thin">
            <color auto="1"/>
          </left>
          <right style="thin">
            <color auto="1"/>
          </right>
          <top style="thin">
            <color auto="1"/>
          </top>
          <bottom style="thin">
            <color auto="1"/>
          </bottom>
        </border>
        <protection locked="0"/>
      </dxf>
    </rfmt>
    <rcc rId="0" sId="1" dxf="1">
      <nc r="AP296">
        <f>+AO296-#REF!</f>
      </nc>
      <ndxf>
        <numFmt numFmtId="165" formatCode="_(&quot;$&quot;\ * #,##0_);_(&quot;$&quot;\ * \(#,##0\);_(&quot;$&quot;\ * &quot;-&quot;??_);_(@_)"/>
      </ndxf>
    </rcc>
  </rrc>
  <rrc rId="14805" sId="1" ref="A296:XFD296" action="deleteRow">
    <undo index="0" exp="area" dr="AN296" r="AN378" sId="1"/>
    <undo index="0" exp="area" dr="AM296" r="AM378" sId="1"/>
    <undo index="0" exp="area" dr="AL296" r="AL378" sId="1"/>
    <undo index="0" exp="area" dr="AK296" r="AK378" sId="1"/>
    <undo index="0" exp="area" dr="AJ296" r="AJ378" sId="1"/>
    <undo index="0" exp="area" dr="AI296" r="AI378" sId="1"/>
    <undo index="0" exp="area" dr="AH296" r="AH378" sId="1"/>
    <undo index="0" exp="area" dr="AG296" r="AG378" sId="1"/>
    <undo index="0" exp="area" dr="AF296" r="AF378" sId="1"/>
    <undo index="0" exp="area" dr="AE296" r="AE378" sId="1"/>
    <undo index="0" exp="area" dr="AD296" r="AD378" sId="1"/>
    <undo index="0" exp="area" dr="AC296" r="AC378" sId="1"/>
    <undo index="0" exp="area" dr="AB296" r="AB378" sId="1"/>
    <undo index="0" exp="area" dr="AA296" r="AA378" sId="1"/>
    <undo index="0" exp="area" dr="U296" r="U378" sId="1"/>
    <undo index="0" exp="area" dr="T296" r="T378" sId="1"/>
    <undo index="0" exp="area" dr="S296" r="S378" sId="1"/>
    <undo index="0" exp="area" dr="R296" r="R378" sId="1"/>
    <undo index="0" exp="area" dr="Q296" r="Q378" sId="1"/>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Impuestos, tasas y multas</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numFmt numFmtId="34" formatCode="_(&quot;$&quot;\ * #,##0.00_);_(&quot;$&quot;\ * \(#,##0.00\);_(&quot;$&quot;\ * &quot;-&quot;??_);_(@_)"/>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s="1" dxf="1" numFmtId="34">
      <nc r="Q296">
        <v>129750000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s="1" dxf="1" numFmtId="34">
      <nc r="R296">
        <v>129750000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7000088361</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qref="W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X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Z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cc rId="0" sId="1" s="1" dxf="1" numFmtId="34">
      <nc r="AL296">
        <v>43250000</v>
      </nc>
      <n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ndxf>
    </rcc>
    <rcc rId="0" sId="1" s="1" dxf="1" numFmtId="34">
      <nc r="AM296">
        <v>43250000</v>
      </nc>
      <n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ndxf>
    </rcc>
    <rcc rId="0" sId="1" s="1" dxf="1" numFmtId="34">
      <nc r="AN296">
        <v>43250000</v>
      </nc>
      <n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ndxf>
    </rcc>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6" start="0" length="0">
      <dxf>
        <numFmt numFmtId="165" formatCode="_(&quot;$&quot;\ * #,##0_);_(&quot;$&quot;\ * \(#,##0\);_(&quot;$&quot;\ * &quot;-&quot;??_);_(@_)"/>
      </dxf>
    </rfmt>
  </rrc>
  <rrc rId="14806"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TASA ANUAL VIGENCIA 2017 SUPER SALUD</t>
        </is>
      </nc>
      <ndxf>
        <font>
          <sz val="10"/>
          <color auto="1"/>
          <name val="Calibri"/>
          <scheme val="minor"/>
        </font>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s="1" dxf="1" numFmtId="34">
      <nc r="Q296">
        <v>150000000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indexed="64"/>
          </left>
          <right style="thin">
            <color indexed="64"/>
          </right>
          <top style="thin">
            <color indexed="64"/>
          </top>
          <bottom style="thin">
            <color indexed="64"/>
          </bottom>
        </border>
      </ndxf>
    </rcc>
    <rcc rId="0" sId="1" s="1" dxf="1" numFmtId="34">
      <nc r="R296">
        <v>150000000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indexed="64"/>
          </left>
          <right style="thin">
            <color indexed="64"/>
          </right>
          <top style="thin">
            <color indexed="64"/>
          </top>
          <bottom style="thin">
            <color indexed="64"/>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7000087618</v>
      </nc>
      <n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ndxf>
    </rcc>
    <rfmt sheetId="1" sqref="W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X296" start="0" length="0">
      <dxf>
        <font>
          <sz val="10"/>
          <color theme="1"/>
          <name val="Calibri"/>
          <scheme val="minor"/>
        </font>
        <alignment vertical="top" wrapText="1" readingOrder="0"/>
        <border outline="0">
          <left style="thin">
            <color auto="1"/>
          </left>
          <right style="thin">
            <color auto="1"/>
          </right>
          <top style="thin">
            <color auto="1"/>
          </top>
        </border>
        <protection locked="0"/>
      </dxf>
    </rfmt>
    <rfmt sheetId="1" sqref="Y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Z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cc rId="0" sId="1" s="1" dxf="1" numFmtId="34">
      <nc r="AM296">
        <v>150000000</v>
      </nc>
      <n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ndxf>
    </rcc>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07"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IMPUESTOS VEHÍCULOS PARQUE AUTOMOTOR</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s="1" dxf="1" numFmtId="34">
      <nc r="Q296">
        <v>95000000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s="1" dxf="1" numFmtId="34">
      <nc r="R296">
        <v>95000000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7000080766</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8000087697</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umFmtId="34">
      <nc r="X296">
        <v>88725500</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Z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cc rId="0" sId="1" dxf="1" numFmtId="34">
      <nc r="AG296">
        <v>88725500</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6" start="0" length="0">
      <dxf>
        <numFmt numFmtId="165" formatCode="_(&quot;$&quot;\ * #,##0_);_(&quot;$&quot;\ * \(#,##0\);_(&quot;$&quot;\ * &quot;-&quot;??_);_(@_)"/>
      </dxf>
    </rfmt>
  </rrc>
  <rrc rId="14808"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IMPUESTO PREDIAL INMUEBLES DISTRITO</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s="1" dxf="1" numFmtId="34">
      <nc r="Q296">
        <v>630000000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s="1" dxf="1" numFmtId="34">
      <nc r="R296">
        <v>630000000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7000080767</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8000086520</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umFmtId="34">
      <nc r="X296">
        <v>593560000</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cc rId="0" sId="1" dxf="1">
      <nc r="Z296" t="inlineStr">
        <is>
          <t xml:space="preserve">PAGO IMPUESTO PREDIAL BOGOTA </t>
        </is>
      </nc>
      <n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cc rId="0" sId="1" dxf="1" numFmtId="34">
      <nc r="AE296">
        <v>593560000</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09"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IMPUESTO PREDIAL INMUEBLES DISTRITO</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s="1" dxf="1" numFmtId="34">
      <nc r="Q296">
        <v>630000000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s="1" dxf="1" numFmtId="34">
      <nc r="R296">
        <v>630000000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7000080767</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8000087065</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umFmtId="34">
      <nc r="X296">
        <v>11179000</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 xml:space="preserve">PAGO IMPUESTO PREDIAL BOGOTA </t>
        </is>
      </nc>
      <n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cc rId="0" sId="1" dxf="1" numFmtId="34">
      <nc r="AF296">
        <v>11179000</v>
      </nc>
      <ndxf>
        <font>
          <sz val="10"/>
          <color theme="1"/>
          <name val="Calibri"/>
          <scheme val="minor"/>
        </font>
        <numFmt numFmtId="34" formatCode="_(&quot;$&quot;\ * #,##0.00_);_(&quot;$&quot;\ * \(#,##0.00\);_(&quot;$&quot;\ * &quot;-&quot;??_);_(@_)"/>
        <fill>
          <patternFill patternType="solid">
            <bgColor theme="0"/>
          </patternFill>
        </fill>
        <alignment vertical="top" wrapText="1" readingOrder="0"/>
        <border outline="0">
          <left style="thin">
            <color auto="1"/>
          </left>
          <right style="thin">
            <color auto="1"/>
          </right>
          <top style="thin">
            <color auto="1"/>
          </top>
        </border>
        <protection locked="0"/>
      </ndxf>
    </rcc>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6" start="0" length="0">
      <dxf>
        <numFmt numFmtId="165" formatCode="_(&quot;$&quot;\ * #,##0_);_(&quot;$&quot;\ * \(#,##0\);_(&quot;$&quot;\ * &quot;-&quot;??_);_(@_)"/>
      </dxf>
    </rfmt>
  </rrc>
  <rrc rId="14810"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 xml:space="preserve">PAGO PREDIAL A INMUEBLES DEL DEPARTAMENTO DE CUNDINAMARCA </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s="1" dxf="1" numFmtId="34">
      <nc r="Q296">
        <v>700000000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s="1" dxf="1" numFmtId="34">
      <nc r="R296">
        <v>700000000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qref="W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X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Z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right style="thin">
            <color auto="1"/>
          </right>
          <top style="thin">
            <color auto="1"/>
          </top>
          <bottom style="thin">
            <color auto="1"/>
          </bottom>
        </border>
        <protection locked="0"/>
      </dxf>
    </rfmt>
    <rcc rId="0" sId="1" s="1" dxf="1" numFmtId="34">
      <nc r="AD296">
        <v>300000000</v>
      </nc>
      <n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ndxf>
    </rcc>
    <rcc rId="0" sId="1" s="1" dxf="1" numFmtId="34">
      <nc r="AE296">
        <v>300000000</v>
      </nc>
      <n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ndxf>
    </rcc>
    <rcc rId="0" sId="1" s="1" dxf="1" numFmtId="34">
      <nc r="AF296">
        <v>200000000</v>
      </nc>
      <n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ndxf>
    </rcc>
    <rcc rId="0" sId="1" s="1" dxf="1" numFmtId="34">
      <nc r="AG296">
        <v>200000000</v>
      </nc>
      <n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ndxf>
    </rcc>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6" start="0" length="0">
      <dxf>
        <numFmt numFmtId="165" formatCode="_(&quot;$&quot;\ * #,##0_);_(&quot;$&quot;\ * \(#,##0\);_(&quot;$&quot;\ * &quot;-&quot;??_);_(@_)"/>
      </dxf>
    </rfmt>
  </rrc>
  <rrc rId="14811"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 xml:space="preserve">PAGO PREDIAL A INMUEBLES DEL DEPARTAMENTO DE CUNDINAMARCA </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cc rId="0" sId="1" s="1" dxf="1" numFmtId="34">
      <nc r="Q296">
        <v>300000000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s="1" dxf="1" numFmtId="34">
      <nc r="R296">
        <v>300000000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7000087623</v>
      </nc>
      <n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ndxf>
    </rcc>
    <rfmt sheetId="1" sqref="W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qref="X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Y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Z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cc rId="0" sId="1" s="1" dxf="1">
      <nc r="AL296" t="inlineStr">
        <is>
          <t>KP</t>
        </is>
      </nc>
      <n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ndxf>
    </rcc>
    <rcc rId="0" sId="1" s="1" dxf="1">
      <nc r="AM296" t="inlineStr">
        <is>
          <t>KP</t>
        </is>
      </nc>
      <n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ndxf>
    </rcc>
    <rcc rId="0" sId="1" s="1" dxf="1">
      <nc r="AN296" t="inlineStr">
        <is>
          <t>KP</t>
        </is>
      </nc>
      <n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ndxf>
    </rcc>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12"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RPEDIAL MUNICIPIO DE TIBACUY</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4927900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8000086116</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4927900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 xml:space="preserve">MUNICIPIO DE TIBACUY </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top style="thin">
            <color auto="1"/>
          </top>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cc rId="0" sId="1" s="1" dxf="1" numFmtId="34">
      <nc r="AD296">
        <v>4927900</v>
      </nc>
      <ndxf>
        <font>
          <sz val="10"/>
          <color theme="1"/>
          <name val="Calibri"/>
          <scheme val="minor"/>
        </font>
        <numFmt numFmtId="165" formatCode="_(&quot;$&quot;\ * #,##0_);_(&quot;$&quot;\ * \(#,##0\);_(&quot;$&quot;\ * &quot;-&quot;??_);_(@_)"/>
        <alignment horizontal="center" vertical="top" wrapText="1" readingOrder="0"/>
        <border outline="0">
          <left style="thin">
            <color auto="1"/>
          </left>
          <top style="thin">
            <color auto="1"/>
          </top>
          <bottom style="thin">
            <color auto="1"/>
          </bottom>
        </border>
        <protection locked="0"/>
      </ndxf>
    </rcc>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6" start="0" length="0">
      <dxf>
        <numFmt numFmtId="165" formatCode="_(&quot;$&quot;\ * #,##0_);_(&quot;$&quot;\ * \(#,##0\);_(&quot;$&quot;\ * &quot;-&quot;??_);_(@_)"/>
      </dxf>
    </rfmt>
  </rrc>
  <rrc rId="14813"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RPEDIAL MUNICIPIO DE LA PEÑA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1086162</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8000086058</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1086162</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 xml:space="preserve">MUNICIPIO DE LA PEÑA </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top style="thin">
            <color auto="1"/>
          </top>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cc rId="0" sId="1" s="1" dxf="1" numFmtId="34">
      <nc r="AD296">
        <v>1086162</v>
      </nc>
      <ndxf>
        <font>
          <sz val="10"/>
          <color theme="1"/>
          <name val="Calibri"/>
          <scheme val="minor"/>
        </font>
        <numFmt numFmtId="165" formatCode="_(&quot;$&quot;\ * #,##0_);_(&quot;$&quot;\ * \(#,##0\);_(&quot;$&quot;\ * &quot;-&quot;??_);_(@_)"/>
        <alignment horizontal="center" vertical="top" wrapText="1" readingOrder="0"/>
        <border outline="0">
          <left style="thin">
            <color auto="1"/>
          </left>
          <top style="thin">
            <color auto="1"/>
          </top>
          <bottom style="thin">
            <color auto="1"/>
          </bottom>
        </border>
        <protection locked="0"/>
      </ndxf>
    </rcc>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6" start="0" length="0">
      <dxf>
        <numFmt numFmtId="165" formatCode="_(&quot;$&quot;\ * #,##0_);_(&quot;$&quot;\ * \(#,##0\);_(&quot;$&quot;\ * &quot;-&quot;??_);_(@_)"/>
      </dxf>
    </rfmt>
  </rrc>
  <rrc rId="14814"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PUERTO SALGAR</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531968</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8000086060</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531968</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 xml:space="preserve">MUNICIPIO DE PUERTO SALGAR </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top style="thin">
            <color auto="1"/>
          </top>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cc rId="0" sId="1" s="1" dxf="1" numFmtId="34">
      <nc r="AD296">
        <v>531968</v>
      </nc>
      <ndxf>
        <font>
          <sz val="10"/>
          <color theme="1"/>
          <name val="Calibri"/>
          <scheme val="minor"/>
        </font>
        <numFmt numFmtId="165" formatCode="_(&quot;$&quot;\ * #,##0_);_(&quot;$&quot;\ * \(#,##0\);_(&quot;$&quot;\ * &quot;-&quot;??_);_(@_)"/>
        <alignment horizontal="center" vertical="top" wrapText="1" readingOrder="0"/>
        <border outline="0">
          <left style="thin">
            <color auto="1"/>
          </left>
          <top style="thin">
            <color auto="1"/>
          </top>
          <bottom style="thin">
            <color auto="1"/>
          </bottom>
        </border>
        <protection locked="0"/>
      </ndxf>
    </rcc>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6" start="0" length="0">
      <dxf>
        <numFmt numFmtId="165" formatCode="_(&quot;$&quot;\ * #,##0_);_(&quot;$&quot;\ * \(#,##0\);_(&quot;$&quot;\ * &quot;-&quot;??_);_(@_)"/>
      </dxf>
    </rfmt>
  </rrc>
  <rrc rId="14815"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DE IMPUESTO PREDIAL MUNICIPIO DE NEMOCON</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8776748</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8000086094</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8776748</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 xml:space="preserve">MUNICIPIO DE NEMOCON </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top style="thin">
            <color auto="1"/>
          </top>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cc rId="0" sId="1" dxf="1" numFmtId="34">
      <nc r="AD296">
        <v>8776748</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6" start="0" length="0">
      <dxf>
        <numFmt numFmtId="165" formatCode="_(&quot;$&quot;\ * #,##0_);_(&quot;$&quot;\ * \(#,##0\);_(&quot;$&quot;\ * &quot;-&quot;??_);_(@_)"/>
      </dxf>
    </rfmt>
  </rrc>
  <rrc rId="14816"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NIMAIMA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7272505</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8000086092</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s="1" dxf="1" numFmtId="34">
      <nc r="X296">
        <v>7272505</v>
      </nc>
      <ndxf>
        <font>
          <sz val="10"/>
          <color theme="1"/>
          <name val="Calibri"/>
          <scheme val="minor"/>
        </font>
        <numFmt numFmtId="165" formatCode="_(&quot;$&quot;\ * #,##0_);_(&quot;$&quot;\ * \(#,##0\);_(&quot;$&quot;\ * &quot;-&quot;??_);_(@_)"/>
        <alignment horizontal="center" vertical="top" wrapText="1" readingOrder="0"/>
        <border outline="0">
          <left style="thin">
            <color auto="1"/>
          </lef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 xml:space="preserve">MUNICIPIO DE NIMAIMA </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top style="thin">
            <color auto="1"/>
          </top>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cc rId="0" sId="1" s="1" dxf="1" numFmtId="34">
      <nc r="AD296">
        <v>7272505</v>
      </nc>
      <ndxf>
        <font>
          <sz val="10"/>
          <color theme="1"/>
          <name val="Calibri"/>
          <scheme val="minor"/>
        </font>
        <numFmt numFmtId="165" formatCode="_(&quot;$&quot;\ * #,##0_);_(&quot;$&quot;\ * \(#,##0\);_(&quot;$&quot;\ * &quot;-&quot;??_);_(@_)"/>
        <alignment horizontal="center" vertical="top" wrapText="1" readingOrder="0"/>
        <border outline="0">
          <left style="thin">
            <color auto="1"/>
          </left>
          <top style="thin">
            <color auto="1"/>
          </top>
          <bottom style="thin">
            <color auto="1"/>
          </bottom>
        </border>
        <protection locked="0"/>
      </ndxf>
    </rcc>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6" start="0" length="0">
      <dxf>
        <numFmt numFmtId="165" formatCode="_(&quot;$&quot;\ * #,##0_);_(&quot;$&quot;\ * \(#,##0\);_(&quot;$&quot;\ * &quot;-&quot;??_);_(@_)"/>
      </dxf>
    </rfmt>
  </rrc>
  <rrc rId="14817"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FACATATIVA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11686000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8000086090</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11686000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 xml:space="preserve">MUNICIPIO DE FACATATIVA </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top style="thin">
            <color auto="1"/>
          </top>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cc rId="0" sId="1" dxf="1" numFmtId="34">
      <nc r="AD296">
        <v>11686000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6" start="0" length="0">
      <dxf>
        <numFmt numFmtId="165" formatCode="_(&quot;$&quot;\ * #,##0_);_(&quot;$&quot;\ * \(#,##0\);_(&quot;$&quot;\ * &quot;-&quot;??_);_(@_)"/>
      </dxf>
    </rfmt>
  </rrc>
  <rrc rId="14818"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MANTA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3534340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8000086097</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s="1" dxf="1" numFmtId="34">
      <nc r="X296">
        <v>3534340</v>
      </nc>
      <ndxf>
        <font>
          <sz val="10"/>
          <color theme="1"/>
          <name val="Calibri"/>
          <scheme val="minor"/>
        </font>
        <numFmt numFmtId="165" formatCode="_(&quot;$&quot;\ * #,##0_);_(&quot;$&quot;\ * \(#,##0\);_(&quot;$&quot;\ * &quot;-&quot;??_);_(@_)"/>
        <alignment horizontal="center" vertical="top" wrapText="1" readingOrder="0"/>
        <border outline="0">
          <left style="thin">
            <color auto="1"/>
          </lef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MUNICIPIO DE MANTA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top style="thin">
            <color auto="1"/>
          </top>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cc rId="0" sId="1" s="1" dxf="1" numFmtId="34">
      <nc r="AD296">
        <v>3534340</v>
      </nc>
      <ndxf>
        <font>
          <sz val="10"/>
          <color theme="1"/>
          <name val="Calibri"/>
          <scheme val="minor"/>
        </font>
        <numFmt numFmtId="165" formatCode="_(&quot;$&quot;\ * #,##0_);_(&quot;$&quot;\ * \(#,##0\);_(&quot;$&quot;\ * &quot;-&quot;??_);_(@_)"/>
        <alignment horizontal="center" vertical="top" wrapText="1" readingOrder="0"/>
        <border outline="0">
          <left style="thin">
            <color auto="1"/>
          </left>
          <top style="thin">
            <color auto="1"/>
          </top>
          <bottom style="thin">
            <color auto="1"/>
          </bottom>
        </border>
        <protection locked="0"/>
      </ndxf>
    </rcc>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6" start="0" length="0">
      <dxf>
        <numFmt numFmtId="165" formatCode="_(&quot;$&quot;\ * #,##0_);_(&quot;$&quot;\ * \(#,##0\);_(&quot;$&quot;\ * &quot;-&quot;??_);_(@_)"/>
      </dxf>
    </rfmt>
  </rrc>
  <rrc rId="14819"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GRANADA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7509148</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8000086064</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7509148</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MUNICIPIO DE GRANADA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top style="thin">
            <color auto="1"/>
          </top>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cc rId="0" sId="1" dxf="1" numFmtId="34">
      <nc r="AD296">
        <v>7509148</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6" start="0" length="0">
      <dxf>
        <numFmt numFmtId="165" formatCode="_(&quot;$&quot;\ * #,##0_);_(&quot;$&quot;\ * \(#,##0\);_(&quot;$&quot;\ * &quot;-&quot;??_);_(@_)"/>
      </dxf>
    </rfmt>
  </rrc>
  <rrc rId="14820"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SIBATE</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165737</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8000086088</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s="1" dxf="1" numFmtId="34">
      <nc r="X296">
        <v>165737</v>
      </nc>
      <ndxf>
        <font>
          <sz val="10"/>
          <color theme="1"/>
          <name val="Calibri"/>
          <scheme val="minor"/>
        </font>
        <numFmt numFmtId="165" formatCode="_(&quot;$&quot;\ * #,##0_);_(&quot;$&quot;\ * \(#,##0\);_(&quot;$&quot;\ * &quot;-&quot;??_);_(@_)"/>
        <alignment horizontal="center" vertical="top" wrapText="1" readingOrder="0"/>
        <border outline="0">
          <left style="thin">
            <color auto="1"/>
          </lef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 xml:space="preserve">MUNICIPIO DE SIBATE </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top style="thin">
            <color auto="1"/>
          </top>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cc rId="0" sId="1" s="1" dxf="1" numFmtId="34">
      <nc r="AD296">
        <v>165737</v>
      </nc>
      <ndxf>
        <font>
          <sz val="10"/>
          <color theme="1"/>
          <name val="Calibri"/>
          <scheme val="minor"/>
        </font>
        <numFmt numFmtId="165" formatCode="_(&quot;$&quot;\ * #,##0_);_(&quot;$&quot;\ * \(#,##0\);_(&quot;$&quot;\ * &quot;-&quot;??_);_(@_)"/>
        <alignment horizontal="center" vertical="top" wrapText="1" readingOrder="0"/>
        <border outline="0">
          <left style="thin">
            <color auto="1"/>
          </left>
          <top style="thin">
            <color auto="1"/>
          </top>
          <bottom style="thin">
            <color auto="1"/>
          </bottom>
        </border>
        <protection locked="0"/>
      </ndxf>
    </rcc>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6" start="0" length="0">
      <dxf>
        <numFmt numFmtId="165" formatCode="_(&quot;$&quot;\ * #,##0_);_(&quot;$&quot;\ * \(#,##0\);_(&quot;$&quot;\ * &quot;-&quot;??_);_(@_)"/>
      </dxf>
    </rfmt>
  </rrc>
  <rrc rId="14821"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UBATE</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7519765</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8000086077</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7519765</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MUNICIPIO DE UBATE</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top style="thin">
            <color auto="1"/>
          </top>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cc rId="0" sId="1" s="1" dxf="1" numFmtId="34">
      <nc r="AD296">
        <v>7519765</v>
      </nc>
      <ndxf>
        <font>
          <sz val="10"/>
          <color theme="1"/>
          <name val="Calibri"/>
          <scheme val="minor"/>
        </font>
        <numFmt numFmtId="165" formatCode="_(&quot;$&quot;\ * #,##0_);_(&quot;$&quot;\ * \(#,##0\);_(&quot;$&quot;\ * &quot;-&quot;??_);_(@_)"/>
        <alignment horizontal="center" vertical="top" wrapText="1" readingOrder="0"/>
        <border outline="0">
          <left style="thin">
            <color auto="1"/>
          </left>
          <top style="thin">
            <color auto="1"/>
          </top>
          <bottom style="thin">
            <color auto="1"/>
          </bottom>
        </border>
        <protection locked="0"/>
      </ndxf>
    </rcc>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6" start="0" length="0">
      <dxf>
        <numFmt numFmtId="165" formatCode="_(&quot;$&quot;\ * #,##0_);_(&quot;$&quot;\ * \(#,##0\);_(&quot;$&quot;\ * &quot;-&quot;??_);_(@_)"/>
      </dxf>
    </rfmt>
  </rrc>
  <rrc rId="14822"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ZIPACON</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3177482</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8000086080</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s="1" dxf="1" numFmtId="34">
      <nc r="X296">
        <v>3177482</v>
      </nc>
      <ndxf>
        <font>
          <sz val="10"/>
          <color theme="1"/>
          <name val="Calibri"/>
          <scheme val="minor"/>
        </font>
        <numFmt numFmtId="165" formatCode="_(&quot;$&quot;\ * #,##0_);_(&quot;$&quot;\ * \(#,##0\);_(&quot;$&quot;\ * &quot;-&quot;??_);_(@_)"/>
        <alignment horizontal="center" vertical="top" wrapText="1" readingOrder="0"/>
        <border outline="0">
          <left style="thin">
            <color auto="1"/>
          </lef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 xml:space="preserve">MUNICIPIO DE ZIPACON </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top style="thin">
            <color auto="1"/>
          </top>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cc rId="0" sId="1" s="1" dxf="1" numFmtId="34">
      <nc r="AD296">
        <v>3177482</v>
      </nc>
      <ndxf>
        <font>
          <sz val="10"/>
          <color theme="1"/>
          <name val="Calibri"/>
          <scheme val="minor"/>
        </font>
        <numFmt numFmtId="165" formatCode="_(&quot;$&quot;\ * #,##0_);_(&quot;$&quot;\ * \(#,##0\);_(&quot;$&quot;\ * &quot;-&quot;??_);_(@_)"/>
        <alignment horizontal="center" vertical="top" wrapText="1" readingOrder="0"/>
        <border outline="0">
          <left style="thin">
            <color auto="1"/>
          </left>
          <top style="thin">
            <color auto="1"/>
          </top>
          <bottom style="thin">
            <color auto="1"/>
          </bottom>
        </border>
        <protection locked="0"/>
      </ndxf>
    </rcc>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6" start="0" length="0">
      <dxf>
        <numFmt numFmtId="165" formatCode="_(&quot;$&quot;\ * #,##0_);_(&quot;$&quot;\ * \(#,##0\);_(&quot;$&quot;\ * &quot;-&quot;??_);_(@_)"/>
      </dxf>
    </rfmt>
  </rrc>
  <rrc rId="14823"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SOPO</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857000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8000086083</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857000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MUNICIPIO DE SOPO</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top style="thin">
            <color auto="1"/>
          </top>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cc rId="0" sId="1" s="1" dxf="1" numFmtId="34">
      <nc r="AD296">
        <v>857000</v>
      </nc>
      <ndxf>
        <font>
          <sz val="10"/>
          <color theme="1"/>
          <name val="Calibri"/>
          <scheme val="minor"/>
        </font>
        <numFmt numFmtId="165" formatCode="_(&quot;$&quot;\ * #,##0_);_(&quot;$&quot;\ * \(#,##0\);_(&quot;$&quot;\ * &quot;-&quot;??_);_(@_)"/>
        <alignment horizontal="center" vertical="top" wrapText="1" readingOrder="0"/>
        <border outline="0">
          <left style="thin">
            <color auto="1"/>
          </left>
          <top style="thin">
            <color auto="1"/>
          </top>
          <bottom style="thin">
            <color auto="1"/>
          </bottom>
        </border>
        <protection locked="0"/>
      </ndxf>
    </rcc>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6" start="0" length="0">
      <dxf>
        <numFmt numFmtId="165" formatCode="_(&quot;$&quot;\ * #,##0_);_(&quot;$&quot;\ * \(#,##0\);_(&quot;$&quot;\ * &quot;-&quot;??_);_(@_)"/>
      </dxf>
    </rfmt>
  </rrc>
  <rrc rId="14824"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RICAURTE</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6806489</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8000086086</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s="1" dxf="1" numFmtId="34">
      <nc r="X296">
        <v>6806489</v>
      </nc>
      <ndxf>
        <font>
          <sz val="10"/>
          <color theme="1"/>
          <name val="Calibri"/>
          <scheme val="minor"/>
        </font>
        <numFmt numFmtId="165" formatCode="_(&quot;$&quot;\ * #,##0_);_(&quot;$&quot;\ * \(#,##0\);_(&quot;$&quot;\ * &quot;-&quot;??_);_(@_)"/>
        <alignment horizontal="center" vertical="top" wrapText="1" readingOrder="0"/>
        <border outline="0">
          <left style="thin">
            <color auto="1"/>
          </lef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MUNICIPIO DE RICAURTE</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top style="thin">
            <color auto="1"/>
          </top>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cc rId="0" sId="1" s="1" dxf="1" numFmtId="34">
      <nc r="AD296">
        <v>6806489</v>
      </nc>
      <ndxf>
        <font>
          <sz val="10"/>
          <color theme="1"/>
          <name val="Calibri"/>
          <scheme val="minor"/>
        </font>
        <numFmt numFmtId="165" formatCode="_(&quot;$&quot;\ * #,##0_);_(&quot;$&quot;\ * \(#,##0\);_(&quot;$&quot;\ * &quot;-&quot;??_);_(@_)"/>
        <alignment horizontal="center" vertical="top" wrapText="1" readingOrder="0"/>
        <border outline="0">
          <left style="thin">
            <color auto="1"/>
          </left>
          <top style="thin">
            <color auto="1"/>
          </top>
          <bottom style="thin">
            <color auto="1"/>
          </bottom>
        </border>
        <protection locked="0"/>
      </ndxf>
    </rcc>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6" start="0" length="0">
      <dxf>
        <numFmt numFmtId="165" formatCode="_(&quot;$&quot;\ * #,##0_);_(&quot;$&quot;\ * \(#,##0\);_(&quot;$&quot;\ * &quot;-&quot;??_);_(@_)"/>
      </dxf>
    </rfmt>
  </rrc>
  <rrc rId="14825"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AGUA DE DIOS</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62230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8000086145</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62230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MUNICIPIO AGUA DE DIOS</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top style="thin">
            <color auto="1"/>
          </top>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cc rId="0" sId="1" s="1" dxf="1" numFmtId="34">
      <nc r="AD296">
        <v>62230</v>
      </nc>
      <ndxf>
        <font>
          <sz val="10"/>
          <color theme="1"/>
          <name val="Calibri"/>
          <scheme val="minor"/>
        </font>
        <numFmt numFmtId="165" formatCode="_(&quot;$&quot;\ * #,##0_);_(&quot;$&quot;\ * \(#,##0\);_(&quot;$&quot;\ * &quot;-&quot;??_);_(@_)"/>
        <alignment horizontal="center" vertical="top" wrapText="1" readingOrder="0"/>
        <border outline="0">
          <left style="thin">
            <color auto="1"/>
          </left>
          <top style="thin">
            <color auto="1"/>
          </top>
          <bottom style="thin">
            <color auto="1"/>
          </bottom>
        </border>
        <protection locked="0"/>
      </ndxf>
    </rcc>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6" start="0" length="0">
      <dxf>
        <numFmt numFmtId="165" formatCode="_(&quot;$&quot;\ * #,##0_);_(&quot;$&quot;\ * \(#,##0\);_(&quot;$&quot;\ * &quot;-&quot;??_);_(@_)"/>
      </dxf>
    </rfmt>
  </rrc>
  <rrc rId="14826"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GUASCA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1313000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8000086146</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1313000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MUNICIPIO DE GUASCA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top style="thin">
            <color auto="1"/>
          </top>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cc rId="0" sId="1" s="1" dxf="1" numFmtId="34">
      <nc r="AD296">
        <v>1313000</v>
      </nc>
      <ndxf>
        <font>
          <sz val="10"/>
          <color theme="1"/>
          <name val="Calibri"/>
          <scheme val="minor"/>
        </font>
        <numFmt numFmtId="165" formatCode="_(&quot;$&quot;\ * #,##0_);_(&quot;$&quot;\ * \(#,##0\);_(&quot;$&quot;\ * &quot;-&quot;??_);_(@_)"/>
        <alignment horizontal="center" vertical="top" wrapText="1" readingOrder="0"/>
        <border outline="0">
          <left style="thin">
            <color auto="1"/>
          </left>
          <top style="thin">
            <color auto="1"/>
          </top>
          <bottom style="thin">
            <color auto="1"/>
          </bottom>
        </border>
        <protection locked="0"/>
      </ndxf>
    </rcc>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6" start="0" length="0">
      <dxf>
        <numFmt numFmtId="165" formatCode="_(&quot;$&quot;\ * #,##0_);_(&quot;$&quot;\ * \(#,##0\);_(&quot;$&quot;\ * &quot;-&quot;??_);_(@_)"/>
      </dxf>
    </rfmt>
  </rrc>
  <rrc rId="14827"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FUNZA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2883</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8000086247</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2883</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MUNICIPIO DE FUNZA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B296" start="0" length="0">
      <dxf>
        <font>
          <sz val="10"/>
          <color theme="1"/>
          <name val="Calibri"/>
          <scheme val="minor"/>
        </font>
        <alignment vertical="top" wrapText="1" readingOrder="0"/>
        <border outline="0">
          <left style="thin">
            <color auto="1"/>
          </left>
          <top style="thin">
            <color auto="1"/>
          </top>
          <bottom style="thin">
            <color auto="1"/>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auto="1"/>
          </left>
          <top style="thin">
            <color auto="1"/>
          </top>
          <bottom style="thin">
            <color auto="1"/>
          </bottom>
        </border>
        <protection locked="0"/>
      </dxf>
    </rfmt>
    <rcc rId="0" sId="1" s="1" dxf="1" numFmtId="34">
      <nc r="AD296">
        <v>2883</v>
      </nc>
      <ndxf>
        <font>
          <sz val="10"/>
          <color theme="1"/>
          <name val="Calibri"/>
          <scheme val="minor"/>
        </font>
        <numFmt numFmtId="165" formatCode="_(&quot;$&quot;\ * #,##0_);_(&quot;$&quot;\ * \(#,##0\);_(&quot;$&quot;\ * &quot;-&quot;??_);_(@_)"/>
        <alignment horizontal="center" vertical="top" wrapText="1" readingOrder="0"/>
        <border outline="0">
          <left style="thin">
            <color auto="1"/>
          </left>
          <top style="thin">
            <color auto="1"/>
          </top>
          <bottom style="thin">
            <color auto="1"/>
          </bottom>
        </border>
        <protection locked="0"/>
      </ndxf>
    </rcc>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auto="1"/>
          </left>
          <right style="thin">
            <color auto="1"/>
          </right>
          <top style="thin">
            <color auto="1"/>
          </top>
          <bottom style="thin">
            <color auto="1"/>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qref="AP296" start="0" length="0">
      <dxf>
        <numFmt numFmtId="165" formatCode="_(&quot;$&quot;\ * #,##0_);_(&quot;$&quot;\ * \(#,##0\);_(&quot;$&quot;\ * &quot;-&quot;??_);_(@_)"/>
      </dxf>
    </rfmt>
  </rrc>
  <rrc rId="14828"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VILLETA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20004500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8000086243</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20004500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MUNICIPIO DE VILLETA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29"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 xml:space="preserve">PAGO IMPUESTO PREDIAL MUNICIPIO DE TIBIRITA </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184950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8000086244</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184950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 xml:space="preserve">MUNICIPIO DE TIBIRITA </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30"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TENJO</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2878761</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8000086245</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2878761</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MUNICIPIO DE TENJO</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31"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 xml:space="preserve">PAGO IMPUESTO PREDIAL MUNICIPIO DE COGUA </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3111800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8000086245</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3111800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MUNICIPIO DE COGUA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32"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CHOCONTA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3704384</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8000086242</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3704384</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MUNICIPIO DE CHOCONTA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33"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 xml:space="preserve">PAGO IMPUESTO PREDIAL MUNICIPIO DE GACHANCIPA </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18446496</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8000086190</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18446496</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MUNICICPIO DE GACHANCIPA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34"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 xml:space="preserve">PAGO IMPUESTO PREDIAL MUNICIPIO DE CUCUNUBA </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107435</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8000086181</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107435</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MUNICIPIO DE CUCUNUBA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35"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SUSA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653934</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8000086184</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653934</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MUNICIPIO DE SUSA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36"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NILO</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800427</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8000086186</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800427</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MUNICIPIO DE NILO</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37"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 xml:space="preserve">PAGO IMPUESTO PREDIAL MUNICIPIO DE UBAQUE </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579838</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8000086188</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579838</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MUNICIPIO DE UBAQUE</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38"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YACOPI</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4795176</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8000086198</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4795176</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 xml:space="preserve">MUNICIPIO DE YACOPI </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39"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 xml:space="preserve">PAGO IMPUESTO PREDIAL MUNICIPIO DE ANOLAIMA </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2121579</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8000086196</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2121579</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MUNICIPIO DE ANOLAIMA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40"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 xml:space="preserve">PAGO IMPUESTO PREDIAL MUNICIPIO DE LA CALERA </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33507000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8000086684</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33507000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MUNICIPIO LA CALERA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41"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SAN ANTONIO DEL TEQUENDAMA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10562000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8000086692</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10562000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MUNICIPIO DE TEQUENDAMA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42"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REGISTRO IMPUEST BENEF PARA INMPUESTOS ADQUIRIDOS DPTO CUNDINAMARCA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4000000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8000087754</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4000000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IMPUESTO BENEFICI INM DPTO</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43"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VIOTA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20940549</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8000086764</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20940549</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MUNICIPIO DE VIOTA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44"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QUEBRADANEGRA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1821595</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8000086763</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1821595</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QUEBRADANEGRA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45"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 xml:space="preserve">PAGO IMPUESTO PREDIAL MUNICIPIO DE EL PEÑON </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4092589</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8000086762</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4092589</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EL PEÑON</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46"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TOCAIMA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856237</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8000086761</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856237</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TOCAIMA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47"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LA DORADA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1436442</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8000086765</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1436442</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LA DORADA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48"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NOCAIMA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12113836</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8000086760</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12113836</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NOCAIMA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49"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LA VEGA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10420693</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8000086755</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10420693</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LA VEGA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50"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 xml:space="preserve">PAGO IMPUESTO PREDIAL MUNICIPIO DE ARBELAEZ </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29166925</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8000086758</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29166925</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ARBELAEZ</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51"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MACHETA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1200549</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8000086754</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1200549</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MACHETA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52"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GAMA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921437</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8000086756</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921437</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GAMA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53"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SOACHA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64941300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8000086757</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64941300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SOACHA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54"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MOSQUERA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11869400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8000086770</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11869400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MOSQUERA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55"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SAN JUAN DE RIOSECO</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8167740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8000086771</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8167740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SAN JUAN DE RIO SECO</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56"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VIANI</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1162318</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8000086772</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1162318</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VIANI</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57"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SAN CAYETANO</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3718493</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8000086773</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3718493</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SAN CAYETANO</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58"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PACHO</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9448947</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8000086774</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9448947</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PACHO</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59"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GACHETA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4242144</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8000086781</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4242144</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GACHETA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60"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 xml:space="preserve">PAGO IMPUESTO PREDIAL MUNICIPIO DE SAN BERNARDO </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23410842</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8000086731</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23410842</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SAN BERNARDO</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61"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 xml:space="preserve">PAGO IMPUESTO PREDIAL MUNICIPIO DE EL COLEGIO </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401760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8000087508</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401760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EL COLEGIO</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62"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CABRERA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6839142</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8000087504</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6839142</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CABRERA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63"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ZIPAQUIRA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83388192</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8000087505</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83388192</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 xml:space="preserve">ZIPAQUIRA </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64"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 xml:space="preserve">PAGO IMPUESTO PREDIAL MUNICIPIO DE GUAYABAL DE SIQUIMA </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3929515</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8000087506</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3929515</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GUAYABAL DE SIQUIMA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65"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 xml:space="preserve">PAGO IMPUESTO PREDIAL MUNICIPIO DE EL COLEGIO </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30579026</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8000087509</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30579026</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 xml:space="preserve">EL COLEGIO </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66"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VERGARA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3285203</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8000087845</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3285203</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VERGARA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67"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GUACHETA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33030071</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8000087861</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33030071</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GUACHETA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68"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 xml:space="preserve">PAGO IMPUESTO PREDIAL MUNICIPIO DE GUAYABAL DE SIQUIMA </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962271</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8000087843</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962271</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GUAYABAL DE SIQUIMA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69"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TOCANCIPA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172427</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8000087862</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172427</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TOCANCIPA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70"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 xml:space="preserve">PAGO IMPUESTO PREDIAL MUNICIPIO DE ALBAN </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18596778</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8000087842</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18596778</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ALBAN</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71"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 xml:space="preserve">PAGO IMPUESTO PREDIAL MUNICIPIO DE CARMEN DE CARUPA </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4469180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8000087857</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4469180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CARMEN DE CARUPA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72"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CACHIPAY</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15310550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8000087860</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15310550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CACHIPAY</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73"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 xml:space="preserve">PAGO IMPUESTO PREDIAL MUNICIPIO DE SAN CAYETANO </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27484629</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8000087858</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27484629</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SAN CAYETANO</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74"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PULI</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381918</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8000087865</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381918</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PULI</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75"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QUIPILE</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84900</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8000087856</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84900</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QUIPILE</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76"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 xml:space="preserve">PAGO IMPUESTO PREDIAL MUNICIPIO DE VILLA GOMEZ </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1057556</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8000087859</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1057556</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VILLAGOMEZ</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77"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TENA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11494639</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8000087867</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11494639</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TENA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78"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BOJACA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5291377</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8000087866</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5291377</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BOJACA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79"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 xml:space="preserve">PAGO IMPUESTO PREDIAL MUNICIPIO DE GACHALA </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2768489</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8000087927</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2768489</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GACHALA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80"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ZIPAQUIRA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482395902</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8000087924</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482395902</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 xml:space="preserve">ZIPAQUIRA </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81"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UNE</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3614971</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8000087925</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3614971</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UNE</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82"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GUATAVITA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21809675</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8000087926</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21809675</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GUATAVITA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83"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 xml:space="preserve">PAGO IMPUESTO PREDIAL MUNICIPIO DE LA MESA </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9057802</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8000087844</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9057802</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 xml:space="preserve">LA MESA </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84"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JUNIN</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28952</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8000087848</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28952</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JUNIN</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85"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G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H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I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L296" t="inlineStr">
        <is>
          <t>PAGO IMPUESTO PREDIAL MUNICIPIO DE FOSCA</t>
        </is>
      </nc>
      <ndxf>
        <font>
          <sz val="10"/>
          <color auto="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ndxf>
    </rcc>
    <rfmt sheetId="1" sqref="M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fmt sheetId="1" sqref="O296" start="0" length="0">
      <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dxf>
    </rfmt>
    <rcc rId="0" sId="1" dxf="1">
      <nc r="P296" t="inlineStr">
        <is>
          <t>RECURSOS CORRIENTES</t>
        </is>
      </nc>
      <ndxf>
        <font>
          <sz val="10"/>
          <color theme="1"/>
          <name val="Calibri"/>
          <scheme val="minor"/>
        </font>
        <fill>
          <patternFill patternType="solid">
            <bgColor theme="4" tint="0.79998168889431442"/>
          </patternFill>
        </fill>
        <alignment vertical="top" wrapText="1" readingOrder="0"/>
        <border outline="0">
          <left style="thin">
            <color auto="1"/>
          </left>
          <right style="thin">
            <color auto="1"/>
          </right>
          <top style="thin">
            <color auto="1"/>
          </top>
          <bottom style="thin">
            <color auto="1"/>
          </bottom>
        </border>
        <protection locked="0"/>
      </ndxf>
    </rcc>
    <rfmt sheetId="1" s="1" sqref="Q296" start="0" length="0">
      <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dxf>
    </rfmt>
    <rcc rId="0" sId="1" s="1" dxf="1" numFmtId="34">
      <nc r="R296">
        <v>10035394</v>
      </nc>
      <ndxf>
        <font>
          <sz val="10"/>
          <color auto="1"/>
          <name val="Calibri"/>
          <scheme val="minor"/>
        </font>
        <numFmt numFmtId="34" formatCode="_(&quot;$&quot;\ * #,##0.00_);_(&quot;$&quot;\ * \(#,##0.00\);_(&quot;$&quot;\ * &quot;-&quot;??_);_(@_)"/>
        <fill>
          <patternFill patternType="solid">
            <bgColor theme="4" tint="0.79998168889431442"/>
          </patternFill>
        </fill>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numFmt numFmtId="34" formatCode="_(&quot;$&quot;\ * #,##0.00_);_(&quot;$&quot;\ * \(#,##0.00\);_(&quot;$&quot;\ * &quot;-&quot;??_);_(@_)"/>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7000082978</v>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cc rId="0" sId="1" dxf="1">
      <nc r="W296">
        <v>8000087846</v>
      </nc>
      <ndxf>
        <font>
          <sz val="10"/>
          <color theme="1"/>
          <name val="Calibri"/>
          <scheme val="minor"/>
        </font>
        <alignment vertical="top" wrapText="1" readingOrder="0"/>
        <border outline="0">
          <left style="thin">
            <color auto="1"/>
          </left>
          <top style="thin">
            <color auto="1"/>
          </top>
          <bottom style="thin">
            <color auto="1"/>
          </bottom>
        </border>
        <protection locked="0"/>
      </ndxf>
    </rcc>
    <rcc rId="0" sId="1" dxf="1" numFmtId="34">
      <nc r="X296">
        <v>10035394</v>
      </nc>
      <ndxf>
        <font>
          <sz val="10"/>
          <color theme="1"/>
          <name val="Calibri"/>
          <scheme val="minor"/>
        </font>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Y296" start="0" length="0">
      <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dxf>
    </rfmt>
    <rcc rId="0" sId="1" dxf="1">
      <nc r="Z296" t="inlineStr">
        <is>
          <t>FOSCA</t>
        </is>
      </nc>
      <ndxf>
        <font>
          <sz val="10"/>
          <color theme="1"/>
          <name val="Calibri"/>
          <scheme val="minor"/>
        </font>
        <alignment vertical="top" wrapText="1" readingOrder="0"/>
        <border outline="0">
          <left style="thin">
            <color auto="1"/>
          </left>
          <right style="thin">
            <color auto="1"/>
          </right>
          <top style="thin">
            <color auto="1"/>
          </top>
          <bottom style="thin">
            <color auto="1"/>
          </bottom>
        </border>
        <protection locked="0"/>
      </ndxf>
    </rcc>
    <rfmt sheetId="1" s="1" sqref="AA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B296" start="0" length="0">
      <dxf>
        <font>
          <sz val="10"/>
          <color theme="1"/>
          <name val="Calibri"/>
          <scheme val="minor"/>
        </font>
        <alignment vertical="top" wrapText="1" readingOrder="0"/>
        <border outline="0">
          <left style="thin">
            <color indexed="64"/>
          </left>
          <top style="thin">
            <color indexed="64"/>
          </top>
          <bottom style="thin">
            <color indexed="64"/>
          </bottom>
        </border>
        <protection locked="0"/>
      </dxf>
    </rfmt>
    <rfmt sheetId="1" s="1" sqref="AC296" start="0" length="0">
      <dxf>
        <font>
          <sz val="10"/>
          <color theme="1"/>
          <name val="Calibri"/>
          <scheme val="minor"/>
        </font>
        <numFmt numFmtId="34" formatCode="_(&quot;$&quot;\ * #,##0.00_);_(&quot;$&quot;\ * \(#,##0.00\);_(&quot;$&quot;\ * &quot;-&quot;??_);_(@_)"/>
        <alignment horizontal="center" vertical="top" wrapText="1" readingOrder="0"/>
        <border outline="0">
          <left style="thin">
            <color indexed="64"/>
          </left>
          <top style="thin">
            <color indexed="64"/>
          </top>
          <bottom style="thin">
            <color indexed="64"/>
          </bottom>
        </border>
        <protection locked="0"/>
      </dxf>
    </rfmt>
    <rfmt sheetId="1" s="1" sqref="AD296" start="0" length="0">
      <dxf>
        <font>
          <sz val="10"/>
          <color theme="1"/>
          <name val="Calibri"/>
          <scheme val="minor"/>
        </font>
        <numFmt numFmtId="165" formatCode="_(&quot;$&quot;\ * #,##0_);_(&quot;$&quot;\ * \(#,##0\);_(&quot;$&quot;\ * &quot;-&quot;??_);_(@_)"/>
        <alignment horizontal="center" vertical="top" wrapText="1" readingOrder="0"/>
        <border outline="0">
          <left style="thin">
            <color indexed="64"/>
          </left>
          <top style="thin">
            <color indexed="64"/>
          </top>
          <bottom style="thin">
            <color indexed="64"/>
          </bottom>
        </border>
        <protection locked="0"/>
      </dxf>
    </rfmt>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86" sId="1" ref="A296:XFD296" action="deleteRow">
    <rfmt sheetId="1" xfDxf="1" sqref="A296:XFD296" start="0" length="0"/>
    <rcc rId="0" sId="1" dxf="1">
      <nc r="A296" t="inlineStr">
        <is>
          <t>GENERAL</t>
        </is>
      </nc>
      <ndxf>
        <font>
          <sz val="10"/>
          <color theme="1"/>
          <name val="Calibri"/>
          <scheme val="minor"/>
        </font>
        <fill>
          <patternFill patternType="solid">
            <bgColor theme="7"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B296" t="inlineStr">
        <is>
          <t>GR:1:2-04-01</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C296" t="inlineStr">
        <is>
          <t>1.2.2.4</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D296" t="inlineStr">
        <is>
          <t>999999</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cc rId="0" sId="1" dxf="1">
      <nc r="E296" t="inlineStr">
        <is>
          <t>1-0100</t>
        </is>
      </nc>
      <ndxf>
        <font>
          <i/>
          <sz val="10"/>
          <color auto="1"/>
          <name val="Calibri"/>
          <scheme val="minor"/>
        </font>
        <numFmt numFmtId="30" formatCode="@"/>
        <alignment horizontal="center" vertical="center" readingOrder="0"/>
        <border outline="0">
          <left style="thin">
            <color auto="1"/>
          </left>
          <right style="thin">
            <color auto="1"/>
          </right>
          <top style="thin">
            <color auto="1"/>
          </top>
          <bottom style="thin">
            <color auto="1"/>
          </bottom>
        </border>
      </ndxf>
    </rcc>
    <rfmt sheetId="1" sqref="F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G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H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I296" start="0" length="0">
      <dxf>
        <font>
          <sz val="10"/>
          <color theme="1"/>
          <name val="Calibri"/>
          <scheme val="minor"/>
        </font>
        <alignment vertical="top" wrapText="1" readingOrder="0"/>
        <border outline="0">
          <left style="thin">
            <color indexed="64"/>
          </left>
          <right style="thin">
            <color indexed="64"/>
          </right>
          <top style="thin">
            <color indexed="64"/>
          </top>
          <bottom style="thin">
            <color indexed="64"/>
          </bottom>
        </border>
        <protection locked="0"/>
      </dxf>
    </rfmt>
    <rfmt sheetId="1" sqref="J296" start="0" length="0">
      <dxf>
        <font>
          <sz val="10"/>
          <color theme="1"/>
          <name val="Calibri"/>
          <scheme val="minor"/>
        </font>
        <fill>
          <patternFill patternType="solid">
            <bgColor theme="4" tint="0.79998168889431442"/>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1" sqref="K296" start="0" length="0">
      <dxf>
        <font>
          <sz val="10"/>
          <color theme="1"/>
          <name val="Calibri"/>
          <scheme val="minor"/>
        </font>
        <fill>
          <patternFill patternType="solid">
            <bgColor theme="4" tint="0.79998168889431442"/>
          </patternFill>
        </fill>
        <alignment vertical="top" wrapText="1" readingOrder="0"/>
        <border outline="0">
          <left style="thin">
            <color indexed="64"/>
          </left>
          <right style="thin">
            <color indexed="64"/>
          </right>
          <top style="thin">
            <color indexed="64"/>
          </top>
          <bottom style="thin">
            <color indexed="64"/>
          </bottom>
        </border>
        <protection locked="0"/>
      </dxf>
    </rfmt>
    <rcc rId="0" sId="1" dxf="1">
      <nc r="L296" t="inlineStr">
        <is>
          <t>PAGO DEL REGISTRO DE PROPIEDAD A FAVOR DEL DEPARTAMENTO DE CUNDINAMARCA Y PAGO DE REGISTRO DE BENEFICENCIA DE LOS INMUEBLES IDENTIFICADOS CON EL FMI 172-45057, FMI 172-46889, FMI 172-45058, FMI 172-45056; DENOMINADOS : EL ROSAL, LAS ROSAS, EL ALIVIO Y EL CONVENIO  UBICADOS EN LA VEREDA GACHANECA  DEL MUNICIPIO DE LENGUAZAQUE  - CUNDINAMARCA</t>
        </is>
      </nc>
      <ndxf>
        <font>
          <b/>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M296" t="inlineStr">
        <is>
          <t>Enero</t>
        </is>
      </nc>
      <n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N296" t="inlineStr">
        <is>
          <t>1 mes</t>
        </is>
      </nc>
      <n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O296" t="inlineStr">
        <is>
          <t>DIRECTA</t>
        </is>
      </nc>
      <n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dxf="1">
      <nc r="P296" t="inlineStr">
        <is>
          <t>RECURSOS CORRIENTES</t>
        </is>
      </nc>
      <ndxf>
        <font>
          <sz val="10"/>
          <color theme="1"/>
          <name val="Calibri"/>
          <scheme val="minor"/>
        </font>
        <fill>
          <patternFill patternType="solid">
            <bgColor theme="3" tint="0.79998168889431442"/>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296">
        <v>4000000</v>
      </nc>
      <ndxf>
        <font>
          <sz val="10"/>
          <color theme="1"/>
          <name val="Calibri"/>
          <scheme val="minor"/>
        </font>
        <numFmt numFmtId="34" formatCode="_(&quot;$&quot;\ * #,##0.00_);_(&quot;$&quot;\ * \(#,##0.00\);_(&quot;$&quot;\ * &quot;-&quot;??_);_(@_)"/>
        <fill>
          <patternFill patternType="solid">
            <bgColor theme="4" tint="0.59999389629810485"/>
          </patternFill>
        </fill>
        <alignment horizontal="right" vertical="center" wrapText="1" readingOrder="0"/>
        <border outline="0">
          <left style="thin">
            <color auto="1"/>
          </left>
          <right style="thin">
            <color auto="1"/>
          </right>
          <top style="thin">
            <color auto="1"/>
          </top>
          <bottom style="thin">
            <color auto="1"/>
          </bottom>
        </border>
      </ndxf>
    </rcc>
    <rcc rId="0" sId="1" s="1" dxf="1" numFmtId="34">
      <nc r="R296">
        <v>4000000</v>
      </nc>
      <ndxf>
        <font>
          <sz val="10"/>
          <color theme="1"/>
          <name val="Calibri"/>
          <scheme val="minor"/>
        </font>
        <numFmt numFmtId="34" formatCode="_(&quot;$&quot;\ * #,##0.00_);_(&quot;$&quot;\ * \(#,##0.00\);_(&quot;$&quot;\ * &quot;-&quot;??_);_(@_)"/>
        <fill>
          <patternFill patternType="solid">
            <bgColor theme="4" tint="0.59999389629810485"/>
          </patternFill>
        </fill>
        <alignment horizontal="right" vertical="center" wrapText="1" readingOrder="0"/>
        <border outline="0">
          <left style="thin">
            <color auto="1"/>
          </left>
          <right style="thin">
            <color auto="1"/>
          </right>
          <top style="thin">
            <color auto="1"/>
          </top>
          <bottom style="thin">
            <color auto="1"/>
          </bottom>
        </border>
      </ndxf>
    </rcc>
    <rcc rId="0" sId="1" dxf="1">
      <nc r="S296" t="inlineStr">
        <is>
          <t>No</t>
        </is>
      </nc>
      <ndxf>
        <font>
          <sz val="10"/>
          <color theme="1"/>
          <name val="Calibri"/>
          <scheme val="minor"/>
        </font>
        <fill>
          <patternFill patternType="solid">
            <bgColor theme="4" tint="0.59999389629810485"/>
          </patternFill>
        </fill>
        <alignment horizontal="center" vertical="center" wrapText="1" readingOrder="0"/>
        <border outline="0">
          <right style="thin">
            <color auto="1"/>
          </right>
          <top style="thin">
            <color auto="1"/>
          </top>
          <bottom style="thin">
            <color auto="1"/>
          </bottom>
        </border>
      </ndxf>
    </rcc>
    <rcc rId="0" sId="1" dxf="1">
      <nc r="T296" t="inlineStr">
        <is>
          <t>N/A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U296" t="inlineStr">
        <is>
          <t>Secretaria General - Dirección Administrativa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dxf="1">
      <nc r="V296">
        <v>7000083646</v>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fmt sheetId="1" sqref="W296"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top style="thin">
            <color auto="1"/>
          </top>
          <bottom style="thin">
            <color auto="1"/>
          </bottom>
        </border>
      </dxf>
    </rfmt>
    <rfmt sheetId="1" s="1" sqref="X296" start="0" length="0">
      <dxf>
        <font>
          <sz val="10"/>
          <color theme="1"/>
          <name val="Calibri"/>
          <scheme val="minor"/>
        </font>
        <numFmt numFmtId="34" formatCode="_(&quot;$&quot;\ * #,##0.00_);_(&quot;$&quot;\ * \(#,##0.00\);_(&quot;$&quot;\ * &quot;-&quot;??_);_(@_)"/>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Y296"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Z296"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AA296"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AB296" start="0" length="0">
      <dxf>
        <font>
          <b/>
          <sz val="10"/>
          <color theme="1"/>
          <name val="Calibri"/>
          <scheme val="minor"/>
        </font>
        <fill>
          <patternFill patternType="solid">
            <bgColor theme="4" tint="0.59999389629810485"/>
          </patternFill>
        </fill>
        <alignment horizontal="center" vertical="center" wrapText="1" readingOrder="0"/>
        <border outline="0">
          <left style="thin">
            <color auto="1"/>
          </left>
          <top style="thin">
            <color auto="1"/>
          </top>
          <bottom style="thin">
            <color auto="1"/>
          </bottom>
        </border>
      </dxf>
    </rfmt>
    <rfmt sheetId="1" s="1" sqref="AC296" start="0" length="0">
      <dxf>
        <font>
          <sz val="10"/>
          <color theme="1"/>
          <name val="Calibri"/>
          <scheme val="minor"/>
        </font>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dxf>
    </rfmt>
    <rcc rId="0" sId="1" s="1" dxf="1" numFmtId="34">
      <nc r="AD296">
        <v>4000000</v>
      </nc>
      <ndxf>
        <font>
          <sz val="10"/>
          <color theme="1"/>
          <name val="Calibri"/>
          <scheme val="minor"/>
        </font>
        <numFmt numFmtId="34" formatCode="_(&quot;$&quot;\ * #,##0.00_);_(&quot;$&quot;\ * \(#,##0.00\);_(&quot;$&quot;\ * &quot;-&quot;??_);_(@_)"/>
        <alignment horizontal="center" vertical="center" wrapText="1" readingOrder="0"/>
        <border outline="0">
          <left style="thin">
            <color auto="1"/>
          </left>
          <top style="thin">
            <color auto="1"/>
          </top>
          <bottom style="thin">
            <color auto="1"/>
          </bottom>
        </border>
        <protection locked="0"/>
      </ndxf>
    </rcc>
    <rfmt sheetId="1" s="1" sqref="AE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H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I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J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K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L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M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N296" start="0" length="0">
      <dxf>
        <font>
          <sz val="10"/>
          <color theme="1"/>
          <name val="Calibri"/>
          <scheme val="minor"/>
        </font>
        <numFmt numFmtId="165" formatCode="_(&quot;$&quot;\ * #,##0_);_(&quot;$&quot;\ * \(#,##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qref="AO296" start="0" length="0">
      <dxf>
        <font>
          <sz val="10"/>
          <color theme="1"/>
          <name val="Calibri"/>
          <scheme val="minor"/>
        </font>
        <numFmt numFmtId="34" formatCode="_(&quot;$&quot;\ * #,##0.00_);_(&quot;$&quot;\ * \(#,##0.00\);_(&quot;$&quot;\ * &quot;-&quot;??_);_(@_)"/>
        <fill>
          <patternFill patternType="solid">
            <bgColor rgb="FFFFFF00"/>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qref="AP296" start="0" length="0">
      <dxf>
        <numFmt numFmtId="165" formatCode="_(&quot;$&quot;\ * #,##0_);_(&quot;$&quot;\ * \(#,##0\);_(&quot;$&quot;\ * &quot;-&quot;??_);_(@_)"/>
      </dxf>
    </rfmt>
  </rrc>
  <rrc rId="14887" sId="1" ref="A296:XFD296" action="deleteRow">
    <undo index="2" exp="ref" v="1" dr="AN296" r="AN299" sId="1"/>
    <undo index="2" exp="ref" v="1" dr="AM296" r="AM299" sId="1"/>
    <undo index="2" exp="ref" v="1" dr="AL296" r="AL299" sId="1"/>
    <undo index="2" exp="ref" v="1" dr="AK296" r="AK299" sId="1"/>
    <undo index="2" exp="ref" v="1" dr="AJ296" r="AJ299" sId="1"/>
    <undo index="2" exp="ref" v="1" dr="AI296" r="AI299" sId="1"/>
    <undo index="2" exp="ref" v="1" dr="AH296" r="AH299" sId="1"/>
    <undo index="2" exp="ref" v="1" dr="AG296" r="AG299" sId="1"/>
    <undo index="2" exp="ref" v="1" dr="AF296" r="AF299" sId="1"/>
    <undo index="2" exp="ref" v="1" dr="AE296" r="AE299" sId="1"/>
    <undo index="2" exp="ref" v="1" dr="AD296" r="AD299" sId="1"/>
    <undo index="2" exp="ref" v="1" dr="AC296" r="AC299" sId="1"/>
    <undo index="2" exp="ref" v="1" dr="AB296" r="AB299" sId="1"/>
    <undo index="2" exp="ref" v="1" dr="AA296" r="AA299" sId="1"/>
    <undo index="2" exp="ref" v="1" dr="U296" r="U299" sId="1"/>
    <undo index="2" exp="ref" v="1" dr="T296" r="T299" sId="1"/>
    <undo index="2" exp="ref" v="1" dr="S296" r="S299" sId="1"/>
    <undo index="2" exp="ref" v="1" dr="R296" r="R299" sId="1"/>
    <undo index="2" exp="ref" v="1" dr="Q296" r="Q299" sId="1"/>
    <rfmt sheetId="1" xfDxf="1" sqref="A296:XFD296" start="0" length="0"/>
    <rfmt sheetId="1" sqref="A296" start="0" length="0">
      <dxf>
        <font>
          <b/>
          <sz val="10"/>
          <color theme="1"/>
          <name val="Calibri"/>
          <scheme val="minor"/>
        </font>
        <fill>
          <patternFill patternType="solid">
            <bgColor rgb="FF92D050"/>
          </patternFill>
        </fill>
        <alignment vertical="center" wrapText="1" readingOrder="0"/>
        <border outline="0">
          <left style="thin">
            <color auto="1"/>
          </left>
          <right style="thin">
            <color auto="1"/>
          </right>
          <top style="thin">
            <color auto="1"/>
          </top>
          <bottom style="thin">
            <color auto="1"/>
          </bottom>
        </border>
        <protection locked="0"/>
      </dxf>
    </rfmt>
    <rfmt sheetId="1" sqref="B296" start="0" length="0">
      <dxf>
        <font>
          <b/>
          <sz val="10"/>
          <color theme="1"/>
          <name val="Calibri"/>
          <scheme val="minor"/>
        </font>
        <fill>
          <patternFill patternType="solid">
            <bgColor rgb="FF92D050"/>
          </patternFill>
        </fill>
        <alignment vertical="center" wrapText="1" readingOrder="0"/>
        <border outline="0">
          <left style="thin">
            <color auto="1"/>
          </left>
          <right style="thin">
            <color auto="1"/>
          </right>
          <top style="thin">
            <color auto="1"/>
          </top>
          <bottom style="thin">
            <color auto="1"/>
          </bottom>
        </border>
        <protection locked="0"/>
      </dxf>
    </rfmt>
    <rfmt sheetId="1" sqref="C296" start="0" length="0">
      <dxf>
        <font>
          <b/>
          <sz val="10"/>
          <color theme="1"/>
          <name val="Calibri"/>
          <scheme val="minor"/>
        </font>
        <fill>
          <patternFill patternType="solid">
            <bgColor rgb="FF92D050"/>
          </patternFill>
        </fill>
        <alignment vertical="center" wrapText="1" readingOrder="0"/>
        <border outline="0">
          <left style="thin">
            <color auto="1"/>
          </left>
          <right style="thin">
            <color auto="1"/>
          </right>
          <top style="thin">
            <color auto="1"/>
          </top>
          <bottom style="thin">
            <color auto="1"/>
          </bottom>
        </border>
        <protection locked="0"/>
      </dxf>
    </rfmt>
    <rfmt sheetId="1" sqref="D296" start="0" length="0">
      <dxf>
        <font>
          <b/>
          <sz val="10"/>
          <color theme="1"/>
          <name val="Calibri"/>
          <scheme val="minor"/>
        </font>
        <fill>
          <patternFill patternType="solid">
            <bgColor rgb="FF92D050"/>
          </patternFill>
        </fill>
        <alignment vertical="center" wrapText="1" readingOrder="0"/>
        <border outline="0">
          <left style="thin">
            <color auto="1"/>
          </left>
          <right style="thin">
            <color auto="1"/>
          </right>
          <top style="thin">
            <color auto="1"/>
          </top>
          <bottom style="thin">
            <color auto="1"/>
          </bottom>
        </border>
        <protection locked="0"/>
      </dxf>
    </rfmt>
    <rfmt sheetId="1" sqref="E296" start="0" length="0">
      <dxf>
        <font>
          <b/>
          <sz val="10"/>
          <color theme="1"/>
          <name val="Calibri"/>
          <scheme val="minor"/>
        </font>
        <fill>
          <patternFill patternType="solid">
            <bgColor rgb="FF92D050"/>
          </patternFill>
        </fill>
        <alignment vertical="center" wrapText="1" readingOrder="0"/>
        <border outline="0">
          <left style="thin">
            <color auto="1"/>
          </left>
          <right style="thin">
            <color auto="1"/>
          </right>
          <top style="thin">
            <color auto="1"/>
          </top>
          <bottom style="thin">
            <color auto="1"/>
          </bottom>
        </border>
        <protection locked="0"/>
      </dxf>
    </rfmt>
    <rfmt sheetId="1" sqref="F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protection locked="0"/>
      </dxf>
    </rfmt>
    <rfmt sheetId="1" sqref="G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protection locked="0"/>
      </dxf>
    </rfmt>
    <rfmt sheetId="1" sqref="H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protection locked="0"/>
      </dxf>
    </rfmt>
    <rfmt sheetId="1" sqref="I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protection locked="0"/>
      </dxf>
    </rfmt>
    <rfmt sheetId="1" sqref="J296" start="0" length="0">
      <dxf>
        <font>
          <b/>
          <sz val="10"/>
          <color theme="1"/>
          <name val="Calibri"/>
          <scheme val="minor"/>
        </font>
        <fill>
          <patternFill patternType="solid">
            <bgColor rgb="FF92D050"/>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protection locked="0"/>
      </dxf>
    </rfmt>
    <rfmt sheetId="1" s="1" sqref="L296" start="0" length="0">
      <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protection locked="0"/>
      </dxf>
    </rfmt>
    <rfmt sheetId="1" sqref="M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protection locked="0"/>
      </dxf>
    </rfmt>
    <rfmt sheetId="1" sqref="N296" start="0" length="0">
      <dxf>
        <font>
          <b/>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protection locked="0"/>
      </dxf>
    </rfmt>
    <rcc rId="0" sId="1" dxf="1" numFmtId="34">
      <nc r="O296">
        <v>2806750000</v>
      </nc>
      <ndxf>
        <font>
          <b/>
          <sz val="10"/>
          <color theme="1"/>
          <name val="Calibri"/>
          <scheme val="minor"/>
        </font>
        <numFmt numFmtId="34" formatCode="_(&quot;$&quot;\ * #,##0.00_);_(&quot;$&quot;\ * \(#,##0.00\);_(&quot;$&quot;\ * &quot;-&quot;??_);_(@_)"/>
        <fill>
          <patternFill patternType="solid">
            <bgColor rgb="FF92D050"/>
          </patternFill>
        </fill>
        <alignment vertical="top" wrapText="1" readingOrder="0"/>
        <border outline="0">
          <left style="thin">
            <color auto="1"/>
          </left>
          <right style="thin">
            <color auto="1"/>
          </right>
          <top style="thin">
            <color auto="1"/>
          </top>
          <bottom style="thin">
            <color auto="1"/>
          </bottom>
        </border>
        <protection locked="0"/>
      </ndxf>
    </rcc>
    <rcc rId="0" sId="1" s="1" dxf="1">
      <nc r="P296">
        <f>+R296-Q296</f>
      </nc>
      <ndxf>
        <font>
          <b/>
          <sz val="11"/>
          <color auto="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ndxf>
    </rcc>
    <rcc rId="0" sId="1" s="1" dxf="1">
      <nc r="Q296">
        <f>SUM(#REF!)</f>
      </nc>
      <n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protection locked="0"/>
      </ndxf>
    </rcc>
    <rcc rId="0" sId="1" s="1" dxf="1">
      <nc r="R296">
        <f>SUM(#REF!)</f>
      </nc>
      <n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protection locked="0"/>
      </ndxf>
    </rcc>
    <rcc rId="0" sId="1" s="1" dxf="1">
      <nc r="S296">
        <f>SUM(#REF!)</f>
      </nc>
      <n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protection locked="0"/>
      </ndxf>
    </rcc>
    <rcc rId="0" sId="1" s="1" dxf="1">
      <nc r="T296">
        <f>SUM(#REF!)</f>
      </nc>
      <n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protection locked="0"/>
      </ndxf>
    </rcc>
    <rcc rId="0" sId="1" s="1" dxf="1">
      <nc r="U296">
        <f>SUM(#REF!)</f>
      </nc>
      <n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protection locked="0"/>
      </ndxf>
    </rcc>
    <rfmt sheetId="1" s="1" sqref="V296" start="0" length="0">
      <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protection locked="0"/>
      </dxf>
    </rfmt>
    <rfmt sheetId="1" s="1" sqref="W296" start="0" length="0">
      <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protection locked="0"/>
      </dxf>
    </rfmt>
    <rfmt sheetId="1" s="1" sqref="X296" start="0" length="0">
      <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protection locked="0"/>
      </dxf>
    </rfmt>
    <rfmt sheetId="1" s="1" sqref="Y296" start="0" length="0">
      <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protection locked="0"/>
      </dxf>
    </rfmt>
    <rfmt sheetId="1" s="1" sqref="Z296" start="0" length="0">
      <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protection locked="0"/>
      </dxf>
    </rfmt>
    <rcc rId="0" sId="1" s="1" dxf="1">
      <nc r="AA296">
        <f>SUM(#REF!)</f>
      </nc>
      <n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protection locked="0"/>
      </ndxf>
    </rcc>
    <rcc rId="0" sId="1" s="1" dxf="1">
      <nc r="AB296">
        <f>SUM(#REF!)</f>
      </nc>
      <n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protection locked="0"/>
      </ndxf>
    </rcc>
    <rcc rId="0" sId="1" s="1" dxf="1">
      <nc r="AC296">
        <f>SUM(#REF!)</f>
      </nc>
      <n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protection locked="0"/>
      </ndxf>
    </rcc>
    <rcc rId="0" sId="1" s="1" dxf="1">
      <nc r="AD296">
        <f>SUM(#REF!)</f>
      </nc>
      <n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protection locked="0"/>
      </ndxf>
    </rcc>
    <rcc rId="0" sId="1" s="1" dxf="1">
      <nc r="AE296">
        <f>SUM(#REF!)</f>
      </nc>
      <n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protection locked="0"/>
      </ndxf>
    </rcc>
    <rcc rId="0" sId="1" s="1" dxf="1">
      <nc r="AF296">
        <f>SUM(#REF!)</f>
      </nc>
      <n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protection locked="0"/>
      </ndxf>
    </rcc>
    <rcc rId="0" sId="1" s="1" dxf="1">
      <nc r="AG296">
        <f>SUM(#REF!)</f>
      </nc>
      <n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protection locked="0"/>
      </ndxf>
    </rcc>
    <rcc rId="0" sId="1" s="1" dxf="1">
      <nc r="AH296">
        <f>SUM(#REF!)</f>
      </nc>
      <n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protection locked="0"/>
      </ndxf>
    </rcc>
    <rcc rId="0" sId="1" s="1" dxf="1">
      <nc r="AI296">
        <f>SUM(#REF!)</f>
      </nc>
      <n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protection locked="0"/>
      </ndxf>
    </rcc>
    <rcc rId="0" sId="1" s="1" dxf="1">
      <nc r="AJ296">
        <f>SUM(#REF!)</f>
      </nc>
      <n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protection locked="0"/>
      </ndxf>
    </rcc>
    <rcc rId="0" sId="1" s="1" dxf="1">
      <nc r="AK296">
        <f>SUM(#REF!)</f>
      </nc>
      <n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protection locked="0"/>
      </ndxf>
    </rcc>
    <rcc rId="0" sId="1" s="1" dxf="1">
      <nc r="AL296">
        <f>SUM(#REF!)</f>
      </nc>
      <n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protection locked="0"/>
      </ndxf>
    </rcc>
    <rcc rId="0" sId="1" s="1" dxf="1">
      <nc r="AM296">
        <f>SUM(#REF!)</f>
      </nc>
      <n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protection locked="0"/>
      </ndxf>
    </rcc>
    <rcc rId="0" sId="1" s="1" dxf="1">
      <nc r="AN296">
        <f>SUM(#REF!)</f>
      </nc>
      <n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protection locked="0"/>
      </ndxf>
    </rcc>
    <rfmt sheetId="1" sqref="AO296" start="0" length="0">
      <dxf>
        <font>
          <sz val="10"/>
          <color theme="1"/>
          <name val="Calibri"/>
          <scheme val="minor"/>
        </font>
        <numFmt numFmtId="34" formatCode="_(&quot;$&quot;\ * #,##0.00_);_(&quot;$&quot;\ * \(#,##0.00\);_(&quot;$&quot;\ * &quot;-&quot;??_);_(@_)"/>
        <alignment vertical="center" wrapText="1" readingOrder="0"/>
        <border outline="0">
          <left style="thin">
            <color auto="1"/>
          </left>
          <right style="thin">
            <color auto="1"/>
          </right>
          <top style="thin">
            <color auto="1"/>
          </top>
          <bottom style="thin">
            <color auto="1"/>
          </bottom>
        </border>
        <protection locked="0"/>
      </dxf>
    </rfmt>
    <rfmt sheetId="1" sqref="AP296" start="0" length="0">
      <dxf>
        <numFmt numFmtId="165" formatCode="_(&quot;$&quot;\ * #,##0_);_(&quot;$&quot;\ * \(#,##0\);_(&quot;$&quot;\ * &quot;-&quot;??_);_(@_)"/>
      </dxf>
    </rfmt>
  </rrc>
  <rrc rId="14888" sId="1" ref="A297:XFD297" action="deleteRow">
    <undo index="0" exp="ref" v="1" dr="AN297" r="AN298" sId="1"/>
    <undo index="0" exp="ref" v="1" dr="AM297" r="AM298" sId="1"/>
    <undo index="0" exp="ref" v="1" dr="AL297" r="AL298" sId="1"/>
    <undo index="0" exp="ref" v="1" dr="AK297" r="AK298" sId="1"/>
    <undo index="0" exp="ref" v="1" dr="AJ297" r="AJ298" sId="1"/>
    <undo index="0" exp="ref" v="1" dr="AI297" r="AI298" sId="1"/>
    <undo index="0" exp="ref" v="1" dr="AH297" r="AH298" sId="1"/>
    <undo index="0" exp="ref" v="1" dr="AG297" r="AG298" sId="1"/>
    <undo index="0" exp="ref" v="1" dr="AF297" r="AF298" sId="1"/>
    <undo index="0" exp="ref" v="1" dr="AE297" r="AE298" sId="1"/>
    <undo index="0" exp="ref" v="1" dr="AD297" r="AD298" sId="1"/>
    <undo index="0" exp="ref" v="1" dr="AC297" r="AC298" sId="1"/>
    <undo index="0" exp="ref" v="1" dr="AB297" r="AB298" sId="1"/>
    <undo index="0" exp="ref" v="1" dr="AA297" r="AA298" sId="1"/>
    <undo index="0" exp="ref" v="1" dr="U297" r="U298" sId="1"/>
    <undo index="0" exp="ref" v="1" dr="T297" r="T298" sId="1"/>
    <undo index="0" exp="ref" v="1" dr="S297" r="S298" sId="1"/>
    <undo index="0" exp="ref" v="1" dr="R297" r="R298" sId="1"/>
    <undo index="0" exp="ref" v="1" dr="Q297" r="Q298" sId="1"/>
    <rfmt sheetId="1" xfDxf="1" sqref="A297:XFD297" start="0" length="0"/>
    <rfmt sheetId="1" sqref="A297"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B297"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C297" start="0" length="0">
      <dxf>
        <font>
          <sz val="10"/>
          <color theme="1"/>
          <name val="Calibri"/>
          <scheme val="minor"/>
        </font>
        <fill>
          <patternFill patternType="solid">
            <bgColor rgb="FF92D050"/>
          </patternFill>
        </fill>
        <alignment horizontal="right" vertical="top" wrapText="1" readingOrder="0"/>
        <border outline="0">
          <left style="thin">
            <color auto="1"/>
          </left>
          <right style="thin">
            <color auto="1"/>
          </right>
          <top style="thin">
            <color auto="1"/>
          </top>
          <bottom style="thin">
            <color auto="1"/>
          </bottom>
        </border>
      </dxf>
    </rfmt>
    <rfmt sheetId="1" sqref="D297" start="0" length="0">
      <dxf>
        <font>
          <sz val="10"/>
          <color theme="1"/>
          <name val="Calibri"/>
          <scheme val="minor"/>
        </font>
        <fill>
          <patternFill patternType="solid">
            <bgColor rgb="FF92D050"/>
          </patternFill>
        </fill>
        <alignment horizontal="right" vertical="top" wrapText="1" readingOrder="0"/>
        <border outline="0">
          <left style="thin">
            <color auto="1"/>
          </left>
          <right style="thin">
            <color auto="1"/>
          </right>
          <top style="thin">
            <color auto="1"/>
          </top>
          <bottom style="thin">
            <color auto="1"/>
          </bottom>
        </border>
      </dxf>
    </rfmt>
    <rfmt sheetId="1" sqref="E297" start="0" length="0">
      <dxf>
        <font>
          <sz val="10"/>
          <color theme="1"/>
          <name val="Calibri"/>
          <scheme val="minor"/>
        </font>
        <fill>
          <patternFill patternType="solid">
            <bgColor rgb="FF92D050"/>
          </patternFill>
        </fill>
        <alignment horizontal="right" vertical="top" wrapText="1" readingOrder="0"/>
        <border outline="0">
          <left style="thin">
            <color auto="1"/>
          </left>
          <right style="thin">
            <color auto="1"/>
          </right>
          <top style="thin">
            <color auto="1"/>
          </top>
          <bottom style="thin">
            <color auto="1"/>
          </bottom>
        </border>
      </dxf>
    </rfmt>
    <rfmt sheetId="1" sqref="F297"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G297"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H297"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I297"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J297" start="0" length="0">
      <dxf>
        <font>
          <sz val="10"/>
          <color theme="1"/>
          <name val="Calibri"/>
          <scheme val="minor"/>
        </font>
        <fill>
          <patternFill patternType="solid">
            <bgColor rgb="FF92D050"/>
          </patternFill>
        </fill>
        <alignment horizontal="left" vertical="top" wrapText="1" readingOrder="0"/>
        <border outline="0">
          <left style="thin">
            <color auto="1"/>
          </left>
          <right style="thin">
            <color auto="1"/>
          </right>
          <top style="thin">
            <color auto="1"/>
          </top>
          <bottom style="thin">
            <color auto="1"/>
          </bottom>
        </border>
      </dxf>
    </rfmt>
    <rfmt sheetId="1" sqref="K297"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1" sqref="L297" start="0" length="0">
      <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M297" start="0" length="0">
      <dxf>
        <font>
          <sz val="10"/>
          <color theme="1"/>
          <name val="Calibri"/>
          <scheme val="minor"/>
        </font>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dxf>
    </rfmt>
    <rfmt sheetId="1" sqref="N297"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O297"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cc rId="0" sId="1" s="1" dxf="1">
      <nc r="P297">
        <f>+R297-Q297</f>
      </nc>
      <ndxf>
        <font>
          <b/>
          <sz val="11"/>
          <color auto="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ndxf>
    </rcc>
    <rcc rId="0" sId="1" s="1" dxf="1">
      <nc r="Q297">
        <f>SUM(Q296)</f>
      </nc>
      <ndxf>
        <font>
          <b/>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ndxf>
    </rcc>
    <rcc rId="0" sId="1" s="1" dxf="1">
      <nc r="R297">
        <f>SUM(R296)</f>
      </nc>
      <ndxf>
        <font>
          <b/>
          <sz val="10"/>
          <color auto="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ndxf>
    </rcc>
    <rfmt sheetId="1" sqref="S297"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T297"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U297"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V297"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W297"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X297"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Y297"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Z297"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AA297"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fmt sheetId="1" sqref="AB297" start="0" length="0">
      <dxf>
        <font>
          <sz val="10"/>
          <color theme="1"/>
          <name val="Calibri"/>
          <scheme val="minor"/>
        </font>
        <fill>
          <patternFill patternType="solid">
            <bgColor rgb="FF92D050"/>
          </patternFill>
        </fill>
        <alignment vertical="top" wrapText="1" readingOrder="0"/>
        <border outline="0">
          <left style="thin">
            <color auto="1"/>
          </left>
          <right style="thin">
            <color auto="1"/>
          </right>
          <top style="thin">
            <color auto="1"/>
          </top>
          <bottom style="thin">
            <color auto="1"/>
          </bottom>
        </border>
      </dxf>
    </rfmt>
    <rcc rId="0" sId="1" s="1" dxf="1">
      <nc r="AC297">
        <f>+AC296</f>
      </nc>
      <ndxf>
        <font>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top style="thin">
            <color auto="1"/>
          </top>
          <bottom style="thin">
            <color auto="1"/>
          </bottom>
        </border>
      </ndxf>
    </rcc>
    <rcc rId="0" sId="1" s="1" dxf="1">
      <nc r="AD297">
        <f>+AD296</f>
      </nc>
      <ndxf>
        <font>
          <sz val="10"/>
          <color theme="1"/>
          <name val="Calibri"/>
          <scheme val="minor"/>
        </font>
        <numFmt numFmtId="34" formatCode="_(&quot;$&quot;\ * #,##0.00_);_(&quot;$&quot;\ * \(#,##0.00\);_(&quot;$&quot;\ * &quot;-&quot;??_);_(@_)"/>
        <fill>
          <patternFill patternType="solid">
            <bgColor rgb="FF92D050"/>
          </patternFill>
        </fill>
        <alignment wrapText="1" readingOrder="0"/>
        <border outline="0">
          <left style="thin">
            <color auto="1"/>
          </left>
          <right style="thin">
            <color auto="1"/>
          </right>
          <top style="thin">
            <color auto="1"/>
          </top>
          <bottom style="thin">
            <color auto="1"/>
          </bottom>
        </border>
      </ndxf>
    </rcc>
    <rcc rId="0" sId="1" s="1" dxf="1">
      <nc r="AE297">
        <f>+AE296</f>
      </nc>
      <n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F297">
        <f>+AF296</f>
      </nc>
      <n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G297">
        <f>+AG296</f>
      </nc>
      <n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H297">
        <f>+AH296</f>
      </nc>
      <n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I297">
        <f>+AI296</f>
      </nc>
      <n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J297">
        <f>+AJ296</f>
      </nc>
      <n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K297">
        <f>+AK296</f>
      </nc>
      <n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L297">
        <f>+AL296</f>
      </nc>
      <n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M297">
        <f>+AM296</f>
      </nc>
      <n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N297">
        <f>+AN296</f>
      </nc>
      <ndxf>
        <font>
          <sz val="10"/>
          <color theme="1"/>
          <name val="Calibri"/>
          <scheme val="minor"/>
        </font>
        <numFmt numFmtId="34" formatCode="_(&quot;$&quot;\ * #,##0.00_);_(&quot;$&quot;\ * \(#,##0.00\);_(&quot;$&quot;\ * &quot;-&quot;??_);_(@_)"/>
        <fill>
          <patternFill patternType="solid">
            <bgColor rgb="FF92D050"/>
          </patternFill>
        </fill>
        <alignment horizontal="center" vertical="center" wrapText="1" readingOrder="0"/>
        <border outline="0">
          <left style="thin">
            <color auto="1"/>
          </left>
          <right style="thin">
            <color auto="1"/>
          </right>
          <top style="thin">
            <color auto="1"/>
          </top>
          <bottom style="thin">
            <color auto="1"/>
          </bottom>
        </border>
      </ndxf>
    </rcc>
    <rcc rId="0" sId="1" s="1" dxf="1">
      <nc r="AO297">
        <f>+#REF!+#REF!+AO253+#REF!</f>
      </nc>
      <ndxf>
        <font>
          <b/>
          <sz val="10"/>
          <color auto="1"/>
          <name val="Calibri"/>
          <scheme val="minor"/>
        </font>
        <numFmt numFmtId="34" formatCode="_(&quot;$&quot;\ * #,##0.00_);_(&quot;$&quot;\ * \(#,##0.00\);_(&quot;$&quot;\ * &quot;-&quot;??_);_(@_)"/>
        <fill>
          <patternFill patternType="solid">
            <bgColor rgb="FF00B0F0"/>
          </patternFill>
        </fill>
        <alignment wrapText="1" readingOrder="0"/>
        <border outline="0">
          <top style="medium">
            <color auto="1"/>
          </top>
        </border>
      </ndxf>
    </rcc>
    <rcc rId="0" sId="1" dxf="1">
      <nc r="AP297">
        <f>+AO297-Q299</f>
      </nc>
      <ndxf>
        <numFmt numFmtId="165" formatCode="_(&quot;$&quot;\ * #,##0_);_(&quot;$&quot;\ * \(#,##0\);_(&quot;$&quot;\ * &quot;-&quot;??_);_(@_)"/>
      </ndxf>
    </rcc>
    <rfmt sheetId="1" sqref="AQ297" start="0" length="0">
      <dxf>
        <font>
          <sz val="11"/>
          <color auto="1"/>
          <name val="Calibri"/>
          <scheme val="minor"/>
        </font>
        <fill>
          <patternFill patternType="solid">
            <bgColor rgb="FF00B0F0"/>
          </patternFill>
        </fill>
      </dxf>
    </rfmt>
    <rfmt sheetId="1" sqref="AR297" start="0" length="0">
      <dxf>
        <font>
          <sz val="11"/>
          <color auto="1"/>
          <name val="Calibri"/>
          <scheme val="minor"/>
        </font>
        <fill>
          <patternFill patternType="solid">
            <bgColor rgb="FF00B0F0"/>
          </patternFill>
        </fill>
      </dxf>
    </rfmt>
  </rrc>
  <rrc rId="14889" sId="1" ref="A297:XFD297" action="deleteRow">
    <undo index="0" exp="ref" v="1" dr="AN297" r="AN298" sId="1"/>
    <undo index="0" exp="ref" v="1" dr="AM297" r="AM298" sId="1"/>
    <undo index="0" exp="ref" v="1" dr="AL297" r="AL298" sId="1"/>
    <undo index="0" exp="ref" v="1" dr="AK297" r="AK298" sId="1"/>
    <undo index="0" exp="ref" v="1" dr="AJ297" r="AJ298" sId="1"/>
    <undo index="0" exp="ref" v="1" dr="AI297" r="AI298" sId="1"/>
    <undo index="0" exp="ref" v="1" dr="AH297" r="AH298" sId="1"/>
    <undo index="0" exp="ref" v="1" dr="AG297" r="AG298" sId="1"/>
    <undo index="0" exp="ref" v="1" dr="AF297" r="AF298" sId="1"/>
    <undo index="0" exp="ref" v="1" dr="AE297" r="AE298" sId="1"/>
    <undo index="0" exp="ref" v="1" dr="AD297" r="AD298" sId="1"/>
    <undo index="0" exp="ref" v="1" dr="AC297" r="AC298" sId="1"/>
    <undo index="0" exp="ref" v="1" dr="AB297" r="AB298" sId="1"/>
    <undo index="0" exp="ref" v="1" dr="AA297" r="AA298" sId="1"/>
    <undo index="0" exp="ref" v="1" dr="U297" r="U298" sId="1"/>
    <undo index="0" exp="ref" v="1" dr="T297" r="T298" sId="1"/>
    <undo index="0" exp="ref" v="1" dr="S297" r="S298" sId="1"/>
    <undo index="0" exp="ref" v="1" dr="R297" r="R298" sId="1"/>
    <undo index="0" exp="ref" v="1" dr="Q297" r="Q298" sId="1"/>
    <rfmt sheetId="1" xfDxf="1" sqref="A297:XFD297" start="0" length="0"/>
    <rfmt sheetId="1" sqref="A297" start="0" length="0">
      <dxf>
        <font>
          <b/>
          <sz val="10"/>
          <color auto="1"/>
          <name val="Calibri"/>
          <scheme val="minor"/>
        </font>
        <fill>
          <patternFill patternType="solid">
            <bgColor rgb="FFFFC000"/>
          </patternFill>
        </fill>
        <alignment vertical="top" wrapText="1" readingOrder="0"/>
        <border outline="0">
          <left style="thin">
            <color auto="1"/>
          </left>
          <right style="thin">
            <color auto="1"/>
          </right>
          <top style="thin">
            <color auto="1"/>
          </top>
          <bottom style="thin">
            <color auto="1"/>
          </bottom>
        </border>
      </dxf>
    </rfmt>
    <rfmt sheetId="1" sqref="B297" start="0" length="0">
      <dxf>
        <font>
          <b/>
          <sz val="10"/>
          <color auto="1"/>
          <name val="Calibri"/>
          <scheme val="minor"/>
        </font>
        <fill>
          <patternFill patternType="solid">
            <bgColor rgb="FFFFC000"/>
          </patternFill>
        </fill>
        <alignment vertical="top" wrapText="1" readingOrder="0"/>
        <border outline="0">
          <left style="thin">
            <color auto="1"/>
          </left>
          <right style="thin">
            <color auto="1"/>
          </right>
          <top style="thin">
            <color auto="1"/>
          </top>
          <bottom style="thin">
            <color auto="1"/>
          </bottom>
        </border>
      </dxf>
    </rfmt>
    <rfmt sheetId="1" sqref="C297" start="0" length="0">
      <dxf>
        <font>
          <b/>
          <sz val="10"/>
          <color auto="1"/>
          <name val="Calibri"/>
          <scheme val="minor"/>
        </font>
        <fill>
          <patternFill patternType="solid">
            <bgColor rgb="FFFFC000"/>
          </patternFill>
        </fill>
        <alignment horizontal="right" vertical="top" wrapText="1" readingOrder="0"/>
        <border outline="0">
          <left style="thin">
            <color auto="1"/>
          </left>
          <right style="thin">
            <color auto="1"/>
          </right>
          <top style="thin">
            <color auto="1"/>
          </top>
          <bottom style="thin">
            <color auto="1"/>
          </bottom>
        </border>
      </dxf>
    </rfmt>
    <rfmt sheetId="1" sqref="D297" start="0" length="0">
      <dxf>
        <font>
          <b/>
          <sz val="10"/>
          <color auto="1"/>
          <name val="Calibri"/>
          <scheme val="minor"/>
        </font>
        <fill>
          <patternFill patternType="solid">
            <bgColor rgb="FFFFC000"/>
          </patternFill>
        </fill>
        <alignment horizontal="right" vertical="top" wrapText="1" readingOrder="0"/>
        <border outline="0">
          <left style="thin">
            <color auto="1"/>
          </left>
          <right style="thin">
            <color auto="1"/>
          </right>
          <top style="thin">
            <color auto="1"/>
          </top>
          <bottom style="thin">
            <color auto="1"/>
          </bottom>
        </border>
      </dxf>
    </rfmt>
    <rfmt sheetId="1" sqref="E297" start="0" length="0">
      <dxf>
        <font>
          <b/>
          <sz val="10"/>
          <color auto="1"/>
          <name val="Calibri"/>
          <scheme val="minor"/>
        </font>
        <fill>
          <patternFill patternType="solid">
            <bgColor rgb="FFFFC000"/>
          </patternFill>
        </fill>
        <alignment horizontal="right" vertical="top" wrapText="1" readingOrder="0"/>
        <border outline="0">
          <left style="thin">
            <color auto="1"/>
          </left>
          <right style="thin">
            <color auto="1"/>
          </right>
          <top style="thin">
            <color auto="1"/>
          </top>
          <bottom style="thin">
            <color auto="1"/>
          </bottom>
        </border>
      </dxf>
    </rfmt>
    <rfmt sheetId="1" sqref="F297" start="0" length="0">
      <dxf>
        <font>
          <b/>
          <sz val="10"/>
          <color auto="1"/>
          <name val="Calibri"/>
          <scheme val="minor"/>
        </font>
        <fill>
          <patternFill patternType="solid">
            <bgColor rgb="FFFFC000"/>
          </patternFill>
        </fill>
        <alignment vertical="top" wrapText="1" readingOrder="0"/>
        <border outline="0">
          <left style="thin">
            <color auto="1"/>
          </left>
          <right style="thin">
            <color auto="1"/>
          </right>
          <top style="thin">
            <color auto="1"/>
          </top>
          <bottom style="thin">
            <color auto="1"/>
          </bottom>
        </border>
      </dxf>
    </rfmt>
    <rfmt sheetId="1" sqref="G297" start="0" length="0">
      <dxf>
        <font>
          <b/>
          <sz val="10"/>
          <color auto="1"/>
          <name val="Calibri"/>
          <scheme val="minor"/>
        </font>
        <fill>
          <patternFill patternType="solid">
            <bgColor rgb="FFFFC000"/>
          </patternFill>
        </fill>
        <alignment vertical="top" wrapText="1" readingOrder="0"/>
        <border outline="0">
          <left style="thin">
            <color auto="1"/>
          </left>
          <right style="thin">
            <color auto="1"/>
          </right>
          <top style="thin">
            <color auto="1"/>
          </top>
          <bottom style="thin">
            <color auto="1"/>
          </bottom>
        </border>
      </dxf>
    </rfmt>
    <rfmt sheetId="1" sqref="H297" start="0" length="0">
      <dxf>
        <font>
          <b/>
          <sz val="10"/>
          <color auto="1"/>
          <name val="Calibri"/>
          <scheme val="minor"/>
        </font>
        <fill>
          <patternFill patternType="solid">
            <bgColor rgb="FFFFC000"/>
          </patternFill>
        </fill>
        <alignment vertical="top" wrapText="1" readingOrder="0"/>
        <border outline="0">
          <left style="thin">
            <color auto="1"/>
          </left>
          <right style="thin">
            <color auto="1"/>
          </right>
          <top style="thin">
            <color auto="1"/>
          </top>
          <bottom style="thin">
            <color auto="1"/>
          </bottom>
        </border>
      </dxf>
    </rfmt>
    <rfmt sheetId="1" sqref="I297" start="0" length="0">
      <dxf>
        <font>
          <b/>
          <sz val="10"/>
          <color auto="1"/>
          <name val="Calibri"/>
          <scheme val="minor"/>
        </font>
        <fill>
          <patternFill patternType="solid">
            <bgColor rgb="FFFFC000"/>
          </patternFill>
        </fill>
        <alignment vertical="top" wrapText="1" readingOrder="0"/>
        <border outline="0">
          <left style="thin">
            <color auto="1"/>
          </left>
          <right style="thin">
            <color auto="1"/>
          </right>
          <top style="thin">
            <color auto="1"/>
          </top>
          <bottom style="thin">
            <color auto="1"/>
          </bottom>
        </border>
      </dxf>
    </rfmt>
    <rfmt sheetId="1" sqref="J297" start="0" length="0">
      <dxf>
        <font>
          <b/>
          <sz val="10"/>
          <color auto="1"/>
          <name val="Calibri"/>
          <scheme val="minor"/>
        </font>
        <fill>
          <patternFill patternType="solid">
            <bgColor rgb="FFFFC000"/>
          </patternFill>
        </fill>
        <alignment horizontal="left" vertical="top" wrapText="1" readingOrder="0"/>
        <border outline="0">
          <left style="thin">
            <color auto="1"/>
          </left>
          <right style="thin">
            <color auto="1"/>
          </right>
          <top style="thin">
            <color auto="1"/>
          </top>
          <bottom style="thin">
            <color auto="1"/>
          </bottom>
        </border>
      </dxf>
    </rfmt>
    <rfmt sheetId="1" s="1" sqref="K297" start="0" length="0">
      <dxf>
        <font>
          <b/>
          <sz val="10"/>
          <color auto="1"/>
          <name val="Calibri"/>
          <scheme val="minor"/>
        </font>
        <numFmt numFmtId="34" formatCode="_(&quot;$&quot;\ * #,##0.00_);_(&quot;$&quot;\ * \(#,##0.00\);_(&quot;$&quot;\ * &quot;-&quot;??_);_(@_)"/>
        <fill>
          <patternFill patternType="solid">
            <bgColor rgb="FFFFC000"/>
          </patternFill>
        </fill>
        <alignment wrapText="1" readingOrder="0"/>
        <border outline="0">
          <left style="thin">
            <color auto="1"/>
          </left>
          <right style="thin">
            <color auto="1"/>
          </right>
          <top style="thin">
            <color auto="1"/>
          </top>
          <bottom style="thin">
            <color auto="1"/>
          </bottom>
        </border>
      </dxf>
    </rfmt>
    <rfmt sheetId="1" s="1" sqref="L297" start="0" length="0">
      <dxf>
        <font>
          <b/>
          <sz val="10"/>
          <color auto="1"/>
          <name val="Calibri"/>
          <scheme val="minor"/>
        </font>
        <numFmt numFmtId="10" formatCode="&quot;$&quot;\ #,##0_);[Red]\(&quot;$&quot;\ #,##0\)"/>
        <fill>
          <patternFill patternType="solid">
            <bgColor rgb="FFFFC000"/>
          </patternFill>
        </fill>
        <alignment horizontal="center" vertical="center" wrapText="1" readingOrder="0"/>
        <border outline="0">
          <left style="thin">
            <color auto="1"/>
          </left>
          <bottom style="thin">
            <color auto="1"/>
          </bottom>
        </border>
      </dxf>
    </rfmt>
    <rfmt sheetId="1" sqref="M297" start="0" length="0">
      <dxf>
        <font>
          <b/>
          <sz val="10"/>
          <color auto="1"/>
          <name val="Calibri"/>
          <scheme val="minor"/>
        </font>
        <fill>
          <patternFill patternType="solid">
            <bgColor rgb="FFFFC000"/>
          </patternFill>
        </fill>
        <alignment horizontal="center" vertical="center" wrapText="1" readingOrder="0"/>
        <border outline="0">
          <left style="thin">
            <color auto="1"/>
          </left>
          <right style="thin">
            <color auto="1"/>
          </right>
          <top style="thin">
            <color auto="1"/>
          </top>
          <bottom style="thin">
            <color auto="1"/>
          </bottom>
        </border>
      </dxf>
    </rfmt>
    <rfmt sheetId="1" sqref="N297" start="0" length="0">
      <dxf>
        <font>
          <b/>
          <sz val="10"/>
          <color auto="1"/>
          <name val="Calibri"/>
          <scheme val="minor"/>
        </font>
        <fill>
          <patternFill patternType="solid">
            <bgColor rgb="FFFFC000"/>
          </patternFill>
        </fill>
        <alignment vertical="top" wrapText="1" readingOrder="0"/>
        <border outline="0">
          <left style="thin">
            <color auto="1"/>
          </left>
          <right style="thin">
            <color auto="1"/>
          </right>
          <top style="thin">
            <color auto="1"/>
          </top>
          <bottom style="thin">
            <color auto="1"/>
          </bottom>
        </border>
      </dxf>
    </rfmt>
    <rfmt sheetId="1" sqref="O297" start="0" length="0">
      <dxf>
        <font>
          <b/>
          <sz val="10"/>
          <color auto="1"/>
          <name val="Calibri"/>
          <scheme val="minor"/>
        </font>
        <fill>
          <patternFill patternType="solid">
            <bgColor rgb="FFFFC000"/>
          </patternFill>
        </fill>
        <alignment vertical="top" wrapText="1" readingOrder="0"/>
        <border outline="0">
          <left style="thin">
            <color auto="1"/>
          </left>
          <right style="thin">
            <color auto="1"/>
          </right>
          <top style="thin">
            <color auto="1"/>
          </top>
          <bottom style="thin">
            <color auto="1"/>
          </bottom>
        </border>
      </dxf>
    </rfmt>
    <rcc rId="0" sId="1" dxf="1">
      <nc r="P297">
        <f>+R297-Q297</f>
      </nc>
      <ndxf>
        <font>
          <b/>
          <sz val="10"/>
          <color theme="1"/>
          <name val="Calibri"/>
          <scheme val="minor"/>
        </font>
        <numFmt numFmtId="164" formatCode="_-* #,##0.00\ _€_-;\-* #,##0.00\ _€_-;_-* &quot;-&quot;??\ _€_-;_-@_-"/>
        <fill>
          <patternFill patternType="solid">
            <bgColor rgb="FFFFC000"/>
          </patternFill>
        </fill>
        <alignment vertical="top" wrapText="1" readingOrder="0"/>
        <border outline="0">
          <left style="thin">
            <color auto="1"/>
          </left>
          <right style="thin">
            <color auto="1"/>
          </right>
          <top style="thin">
            <color auto="1"/>
          </top>
          <bottom style="thin">
            <color auto="1"/>
          </bottom>
        </border>
      </ndxf>
    </rcc>
    <rcc rId="0" sId="1" s="1" dxf="1">
      <nc r="Q297">
        <f>+#REF!+#REF!</f>
      </nc>
      <ndxf>
        <font>
          <b/>
          <sz val="10"/>
          <color auto="1"/>
          <name val="Calibri"/>
          <scheme val="minor"/>
        </font>
        <numFmt numFmtId="34" formatCode="_(&quot;$&quot;\ * #,##0.00_);_(&quot;$&quot;\ * \(#,##0.00\);_(&quot;$&quot;\ * &quot;-&quot;??_);_(@_)"/>
        <fill>
          <patternFill patternType="solid">
            <bgColor rgb="FFFFC000"/>
          </patternFill>
        </fill>
        <alignment wrapText="1" readingOrder="0"/>
        <border outline="0">
          <left style="medium">
            <color auto="1"/>
          </left>
          <right style="medium">
            <color auto="1"/>
          </right>
          <top style="medium">
            <color auto="1"/>
          </top>
          <bottom style="medium">
            <color auto="1"/>
          </bottom>
        </border>
      </ndxf>
    </rcc>
    <rcc rId="0" sId="1" s="1" dxf="1">
      <nc r="R297">
        <f>+#REF!+#REF!</f>
      </nc>
      <ndxf>
        <font>
          <b/>
          <sz val="10"/>
          <color auto="1"/>
          <name val="Calibri"/>
          <scheme val="minor"/>
        </font>
        <numFmt numFmtId="34" formatCode="_(&quot;$&quot;\ * #,##0.00_);_(&quot;$&quot;\ * \(#,##0.00\);_(&quot;$&quot;\ * &quot;-&quot;??_);_(@_)"/>
        <fill>
          <patternFill patternType="solid">
            <bgColor rgb="FFFFC000"/>
          </patternFill>
        </fill>
        <alignment wrapText="1" readingOrder="0"/>
        <border outline="0">
          <left style="medium">
            <color auto="1"/>
          </left>
          <right style="medium">
            <color auto="1"/>
          </right>
          <top style="medium">
            <color auto="1"/>
          </top>
          <bottom style="medium">
            <color auto="1"/>
          </bottom>
        </border>
      </ndxf>
    </rcc>
    <rcc rId="0" sId="1" s="1" dxf="1">
      <nc r="S297">
        <f>+#REF!+#REF!</f>
      </nc>
      <ndxf>
        <font>
          <b/>
          <sz val="10"/>
          <color auto="1"/>
          <name val="Calibri"/>
          <scheme val="minor"/>
        </font>
        <numFmt numFmtId="34" formatCode="_(&quot;$&quot;\ * #,##0.00_);_(&quot;$&quot;\ * \(#,##0.00\);_(&quot;$&quot;\ * &quot;-&quot;??_);_(@_)"/>
        <fill>
          <patternFill patternType="solid">
            <bgColor rgb="FFFFC000"/>
          </patternFill>
        </fill>
        <alignment wrapText="1" readingOrder="0"/>
        <border outline="0">
          <left style="medium">
            <color auto="1"/>
          </left>
          <right style="medium">
            <color auto="1"/>
          </right>
          <top style="medium">
            <color auto="1"/>
          </top>
          <bottom style="medium">
            <color auto="1"/>
          </bottom>
        </border>
      </ndxf>
    </rcc>
    <rcc rId="0" sId="1" s="1" dxf="1">
      <nc r="T297">
        <f>+#REF!+#REF!</f>
      </nc>
      <ndxf>
        <font>
          <b/>
          <sz val="10"/>
          <color auto="1"/>
          <name val="Calibri"/>
          <scheme val="minor"/>
        </font>
        <numFmt numFmtId="34" formatCode="_(&quot;$&quot;\ * #,##0.00_);_(&quot;$&quot;\ * \(#,##0.00\);_(&quot;$&quot;\ * &quot;-&quot;??_);_(@_)"/>
        <fill>
          <patternFill patternType="solid">
            <bgColor rgb="FFFFC000"/>
          </patternFill>
        </fill>
        <alignment wrapText="1" readingOrder="0"/>
        <border outline="0">
          <left style="medium">
            <color auto="1"/>
          </left>
          <right style="medium">
            <color auto="1"/>
          </right>
          <top style="medium">
            <color auto="1"/>
          </top>
          <bottom style="medium">
            <color auto="1"/>
          </bottom>
        </border>
      </ndxf>
    </rcc>
    <rcc rId="0" sId="1" s="1" dxf="1">
      <nc r="U297">
        <f>+#REF!+#REF!</f>
      </nc>
      <ndxf>
        <font>
          <b/>
          <sz val="10"/>
          <color auto="1"/>
          <name val="Calibri"/>
          <scheme val="minor"/>
        </font>
        <numFmt numFmtId="34" formatCode="_(&quot;$&quot;\ * #,##0.00_);_(&quot;$&quot;\ * \(#,##0.00\);_(&quot;$&quot;\ * &quot;-&quot;??_);_(@_)"/>
        <fill>
          <patternFill patternType="solid">
            <bgColor rgb="FFFFC000"/>
          </patternFill>
        </fill>
        <alignment wrapText="1" readingOrder="0"/>
        <border outline="0">
          <left style="medium">
            <color auto="1"/>
          </left>
          <right style="medium">
            <color auto="1"/>
          </right>
          <top style="medium">
            <color auto="1"/>
          </top>
          <bottom style="medium">
            <color auto="1"/>
          </bottom>
        </border>
      </ndxf>
    </rcc>
    <rfmt sheetId="1" s="1" sqref="V297" start="0" length="0">
      <dxf>
        <font>
          <b/>
          <sz val="10"/>
          <color auto="1"/>
          <name val="Calibri"/>
          <scheme val="minor"/>
        </font>
        <numFmt numFmtId="34" formatCode="_(&quot;$&quot;\ * #,##0.00_);_(&quot;$&quot;\ * \(#,##0.00\);_(&quot;$&quot;\ * &quot;-&quot;??_);_(@_)"/>
        <fill>
          <patternFill patternType="solid">
            <bgColor rgb="FFFFC000"/>
          </patternFill>
        </fill>
        <alignment wrapText="1" readingOrder="0"/>
        <border outline="0">
          <left style="medium">
            <color auto="1"/>
          </left>
          <right style="medium">
            <color auto="1"/>
          </right>
          <top style="medium">
            <color auto="1"/>
          </top>
          <bottom style="medium">
            <color auto="1"/>
          </bottom>
        </border>
      </dxf>
    </rfmt>
    <rfmt sheetId="1" s="1" sqref="W297" start="0" length="0">
      <dxf>
        <font>
          <b/>
          <sz val="10"/>
          <color auto="1"/>
          <name val="Calibri"/>
          <scheme val="minor"/>
        </font>
        <numFmt numFmtId="34" formatCode="_(&quot;$&quot;\ * #,##0.00_);_(&quot;$&quot;\ * \(#,##0.00\);_(&quot;$&quot;\ * &quot;-&quot;??_);_(@_)"/>
        <fill>
          <patternFill patternType="solid">
            <bgColor rgb="FFFFC000"/>
          </patternFill>
        </fill>
        <alignment wrapText="1" readingOrder="0"/>
        <border outline="0">
          <left style="medium">
            <color auto="1"/>
          </left>
          <right style="medium">
            <color auto="1"/>
          </right>
          <top style="medium">
            <color auto="1"/>
          </top>
          <bottom style="medium">
            <color auto="1"/>
          </bottom>
        </border>
      </dxf>
    </rfmt>
    <rfmt sheetId="1" s="1" sqref="X297" start="0" length="0">
      <dxf>
        <font>
          <b/>
          <sz val="10"/>
          <color auto="1"/>
          <name val="Calibri"/>
          <scheme val="minor"/>
        </font>
        <numFmt numFmtId="34" formatCode="_(&quot;$&quot;\ * #,##0.00_);_(&quot;$&quot;\ * \(#,##0.00\);_(&quot;$&quot;\ * &quot;-&quot;??_);_(@_)"/>
        <fill>
          <patternFill patternType="solid">
            <bgColor rgb="FFFFC000"/>
          </patternFill>
        </fill>
        <alignment wrapText="1" readingOrder="0"/>
        <border outline="0">
          <left style="medium">
            <color auto="1"/>
          </left>
          <right style="medium">
            <color auto="1"/>
          </right>
          <top style="medium">
            <color auto="1"/>
          </top>
          <bottom style="medium">
            <color auto="1"/>
          </bottom>
        </border>
      </dxf>
    </rfmt>
    <rfmt sheetId="1" s="1" sqref="Y297" start="0" length="0">
      <dxf>
        <font>
          <b/>
          <sz val="10"/>
          <color auto="1"/>
          <name val="Calibri"/>
          <scheme val="minor"/>
        </font>
        <numFmt numFmtId="34" formatCode="_(&quot;$&quot;\ * #,##0.00_);_(&quot;$&quot;\ * \(#,##0.00\);_(&quot;$&quot;\ * &quot;-&quot;??_);_(@_)"/>
        <fill>
          <patternFill patternType="solid">
            <bgColor rgb="FFFFC000"/>
          </patternFill>
        </fill>
        <alignment wrapText="1" readingOrder="0"/>
        <border outline="0">
          <left style="medium">
            <color auto="1"/>
          </left>
          <right style="medium">
            <color auto="1"/>
          </right>
          <top style="medium">
            <color auto="1"/>
          </top>
          <bottom style="medium">
            <color auto="1"/>
          </bottom>
        </border>
      </dxf>
    </rfmt>
    <rfmt sheetId="1" s="1" sqref="Z297" start="0" length="0">
      <dxf>
        <font>
          <b/>
          <sz val="10"/>
          <color auto="1"/>
          <name val="Calibri"/>
          <scheme val="minor"/>
        </font>
        <numFmt numFmtId="34" formatCode="_(&quot;$&quot;\ * #,##0.00_);_(&quot;$&quot;\ * \(#,##0.00\);_(&quot;$&quot;\ * &quot;-&quot;??_);_(@_)"/>
        <fill>
          <patternFill patternType="solid">
            <bgColor rgb="FFFFC000"/>
          </patternFill>
        </fill>
        <alignment wrapText="1" readingOrder="0"/>
        <border outline="0">
          <left style="medium">
            <color auto="1"/>
          </left>
          <right style="medium">
            <color auto="1"/>
          </right>
          <top style="medium">
            <color auto="1"/>
          </top>
          <bottom style="medium">
            <color auto="1"/>
          </bottom>
        </border>
      </dxf>
    </rfmt>
    <rcc rId="0" sId="1" s="1" dxf="1">
      <nc r="AA297">
        <f>+#REF!+#REF!</f>
      </nc>
      <ndxf>
        <font>
          <b/>
          <sz val="10"/>
          <color auto="1"/>
          <name val="Calibri"/>
          <scheme val="minor"/>
        </font>
        <numFmt numFmtId="34" formatCode="_(&quot;$&quot;\ * #,##0.00_);_(&quot;$&quot;\ * \(#,##0.00\);_(&quot;$&quot;\ * &quot;-&quot;??_);_(@_)"/>
        <fill>
          <patternFill patternType="solid">
            <bgColor rgb="FFFFC000"/>
          </patternFill>
        </fill>
        <alignment wrapText="1" readingOrder="0"/>
        <border outline="0">
          <left style="medium">
            <color auto="1"/>
          </left>
          <right style="medium">
            <color auto="1"/>
          </right>
          <top style="medium">
            <color auto="1"/>
          </top>
          <bottom style="medium">
            <color auto="1"/>
          </bottom>
        </border>
      </ndxf>
    </rcc>
    <rcc rId="0" sId="1" s="1" dxf="1">
      <nc r="AB297">
        <f>+#REF!+#REF!</f>
      </nc>
      <ndxf>
        <font>
          <b/>
          <sz val="10"/>
          <color auto="1"/>
          <name val="Calibri"/>
          <scheme val="minor"/>
        </font>
        <numFmt numFmtId="34" formatCode="_(&quot;$&quot;\ * #,##0.00_);_(&quot;$&quot;\ * \(#,##0.00\);_(&quot;$&quot;\ * &quot;-&quot;??_);_(@_)"/>
        <fill>
          <patternFill patternType="solid">
            <bgColor rgb="FFFFC000"/>
          </patternFill>
        </fill>
        <alignment wrapText="1" readingOrder="0"/>
        <border outline="0">
          <left style="medium">
            <color auto="1"/>
          </left>
          <right style="medium">
            <color auto="1"/>
          </right>
          <top style="medium">
            <color auto="1"/>
          </top>
          <bottom style="medium">
            <color auto="1"/>
          </bottom>
        </border>
      </ndxf>
    </rcc>
    <rcc rId="0" sId="1" s="1" dxf="1">
      <nc r="AC297">
        <f>+#REF!+#REF!</f>
      </nc>
      <ndxf>
        <font>
          <b/>
          <sz val="10"/>
          <color auto="1"/>
          <name val="Calibri"/>
          <scheme val="minor"/>
        </font>
        <numFmt numFmtId="34" formatCode="_(&quot;$&quot;\ * #,##0.00_);_(&quot;$&quot;\ * \(#,##0.00\);_(&quot;$&quot;\ * &quot;-&quot;??_);_(@_)"/>
        <fill>
          <patternFill patternType="solid">
            <bgColor rgb="FFFFC000"/>
          </patternFill>
        </fill>
        <alignment wrapText="1" readingOrder="0"/>
        <border outline="0">
          <left style="medium">
            <color auto="1"/>
          </left>
          <right style="medium">
            <color auto="1"/>
          </right>
          <top style="medium">
            <color auto="1"/>
          </top>
          <bottom style="medium">
            <color auto="1"/>
          </bottom>
        </border>
      </ndxf>
    </rcc>
    <rcc rId="0" sId="1" s="1" dxf="1">
      <nc r="AD297">
        <f>+#REF!+#REF!</f>
      </nc>
      <ndxf>
        <font>
          <b/>
          <sz val="10"/>
          <color auto="1"/>
          <name val="Calibri"/>
          <scheme val="minor"/>
        </font>
        <numFmt numFmtId="34" formatCode="_(&quot;$&quot;\ * #,##0.00_);_(&quot;$&quot;\ * \(#,##0.00\);_(&quot;$&quot;\ * &quot;-&quot;??_);_(@_)"/>
        <fill>
          <patternFill patternType="solid">
            <bgColor rgb="FFFFC000"/>
          </patternFill>
        </fill>
        <alignment wrapText="1" readingOrder="0"/>
        <border outline="0">
          <left style="medium">
            <color auto="1"/>
          </left>
          <right style="medium">
            <color auto="1"/>
          </right>
          <top style="medium">
            <color auto="1"/>
          </top>
          <bottom style="medium">
            <color auto="1"/>
          </bottom>
        </border>
      </ndxf>
    </rcc>
    <rcc rId="0" sId="1" s="1" dxf="1">
      <nc r="AE297">
        <f>+#REF!+#REF!</f>
      </nc>
      <ndxf>
        <font>
          <b/>
          <sz val="10"/>
          <color auto="1"/>
          <name val="Calibri"/>
          <scheme val="minor"/>
        </font>
        <numFmt numFmtId="34" formatCode="_(&quot;$&quot;\ * #,##0.00_);_(&quot;$&quot;\ * \(#,##0.00\);_(&quot;$&quot;\ * &quot;-&quot;??_);_(@_)"/>
        <fill>
          <patternFill patternType="solid">
            <bgColor rgb="FFFFC000"/>
          </patternFill>
        </fill>
        <alignment wrapText="1" readingOrder="0"/>
        <border outline="0">
          <left style="medium">
            <color auto="1"/>
          </left>
          <right style="medium">
            <color auto="1"/>
          </right>
          <top style="medium">
            <color auto="1"/>
          </top>
          <bottom style="medium">
            <color auto="1"/>
          </bottom>
        </border>
      </ndxf>
    </rcc>
    <rcc rId="0" sId="1" s="1" dxf="1">
      <nc r="AF297">
        <f>+#REF!+#REF!</f>
      </nc>
      <ndxf>
        <font>
          <b/>
          <sz val="10"/>
          <color auto="1"/>
          <name val="Calibri"/>
          <scheme val="minor"/>
        </font>
        <numFmt numFmtId="34" formatCode="_(&quot;$&quot;\ * #,##0.00_);_(&quot;$&quot;\ * \(#,##0.00\);_(&quot;$&quot;\ * &quot;-&quot;??_);_(@_)"/>
        <fill>
          <patternFill patternType="solid">
            <bgColor rgb="FFFFC000"/>
          </patternFill>
        </fill>
        <alignment wrapText="1" readingOrder="0"/>
        <border outline="0">
          <left style="medium">
            <color auto="1"/>
          </left>
          <right style="medium">
            <color auto="1"/>
          </right>
          <top style="medium">
            <color auto="1"/>
          </top>
          <bottom style="medium">
            <color auto="1"/>
          </bottom>
        </border>
      </ndxf>
    </rcc>
    <rcc rId="0" sId="1" s="1" dxf="1">
      <nc r="AG297">
        <f>+#REF!+#REF!</f>
      </nc>
      <ndxf>
        <font>
          <b/>
          <sz val="10"/>
          <color auto="1"/>
          <name val="Calibri"/>
          <scheme val="minor"/>
        </font>
        <numFmt numFmtId="34" formatCode="_(&quot;$&quot;\ * #,##0.00_);_(&quot;$&quot;\ * \(#,##0.00\);_(&quot;$&quot;\ * &quot;-&quot;??_);_(@_)"/>
        <fill>
          <patternFill patternType="solid">
            <bgColor rgb="FFFFC000"/>
          </patternFill>
        </fill>
        <alignment wrapText="1" readingOrder="0"/>
        <border outline="0">
          <left style="medium">
            <color auto="1"/>
          </left>
          <right style="medium">
            <color auto="1"/>
          </right>
          <top style="medium">
            <color auto="1"/>
          </top>
          <bottom style="medium">
            <color auto="1"/>
          </bottom>
        </border>
      </ndxf>
    </rcc>
    <rcc rId="0" sId="1" s="1" dxf="1">
      <nc r="AH297">
        <f>+#REF!+#REF!</f>
      </nc>
      <ndxf>
        <font>
          <b/>
          <sz val="10"/>
          <color auto="1"/>
          <name val="Calibri"/>
          <scheme val="minor"/>
        </font>
        <numFmt numFmtId="34" formatCode="_(&quot;$&quot;\ * #,##0.00_);_(&quot;$&quot;\ * \(#,##0.00\);_(&quot;$&quot;\ * &quot;-&quot;??_);_(@_)"/>
        <fill>
          <patternFill patternType="solid">
            <bgColor rgb="FFFFC000"/>
          </patternFill>
        </fill>
        <alignment wrapText="1" readingOrder="0"/>
        <border outline="0">
          <left style="medium">
            <color auto="1"/>
          </left>
          <right style="medium">
            <color auto="1"/>
          </right>
          <top style="medium">
            <color auto="1"/>
          </top>
          <bottom style="medium">
            <color auto="1"/>
          </bottom>
        </border>
      </ndxf>
    </rcc>
    <rcc rId="0" sId="1" s="1" dxf="1">
      <nc r="AI297">
        <f>+#REF!+#REF!</f>
      </nc>
      <ndxf>
        <font>
          <b/>
          <sz val="10"/>
          <color auto="1"/>
          <name val="Calibri"/>
          <scheme val="minor"/>
        </font>
        <numFmt numFmtId="34" formatCode="_(&quot;$&quot;\ * #,##0.00_);_(&quot;$&quot;\ * \(#,##0.00\);_(&quot;$&quot;\ * &quot;-&quot;??_);_(@_)"/>
        <fill>
          <patternFill patternType="solid">
            <bgColor rgb="FFFFC000"/>
          </patternFill>
        </fill>
        <alignment wrapText="1" readingOrder="0"/>
        <border outline="0">
          <left style="medium">
            <color auto="1"/>
          </left>
          <right style="medium">
            <color auto="1"/>
          </right>
          <top style="medium">
            <color auto="1"/>
          </top>
          <bottom style="medium">
            <color auto="1"/>
          </bottom>
        </border>
      </ndxf>
    </rcc>
    <rcc rId="0" sId="1" s="1" dxf="1">
      <nc r="AJ297">
        <f>+#REF!+#REF!</f>
      </nc>
      <ndxf>
        <font>
          <b/>
          <sz val="10"/>
          <color auto="1"/>
          <name val="Calibri"/>
          <scheme val="minor"/>
        </font>
        <numFmt numFmtId="34" formatCode="_(&quot;$&quot;\ * #,##0.00_);_(&quot;$&quot;\ * \(#,##0.00\);_(&quot;$&quot;\ * &quot;-&quot;??_);_(@_)"/>
        <fill>
          <patternFill patternType="solid">
            <bgColor rgb="FFFFC000"/>
          </patternFill>
        </fill>
        <alignment wrapText="1" readingOrder="0"/>
        <border outline="0">
          <left style="medium">
            <color auto="1"/>
          </left>
          <right style="medium">
            <color auto="1"/>
          </right>
          <top style="medium">
            <color auto="1"/>
          </top>
          <bottom style="medium">
            <color auto="1"/>
          </bottom>
        </border>
      </ndxf>
    </rcc>
    <rcc rId="0" sId="1" s="1" dxf="1">
      <nc r="AK297">
        <f>+#REF!+#REF!</f>
      </nc>
      <ndxf>
        <font>
          <b/>
          <sz val="10"/>
          <color auto="1"/>
          <name val="Calibri"/>
          <scheme val="minor"/>
        </font>
        <numFmt numFmtId="34" formatCode="_(&quot;$&quot;\ * #,##0.00_);_(&quot;$&quot;\ * \(#,##0.00\);_(&quot;$&quot;\ * &quot;-&quot;??_);_(@_)"/>
        <fill>
          <patternFill patternType="solid">
            <bgColor rgb="FFFFC000"/>
          </patternFill>
        </fill>
        <alignment wrapText="1" readingOrder="0"/>
        <border outline="0">
          <left style="medium">
            <color auto="1"/>
          </left>
          <right style="medium">
            <color auto="1"/>
          </right>
          <top style="medium">
            <color auto="1"/>
          </top>
          <bottom style="medium">
            <color auto="1"/>
          </bottom>
        </border>
      </ndxf>
    </rcc>
    <rcc rId="0" sId="1" s="1" dxf="1">
      <nc r="AL297">
        <f>+#REF!+#REF!</f>
      </nc>
      <ndxf>
        <font>
          <b/>
          <sz val="10"/>
          <color auto="1"/>
          <name val="Calibri"/>
          <scheme val="minor"/>
        </font>
        <numFmt numFmtId="34" formatCode="_(&quot;$&quot;\ * #,##0.00_);_(&quot;$&quot;\ * \(#,##0.00\);_(&quot;$&quot;\ * &quot;-&quot;??_);_(@_)"/>
        <fill>
          <patternFill patternType="solid">
            <bgColor rgb="FFFFC000"/>
          </patternFill>
        </fill>
        <alignment wrapText="1" readingOrder="0"/>
        <border outline="0">
          <left style="medium">
            <color auto="1"/>
          </left>
          <right style="medium">
            <color auto="1"/>
          </right>
          <top style="medium">
            <color auto="1"/>
          </top>
          <bottom style="medium">
            <color auto="1"/>
          </bottom>
        </border>
      </ndxf>
    </rcc>
    <rcc rId="0" sId="1" s="1" dxf="1">
      <nc r="AM297">
        <f>+#REF!+#REF!</f>
      </nc>
      <ndxf>
        <font>
          <b/>
          <sz val="10"/>
          <color auto="1"/>
          <name val="Calibri"/>
          <scheme val="minor"/>
        </font>
        <numFmt numFmtId="34" formatCode="_(&quot;$&quot;\ * #,##0.00_);_(&quot;$&quot;\ * \(#,##0.00\);_(&quot;$&quot;\ * &quot;-&quot;??_);_(@_)"/>
        <fill>
          <patternFill patternType="solid">
            <bgColor rgb="FFFFC000"/>
          </patternFill>
        </fill>
        <alignment wrapText="1" readingOrder="0"/>
        <border outline="0">
          <left style="medium">
            <color auto="1"/>
          </left>
          <right style="medium">
            <color auto="1"/>
          </right>
          <top style="medium">
            <color auto="1"/>
          </top>
          <bottom style="medium">
            <color auto="1"/>
          </bottom>
        </border>
      </ndxf>
    </rcc>
    <rcc rId="0" sId="1" s="1" dxf="1">
      <nc r="AN297">
        <f>+#REF!+#REF!</f>
      </nc>
      <ndxf>
        <font>
          <b/>
          <sz val="10"/>
          <color auto="1"/>
          <name val="Calibri"/>
          <scheme val="minor"/>
        </font>
        <numFmt numFmtId="34" formatCode="_(&quot;$&quot;\ * #,##0.00_);_(&quot;$&quot;\ * \(#,##0.00\);_(&quot;$&quot;\ * &quot;-&quot;??_);_(@_)"/>
        <fill>
          <patternFill patternType="solid">
            <bgColor rgb="FFFFC000"/>
          </patternFill>
        </fill>
        <alignment wrapText="1" readingOrder="0"/>
        <border outline="0">
          <left style="medium">
            <color auto="1"/>
          </left>
          <right style="medium">
            <color auto="1"/>
          </right>
          <top style="medium">
            <color auto="1"/>
          </top>
          <bottom style="medium">
            <color auto="1"/>
          </bottom>
        </border>
      </ndxf>
    </rcc>
    <rcc rId="0" sId="1" dxf="1">
      <nc r="AO297">
        <f>SUM(AE300:AN300)</f>
      </nc>
      <ndxf>
        <font>
          <sz val="10"/>
          <color theme="1"/>
          <name val="Calibri"/>
          <scheme val="minor"/>
        </font>
        <numFmt numFmtId="34" formatCode="_(&quot;$&quot;\ * #,##0.00_);_(&quot;$&quot;\ * \(#,##0.00\);_(&quot;$&quot;\ * &quot;-&quot;??_);_(@_)"/>
        <alignment vertical="top" wrapText="1" readingOrder="0"/>
        <protection locked="0"/>
      </ndxf>
    </rcc>
    <rcc rId="0" sId="1" dxf="1">
      <nc r="AP297">
        <f>+AO297-Q299</f>
      </nc>
      <ndxf>
        <numFmt numFmtId="165" formatCode="_(&quot;$&quot;\ * #,##0_);_(&quot;$&quot;\ * \(#,##0\);_(&quot;$&quot;\ * &quot;-&quot;??_);_(@_)"/>
      </ndxf>
    </rcc>
  </rrc>
  <rrc rId="14890" sId="1" ref="A297:XFD297" action="deleteRow">
    <rfmt sheetId="1" xfDxf="1" sqref="A297:XFD297" start="0" length="0"/>
    <rfmt sheetId="1" sqref="A297" start="0" length="0">
      <dxf>
        <font>
          <sz val="10"/>
          <color auto="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dxf>
    </rfmt>
    <rfmt sheetId="1" sqref="B297" start="0" length="0">
      <dxf>
        <font>
          <sz val="10"/>
          <color auto="1"/>
          <name val="Calibri"/>
          <scheme val="minor"/>
        </font>
        <fill>
          <patternFill patternType="solid">
            <bgColor rgb="FF00B0F0"/>
          </patternFill>
        </fill>
        <alignment vertical="top" wrapText="1" readingOrder="0"/>
      </dxf>
    </rfmt>
    <rfmt sheetId="1" sqref="C297" start="0" length="0">
      <dxf>
        <font>
          <sz val="10"/>
          <color auto="1"/>
          <name val="Calibri"/>
          <scheme val="minor"/>
        </font>
        <fill>
          <patternFill patternType="solid">
            <bgColor rgb="FF00B0F0"/>
          </patternFill>
        </fill>
        <alignment horizontal="right" vertical="top" wrapText="1" readingOrder="0"/>
      </dxf>
    </rfmt>
    <rfmt sheetId="1" sqref="D297" start="0" length="0">
      <dxf>
        <font>
          <sz val="10"/>
          <color auto="1"/>
          <name val="Calibri"/>
          <scheme val="minor"/>
        </font>
        <fill>
          <patternFill patternType="solid">
            <bgColor rgb="FF00B0F0"/>
          </patternFill>
        </fill>
        <alignment horizontal="right" vertical="top" wrapText="1" readingOrder="0"/>
      </dxf>
    </rfmt>
    <rfmt sheetId="1" sqref="E297" start="0" length="0">
      <dxf>
        <font>
          <sz val="10"/>
          <color auto="1"/>
          <name val="Calibri"/>
          <scheme val="minor"/>
        </font>
        <fill>
          <patternFill patternType="solid">
            <bgColor rgb="FF00B0F0"/>
          </patternFill>
        </fill>
        <alignment horizontal="right" vertical="top" wrapText="1" readingOrder="0"/>
        <border outline="0">
          <left style="thin">
            <color auto="1"/>
          </left>
          <right style="thin">
            <color auto="1"/>
          </right>
          <top style="thin">
            <color auto="1"/>
          </top>
          <bottom style="thin">
            <color auto="1"/>
          </bottom>
        </border>
      </dxf>
    </rfmt>
    <rfmt sheetId="1" sqref="F297" start="0" length="0">
      <dxf>
        <font>
          <sz val="10"/>
          <color auto="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dxf>
    </rfmt>
    <rfmt sheetId="1" sqref="G297" start="0" length="0">
      <dxf>
        <font>
          <sz val="10"/>
          <color auto="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dxf>
    </rfmt>
    <rfmt sheetId="1" sqref="H297" start="0" length="0">
      <dxf>
        <font>
          <sz val="10"/>
          <color auto="1"/>
          <name val="Calibri"/>
          <scheme val="minor"/>
        </font>
        <fill>
          <patternFill patternType="solid">
            <bgColor rgb="FF00B0F0"/>
          </patternFill>
        </fill>
        <alignment vertical="top" wrapText="1" readingOrder="0"/>
      </dxf>
    </rfmt>
    <rfmt sheetId="1" sqref="I297" start="0" length="0">
      <dxf>
        <font>
          <sz val="10"/>
          <color auto="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dxf>
    </rfmt>
    <rfmt sheetId="1" sqref="J297" start="0" length="0">
      <dxf>
        <font>
          <sz val="10"/>
          <color auto="1"/>
          <name val="Calibri"/>
          <scheme val="minor"/>
        </font>
        <fill>
          <patternFill patternType="solid">
            <bgColor rgb="FF00B0F0"/>
          </patternFill>
        </fill>
        <alignment horizontal="left" vertical="top" wrapText="1" readingOrder="0"/>
        <border outline="0">
          <left style="thin">
            <color auto="1"/>
          </left>
          <right style="thin">
            <color auto="1"/>
          </right>
          <top style="thin">
            <color auto="1"/>
          </top>
          <bottom style="thin">
            <color auto="1"/>
          </bottom>
        </border>
      </dxf>
    </rfmt>
    <rfmt sheetId="1" s="1" sqref="K297" start="0" length="0">
      <dxf>
        <font>
          <sz val="10"/>
          <color auto="1"/>
          <name val="Calibri"/>
          <scheme val="minor"/>
        </font>
        <numFmt numFmtId="34" formatCode="_(&quot;$&quot;\ * #,##0.00_);_(&quot;$&quot;\ * \(#,##0.00\);_(&quot;$&quot;\ * &quot;-&quot;??_);_(@_)"/>
        <fill>
          <patternFill patternType="solid">
            <bgColor rgb="FF00B0F0"/>
          </patternFill>
        </fill>
        <alignment wrapText="1" readingOrder="0"/>
        <border outline="0">
          <left style="thin">
            <color auto="1"/>
          </left>
          <right style="thin">
            <color auto="1"/>
          </right>
          <top style="thin">
            <color auto="1"/>
          </top>
          <bottom style="thin">
            <color auto="1"/>
          </bottom>
        </border>
      </dxf>
    </rfmt>
    <rfmt sheetId="1" s="1" sqref="L297" start="0" length="0">
      <dxf>
        <font>
          <sz val="10"/>
          <color auto="1"/>
          <name val="Calibri"/>
          <scheme val="minor"/>
        </font>
        <numFmt numFmtId="10" formatCode="&quot;$&quot;\ #,##0_);[Red]\(&quot;$&quot;\ #,##0\)"/>
        <fill>
          <patternFill patternType="solid">
            <bgColor rgb="FF00B0F0"/>
          </patternFill>
        </fill>
        <alignment horizontal="center" vertical="center" wrapText="1" readingOrder="0"/>
        <border outline="0">
          <left style="thin">
            <color auto="1"/>
          </left>
          <bottom style="thin">
            <color auto="1"/>
          </bottom>
        </border>
      </dxf>
    </rfmt>
    <rfmt sheetId="1" sqref="M297" start="0" length="0">
      <dxf>
        <font>
          <sz val="10"/>
          <color auto="1"/>
          <name val="Calibri"/>
          <scheme val="minor"/>
        </font>
        <fill>
          <patternFill patternType="solid">
            <bgColor rgb="FF00B0F0"/>
          </patternFill>
        </fill>
        <alignment horizontal="center" vertical="center" wrapText="1" readingOrder="0"/>
        <border outline="0">
          <left style="thin">
            <color auto="1"/>
          </left>
          <right style="thin">
            <color auto="1"/>
          </right>
          <top style="thin">
            <color auto="1"/>
          </top>
          <bottom style="thin">
            <color auto="1"/>
          </bottom>
        </border>
      </dxf>
    </rfmt>
    <rfmt sheetId="1" sqref="N297" start="0" length="0">
      <dxf>
        <font>
          <sz val="10"/>
          <color auto="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dxf>
    </rfmt>
    <rfmt sheetId="1" sqref="O297" start="0" length="0">
      <dxf>
        <font>
          <sz val="10"/>
          <color auto="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dxf>
    </rfmt>
    <rfmt sheetId="1" sqref="P297" start="0" length="0">
      <dxf>
        <font>
          <sz val="10"/>
          <color auto="1"/>
          <name val="Calibri"/>
          <scheme val="minor"/>
        </font>
        <numFmt numFmtId="34" formatCode="_(&quot;$&quot;\ * #,##0.00_);_(&quot;$&quot;\ * \(#,##0.00\);_(&quot;$&quot;\ * &quot;-&quot;??_);_(@_)"/>
        <fill>
          <patternFill patternType="solid">
            <bgColor rgb="FF00B0F0"/>
          </patternFill>
        </fill>
        <alignment vertical="top" wrapText="1" readingOrder="0"/>
        <border outline="0">
          <left style="thin">
            <color auto="1"/>
          </left>
          <top style="thin">
            <color auto="1"/>
          </top>
          <bottom style="thin">
            <color auto="1"/>
          </bottom>
        </border>
      </dxf>
    </rfmt>
    <rcc rId="0" sId="1" s="1" dxf="1">
      <nc r="Q297">
        <f>+#REF!+#REF!+#REF!+#REF!</f>
      </nc>
      <ndxf>
        <font>
          <b/>
          <sz val="10"/>
          <color auto="1"/>
          <name val="Calibri"/>
          <scheme val="minor"/>
        </font>
        <numFmt numFmtId="34" formatCode="_(&quot;$&quot;\ * #,##0.00_);_(&quot;$&quot;\ * \(#,##0.00\);_(&quot;$&quot;\ * &quot;-&quot;??_);_(@_)"/>
        <fill>
          <patternFill patternType="solid">
            <bgColor rgb="FF00B0F0"/>
          </patternFill>
        </fill>
        <alignment wrapText="1" readingOrder="0"/>
        <border outline="0">
          <top style="medium">
            <color auto="1"/>
          </top>
        </border>
      </ndxf>
    </rcc>
    <rcc rId="0" sId="1" s="1" dxf="1">
      <nc r="R297">
        <f>+#REF!+#REF!+#REF!+#REF!</f>
      </nc>
      <ndxf>
        <font>
          <b/>
          <sz val="10"/>
          <color auto="1"/>
          <name val="Calibri"/>
          <scheme val="minor"/>
        </font>
        <numFmt numFmtId="34" formatCode="_(&quot;$&quot;\ * #,##0.00_);_(&quot;$&quot;\ * \(#,##0.00\);_(&quot;$&quot;\ * &quot;-&quot;??_);_(@_)"/>
        <fill>
          <patternFill patternType="solid">
            <bgColor rgb="FF00B0F0"/>
          </patternFill>
        </fill>
        <alignment wrapText="1" readingOrder="0"/>
        <border outline="0">
          <top style="medium">
            <color auto="1"/>
          </top>
        </border>
      </ndxf>
    </rcc>
    <rcc rId="0" sId="1" s="1" dxf="1">
      <nc r="S297">
        <f>+#REF!+#REF!+#REF!+#REF!</f>
      </nc>
      <ndxf>
        <font>
          <b/>
          <sz val="10"/>
          <color auto="1"/>
          <name val="Calibri"/>
          <scheme val="minor"/>
        </font>
        <numFmt numFmtId="34" formatCode="_(&quot;$&quot;\ * #,##0.00_);_(&quot;$&quot;\ * \(#,##0.00\);_(&quot;$&quot;\ * &quot;-&quot;??_);_(@_)"/>
        <fill>
          <patternFill patternType="solid">
            <bgColor rgb="FF00B0F0"/>
          </patternFill>
        </fill>
        <alignment wrapText="1" readingOrder="0"/>
        <border outline="0">
          <top style="medium">
            <color auto="1"/>
          </top>
        </border>
      </ndxf>
    </rcc>
    <rcc rId="0" sId="1" s="1" dxf="1">
      <nc r="T297">
        <f>+#REF!+#REF!+#REF!+#REF!</f>
      </nc>
      <ndxf>
        <font>
          <b/>
          <sz val="10"/>
          <color auto="1"/>
          <name val="Calibri"/>
          <scheme val="minor"/>
        </font>
        <numFmt numFmtId="34" formatCode="_(&quot;$&quot;\ * #,##0.00_);_(&quot;$&quot;\ * \(#,##0.00\);_(&quot;$&quot;\ * &quot;-&quot;??_);_(@_)"/>
        <fill>
          <patternFill patternType="solid">
            <bgColor rgb="FF00B0F0"/>
          </patternFill>
        </fill>
        <alignment wrapText="1" readingOrder="0"/>
        <border outline="0">
          <top style="medium">
            <color auto="1"/>
          </top>
        </border>
      </ndxf>
    </rcc>
    <rcc rId="0" sId="1" s="1" dxf="1">
      <nc r="U297">
        <f>+#REF!+#REF!+#REF!+#REF!</f>
      </nc>
      <ndxf>
        <font>
          <b/>
          <sz val="10"/>
          <color auto="1"/>
          <name val="Calibri"/>
          <scheme val="minor"/>
        </font>
        <numFmt numFmtId="34" formatCode="_(&quot;$&quot;\ * #,##0.00_);_(&quot;$&quot;\ * \(#,##0.00\);_(&quot;$&quot;\ * &quot;-&quot;??_);_(@_)"/>
        <fill>
          <patternFill patternType="solid">
            <bgColor rgb="FF00B0F0"/>
          </patternFill>
        </fill>
        <alignment wrapText="1" readingOrder="0"/>
        <border outline="0">
          <top style="medium">
            <color auto="1"/>
          </top>
        </border>
      </ndxf>
    </rcc>
    <rfmt sheetId="1" s="1" sqref="V297" start="0" length="0">
      <dxf>
        <font>
          <b/>
          <sz val="10"/>
          <color auto="1"/>
          <name val="Calibri"/>
          <scheme val="minor"/>
        </font>
        <numFmt numFmtId="34" formatCode="_(&quot;$&quot;\ * #,##0.00_);_(&quot;$&quot;\ * \(#,##0.00\);_(&quot;$&quot;\ * &quot;-&quot;??_);_(@_)"/>
        <fill>
          <patternFill patternType="solid">
            <bgColor rgb="FF00B0F0"/>
          </patternFill>
        </fill>
        <alignment wrapText="1" readingOrder="0"/>
        <border outline="0">
          <top style="medium">
            <color auto="1"/>
          </top>
        </border>
      </dxf>
    </rfmt>
    <rfmt sheetId="1" s="1" sqref="W297" start="0" length="0">
      <dxf>
        <font>
          <b/>
          <sz val="10"/>
          <color auto="1"/>
          <name val="Calibri"/>
          <scheme val="minor"/>
        </font>
        <numFmt numFmtId="34" formatCode="_(&quot;$&quot;\ * #,##0.00_);_(&quot;$&quot;\ * \(#,##0.00\);_(&quot;$&quot;\ * &quot;-&quot;??_);_(@_)"/>
        <fill>
          <patternFill patternType="solid">
            <bgColor rgb="FF00B0F0"/>
          </patternFill>
        </fill>
        <alignment wrapText="1" readingOrder="0"/>
        <border outline="0">
          <top style="medium">
            <color auto="1"/>
          </top>
        </border>
      </dxf>
    </rfmt>
    <rfmt sheetId="1" s="1" sqref="X297" start="0" length="0">
      <dxf>
        <font>
          <b/>
          <sz val="10"/>
          <color auto="1"/>
          <name val="Calibri"/>
          <scheme val="minor"/>
        </font>
        <numFmt numFmtId="34" formatCode="_(&quot;$&quot;\ * #,##0.00_);_(&quot;$&quot;\ * \(#,##0.00\);_(&quot;$&quot;\ * &quot;-&quot;??_);_(@_)"/>
        <fill>
          <patternFill patternType="solid">
            <bgColor rgb="FF00B0F0"/>
          </patternFill>
        </fill>
        <alignment wrapText="1" readingOrder="0"/>
        <border outline="0">
          <top style="medium">
            <color auto="1"/>
          </top>
        </border>
      </dxf>
    </rfmt>
    <rfmt sheetId="1" s="1" sqref="Y297" start="0" length="0">
      <dxf>
        <font>
          <b/>
          <sz val="10"/>
          <color auto="1"/>
          <name val="Calibri"/>
          <scheme val="minor"/>
        </font>
        <numFmt numFmtId="34" formatCode="_(&quot;$&quot;\ * #,##0.00_);_(&quot;$&quot;\ * \(#,##0.00\);_(&quot;$&quot;\ * &quot;-&quot;??_);_(@_)"/>
        <fill>
          <patternFill patternType="solid">
            <bgColor rgb="FF00B0F0"/>
          </patternFill>
        </fill>
        <alignment wrapText="1" readingOrder="0"/>
        <border outline="0">
          <top style="medium">
            <color auto="1"/>
          </top>
        </border>
      </dxf>
    </rfmt>
    <rfmt sheetId="1" s="1" sqref="Z297" start="0" length="0">
      <dxf>
        <font>
          <b/>
          <sz val="10"/>
          <color auto="1"/>
          <name val="Calibri"/>
          <scheme val="minor"/>
        </font>
        <numFmt numFmtId="34" formatCode="_(&quot;$&quot;\ * #,##0.00_);_(&quot;$&quot;\ * \(#,##0.00\);_(&quot;$&quot;\ * &quot;-&quot;??_);_(@_)"/>
        <fill>
          <patternFill patternType="solid">
            <bgColor rgb="FF00B0F0"/>
          </patternFill>
        </fill>
        <alignment wrapText="1" readingOrder="0"/>
        <border outline="0">
          <top style="medium">
            <color auto="1"/>
          </top>
        </border>
      </dxf>
    </rfmt>
    <rcc rId="0" sId="1" s="1" dxf="1">
      <nc r="AA297">
        <f>+#REF!+#REF!+#REF!+#REF!</f>
      </nc>
      <ndxf>
        <font>
          <b/>
          <sz val="10"/>
          <color auto="1"/>
          <name val="Calibri"/>
          <scheme val="minor"/>
        </font>
        <numFmt numFmtId="34" formatCode="_(&quot;$&quot;\ * #,##0.00_);_(&quot;$&quot;\ * \(#,##0.00\);_(&quot;$&quot;\ * &quot;-&quot;??_);_(@_)"/>
        <fill>
          <patternFill patternType="solid">
            <bgColor rgb="FF00B0F0"/>
          </patternFill>
        </fill>
        <alignment wrapText="1" readingOrder="0"/>
        <border outline="0">
          <top style="medium">
            <color auto="1"/>
          </top>
        </border>
      </ndxf>
    </rcc>
    <rcc rId="0" sId="1" s="1" dxf="1">
      <nc r="AB297">
        <f>+#REF!+#REF!+#REF!+#REF!</f>
      </nc>
      <ndxf>
        <font>
          <b/>
          <sz val="10"/>
          <color auto="1"/>
          <name val="Calibri"/>
          <scheme val="minor"/>
        </font>
        <numFmt numFmtId="34" formatCode="_(&quot;$&quot;\ * #,##0.00_);_(&quot;$&quot;\ * \(#,##0.00\);_(&quot;$&quot;\ * &quot;-&quot;??_);_(@_)"/>
        <fill>
          <patternFill patternType="solid">
            <bgColor rgb="FF00B0F0"/>
          </patternFill>
        </fill>
        <alignment wrapText="1" readingOrder="0"/>
        <border outline="0">
          <top style="medium">
            <color auto="1"/>
          </top>
        </border>
      </ndxf>
    </rcc>
    <rcc rId="0" sId="1" s="1" dxf="1">
      <nc r="AC297">
        <f>+#REF!+#REF!+#REF!+#REF!</f>
      </nc>
      <ndxf>
        <font>
          <b/>
          <sz val="10"/>
          <color auto="1"/>
          <name val="Calibri"/>
          <scheme val="minor"/>
        </font>
        <numFmt numFmtId="34" formatCode="_(&quot;$&quot;\ * #,##0.00_);_(&quot;$&quot;\ * \(#,##0.00\);_(&quot;$&quot;\ * &quot;-&quot;??_);_(@_)"/>
        <fill>
          <patternFill patternType="solid">
            <bgColor rgb="FF00B0F0"/>
          </patternFill>
        </fill>
        <alignment wrapText="1" readingOrder="0"/>
        <border outline="0">
          <top style="medium">
            <color auto="1"/>
          </top>
        </border>
      </ndxf>
    </rcc>
    <rcc rId="0" sId="1" s="1" dxf="1">
      <nc r="AD297">
        <f>+#REF!+#REF!+#REF!+#REF!</f>
      </nc>
      <ndxf>
        <font>
          <b/>
          <sz val="10"/>
          <color auto="1"/>
          <name val="Calibri"/>
          <scheme val="minor"/>
        </font>
        <numFmt numFmtId="34" formatCode="_(&quot;$&quot;\ * #,##0.00_);_(&quot;$&quot;\ * \(#,##0.00\);_(&quot;$&quot;\ * &quot;-&quot;??_);_(@_)"/>
        <fill>
          <patternFill patternType="solid">
            <bgColor rgb="FF00B0F0"/>
          </patternFill>
        </fill>
        <alignment wrapText="1" readingOrder="0"/>
        <border outline="0">
          <top style="medium">
            <color auto="1"/>
          </top>
        </border>
      </ndxf>
    </rcc>
    <rcc rId="0" sId="1" s="1" dxf="1">
      <nc r="AE297">
        <f>+#REF!+#REF!+#REF!+#REF!</f>
      </nc>
      <ndxf>
        <font>
          <b/>
          <sz val="10"/>
          <color auto="1"/>
          <name val="Calibri"/>
          <scheme val="minor"/>
        </font>
        <numFmt numFmtId="34" formatCode="_(&quot;$&quot;\ * #,##0.00_);_(&quot;$&quot;\ * \(#,##0.00\);_(&quot;$&quot;\ * &quot;-&quot;??_);_(@_)"/>
        <fill>
          <patternFill patternType="solid">
            <bgColor rgb="FF00B0F0"/>
          </patternFill>
        </fill>
        <alignment wrapText="1" readingOrder="0"/>
        <border outline="0">
          <top style="medium">
            <color auto="1"/>
          </top>
        </border>
      </ndxf>
    </rcc>
    <rcc rId="0" sId="1" s="1" dxf="1">
      <nc r="AF297">
        <f>+#REF!+#REF!+#REF!+#REF!</f>
      </nc>
      <ndxf>
        <font>
          <b/>
          <sz val="10"/>
          <color auto="1"/>
          <name val="Calibri"/>
          <scheme val="minor"/>
        </font>
        <numFmt numFmtId="34" formatCode="_(&quot;$&quot;\ * #,##0.00_);_(&quot;$&quot;\ * \(#,##0.00\);_(&quot;$&quot;\ * &quot;-&quot;??_);_(@_)"/>
        <fill>
          <patternFill patternType="solid">
            <bgColor rgb="FF00B0F0"/>
          </patternFill>
        </fill>
        <alignment wrapText="1" readingOrder="0"/>
        <border outline="0">
          <top style="medium">
            <color auto="1"/>
          </top>
        </border>
      </ndxf>
    </rcc>
    <rcc rId="0" sId="1" s="1" dxf="1">
      <nc r="AG297">
        <f>+#REF!+#REF!+#REF!+#REF!</f>
      </nc>
      <ndxf>
        <font>
          <b/>
          <sz val="10"/>
          <color auto="1"/>
          <name val="Calibri"/>
          <scheme val="minor"/>
        </font>
        <numFmt numFmtId="34" formatCode="_(&quot;$&quot;\ * #,##0.00_);_(&quot;$&quot;\ * \(#,##0.00\);_(&quot;$&quot;\ * &quot;-&quot;??_);_(@_)"/>
        <fill>
          <patternFill patternType="solid">
            <bgColor rgb="FF00B0F0"/>
          </patternFill>
        </fill>
        <alignment wrapText="1" readingOrder="0"/>
        <border outline="0">
          <top style="medium">
            <color auto="1"/>
          </top>
        </border>
      </ndxf>
    </rcc>
    <rcc rId="0" sId="1" s="1" dxf="1">
      <nc r="AH297">
        <f>+#REF!+#REF!+#REF!+#REF!</f>
      </nc>
      <ndxf>
        <font>
          <b/>
          <sz val="10"/>
          <color auto="1"/>
          <name val="Calibri"/>
          <scheme val="minor"/>
        </font>
        <numFmt numFmtId="34" formatCode="_(&quot;$&quot;\ * #,##0.00_);_(&quot;$&quot;\ * \(#,##0.00\);_(&quot;$&quot;\ * &quot;-&quot;??_);_(@_)"/>
        <fill>
          <patternFill patternType="solid">
            <bgColor rgb="FF00B0F0"/>
          </patternFill>
        </fill>
        <alignment wrapText="1" readingOrder="0"/>
        <border outline="0">
          <top style="medium">
            <color auto="1"/>
          </top>
        </border>
      </ndxf>
    </rcc>
    <rcc rId="0" sId="1" s="1" dxf="1">
      <nc r="AI297">
        <f>+#REF!+#REF!+#REF!+#REF!</f>
      </nc>
      <ndxf>
        <font>
          <b/>
          <sz val="10"/>
          <color auto="1"/>
          <name val="Calibri"/>
          <scheme val="minor"/>
        </font>
        <numFmt numFmtId="34" formatCode="_(&quot;$&quot;\ * #,##0.00_);_(&quot;$&quot;\ * \(#,##0.00\);_(&quot;$&quot;\ * &quot;-&quot;??_);_(@_)"/>
        <fill>
          <patternFill patternType="solid">
            <bgColor rgb="FF00B0F0"/>
          </patternFill>
        </fill>
        <alignment wrapText="1" readingOrder="0"/>
        <border outline="0">
          <top style="medium">
            <color auto="1"/>
          </top>
        </border>
      </ndxf>
    </rcc>
    <rcc rId="0" sId="1" s="1" dxf="1">
      <nc r="AJ297">
        <f>+#REF!+#REF!+#REF!+#REF!</f>
      </nc>
      <ndxf>
        <font>
          <b/>
          <sz val="10"/>
          <color auto="1"/>
          <name val="Calibri"/>
          <scheme val="minor"/>
        </font>
        <numFmt numFmtId="34" formatCode="_(&quot;$&quot;\ * #,##0.00_);_(&quot;$&quot;\ * \(#,##0.00\);_(&quot;$&quot;\ * &quot;-&quot;??_);_(@_)"/>
        <fill>
          <patternFill patternType="solid">
            <bgColor rgb="FF00B0F0"/>
          </patternFill>
        </fill>
        <alignment wrapText="1" readingOrder="0"/>
        <border outline="0">
          <top style="medium">
            <color auto="1"/>
          </top>
        </border>
      </ndxf>
    </rcc>
    <rcc rId="0" sId="1" s="1" dxf="1">
      <nc r="AK297">
        <f>+#REF!+#REF!+#REF!+#REF!</f>
      </nc>
      <ndxf>
        <font>
          <b/>
          <sz val="10"/>
          <color auto="1"/>
          <name val="Calibri"/>
          <scheme val="minor"/>
        </font>
        <numFmt numFmtId="34" formatCode="_(&quot;$&quot;\ * #,##0.00_);_(&quot;$&quot;\ * \(#,##0.00\);_(&quot;$&quot;\ * &quot;-&quot;??_);_(@_)"/>
        <fill>
          <patternFill patternType="solid">
            <bgColor rgb="FF00B0F0"/>
          </patternFill>
        </fill>
        <alignment wrapText="1" readingOrder="0"/>
        <border outline="0">
          <top style="medium">
            <color auto="1"/>
          </top>
        </border>
      </ndxf>
    </rcc>
    <rcc rId="0" sId="1" s="1" dxf="1">
      <nc r="AL297">
        <f>+#REF!+#REF!+#REF!+#REF!</f>
      </nc>
      <ndxf>
        <font>
          <b/>
          <sz val="10"/>
          <color auto="1"/>
          <name val="Calibri"/>
          <scheme val="minor"/>
        </font>
        <numFmt numFmtId="34" formatCode="_(&quot;$&quot;\ * #,##0.00_);_(&quot;$&quot;\ * \(#,##0.00\);_(&quot;$&quot;\ * &quot;-&quot;??_);_(@_)"/>
        <fill>
          <patternFill patternType="solid">
            <bgColor rgb="FF00B0F0"/>
          </patternFill>
        </fill>
        <alignment wrapText="1" readingOrder="0"/>
        <border outline="0">
          <top style="medium">
            <color auto="1"/>
          </top>
        </border>
      </ndxf>
    </rcc>
    <rcc rId="0" sId="1" s="1" dxf="1">
      <nc r="AM297">
        <f>+#REF!+#REF!+#REF!+#REF!</f>
      </nc>
      <ndxf>
        <font>
          <b/>
          <sz val="10"/>
          <color auto="1"/>
          <name val="Calibri"/>
          <scheme val="minor"/>
        </font>
        <numFmt numFmtId="34" formatCode="_(&quot;$&quot;\ * #,##0.00_);_(&quot;$&quot;\ * \(#,##0.00\);_(&quot;$&quot;\ * &quot;-&quot;??_);_(@_)"/>
        <fill>
          <patternFill patternType="solid">
            <bgColor rgb="FF00B0F0"/>
          </patternFill>
        </fill>
        <alignment wrapText="1" readingOrder="0"/>
        <border outline="0">
          <top style="medium">
            <color auto="1"/>
          </top>
        </border>
      </ndxf>
    </rcc>
    <rcc rId="0" sId="1" s="1" dxf="1">
      <nc r="AN297">
        <f>+#REF!+#REF!+#REF!+#REF!</f>
      </nc>
      <ndxf>
        <font>
          <b/>
          <sz val="10"/>
          <color auto="1"/>
          <name val="Calibri"/>
          <scheme val="minor"/>
        </font>
        <numFmt numFmtId="34" formatCode="_(&quot;$&quot;\ * #,##0.00_);_(&quot;$&quot;\ * \(#,##0.00\);_(&quot;$&quot;\ * &quot;-&quot;??_);_(@_)"/>
        <fill>
          <patternFill patternType="solid">
            <bgColor rgb="FF00B0F0"/>
          </patternFill>
        </fill>
        <alignment wrapText="1" readingOrder="0"/>
        <border outline="0">
          <top style="medium">
            <color auto="1"/>
          </top>
        </border>
      </ndxf>
    </rcc>
    <rcc rId="0" sId="1" dxf="1">
      <nc r="AO297">
        <f>SUM(AG299:AN299)</f>
      </nc>
      <ndxf>
        <font>
          <sz val="10"/>
          <color theme="1"/>
          <name val="Calibri"/>
          <scheme val="minor"/>
        </font>
        <numFmt numFmtId="34" formatCode="_(&quot;$&quot;\ * #,##0.00_);_(&quot;$&quot;\ * \(#,##0.00\);_(&quot;$&quot;\ * &quot;-&quot;??_);_(@_)"/>
        <alignment vertical="center" wrapText="1" readingOrder="0"/>
        <protection locked="0"/>
      </ndxf>
    </rcc>
    <rcc rId="0" sId="1" dxf="1">
      <nc r="AP297">
        <f>+AO297-Q299</f>
      </nc>
      <ndxf>
        <numFmt numFmtId="165" formatCode="_(&quot;$&quot;\ * #,##0_);_(&quot;$&quot;\ * \(#,##0\);_(&quot;$&quot;\ * &quot;-&quot;??_);_(@_)"/>
      </ndxf>
    </rcc>
  </rrc>
  <rrc rId="14891" sId="1" ref="A299:XFD299" action="deleteRow">
    <rfmt sheetId="1" xfDxf="1" sqref="A299:XFD299" start="0" length="0"/>
    <rcc rId="0" sId="1" dxf="1">
      <nc r="A299" t="inlineStr">
        <is>
          <t>GENERAL</t>
        </is>
      </nc>
      <ndxf>
        <fill>
          <patternFill patternType="solid">
            <bgColor theme="7" tint="0.59999389629810485"/>
          </patternFill>
        </fill>
        <alignment horizontal="center" vertical="center" wrapText="1" readingOrder="0"/>
        <border outline="0">
          <left style="thin">
            <color auto="1"/>
          </left>
          <right style="thin">
            <color auto="1"/>
          </right>
          <top style="thin">
            <color auto="1"/>
          </top>
          <bottom style="thin">
            <color auto="1"/>
          </bottom>
        </border>
        <protection locked="0"/>
      </ndxf>
    </rcc>
    <rcc rId="0" sId="1" dxf="1">
      <nc r="B299" t="inlineStr">
        <is>
          <t>GR:4:4-06-01-558</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C299" t="inlineStr">
        <is>
          <t>A.17.2</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D299">
        <v>29707601</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E299" t="inlineStr">
        <is>
          <t>1-0100</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F299">
        <v>558</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G299" t="inlineStr">
        <is>
          <t>PRODUCTO</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H299">
        <v>29707601</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I299" t="inlineStr">
        <is>
          <t>IMPLEMENTACIÓN DEL CENTRO INTEGRADO DE ATENCIÓN AL CIUDADANO DEL DEPARTAMENTO DE CUNDINAMARCA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J299" t="inlineStr">
        <is>
          <t>Servicios de asistencia telefónica - Servicios de conferencia telefónica - Servicio de respuesta de voz interactiva</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protection locked="0"/>
      </ndxf>
    </rcc>
    <rcc rId="0" sId="1" dxf="1">
      <nc r="K299" t="inlineStr">
        <is>
          <t>83111505 83111506 83111510</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protection locked="0"/>
      </ndxf>
    </rcc>
    <rcc rId="0" sId="1" dxf="1">
      <nc r="L299" t="inlineStr">
        <is>
          <t xml:space="preserve">CONSTITUCIÓN VIGENCIA FUTURA CONTRATAR EL SERVICIO DE CONTACT CENTER PARA LA GOBERNACIÓN DE CUNDINAMARCA CON EL FIN DE ATENDER LOS REQUERIMIENTOS DE LA CIUDADANIA EN GENERAL </t>
        </is>
      </nc>
      <ndxf>
        <font>
          <sz val="10"/>
          <color theme="1"/>
          <name val="Calibri"/>
          <scheme val="minor"/>
        </font>
        <fill>
          <patternFill patternType="solid">
            <bgColor theme="4" tint="0.59999389629810485"/>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1" dxf="1">
      <nc r="M299" t="inlineStr">
        <is>
          <t>JULIO</t>
        </is>
      </nc>
      <n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N299" t="inlineStr">
        <is>
          <t>2 MESES</t>
        </is>
      </nc>
      <n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O299" t="inlineStr">
        <is>
          <t>SELECCIÓN ABREVIADA DE MENOR CUANTÍA</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cc rId="0" sId="1" dxf="1">
      <nc r="P299" t="inlineStr">
        <is>
          <t>RECURSOS ORDINARIOS</t>
        </is>
      </nc>
      <n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ndxf>
    </rcc>
    <rcc rId="0" sId="1" s="1" dxf="1" numFmtId="34">
      <nc r="Q299">
        <v>280000000</v>
      </nc>
      <ndxf>
        <numFmt numFmtId="165" formatCode="_(&quot;$&quot;\ * #,##0_);_(&quot;$&quot;\ * \(#,##0\);_(&quot;$&quot;\ * &quot;-&quot;??_);_(@_)"/>
        <fill>
          <patternFill patternType="solid">
            <bgColor theme="4" tint="0.59999389629810485"/>
          </patternFill>
        </fill>
        <alignment wrapText="1" readingOrder="0"/>
        <border outline="0">
          <left style="thin">
            <color indexed="64"/>
          </left>
          <right style="thin">
            <color indexed="64"/>
          </right>
          <top style="thin">
            <color indexed="64"/>
          </top>
          <bottom style="thin">
            <color indexed="64"/>
          </bottom>
        </border>
        <protection locked="0"/>
      </ndxf>
    </rcc>
    <rcc rId="0" sId="1" s="1" dxf="1" numFmtId="34">
      <nc r="R299">
        <v>280000000</v>
      </nc>
      <ndxf>
        <numFmt numFmtId="165" formatCode="_(&quot;$&quot;\ * #,##0_);_(&quot;$&quot;\ * \(#,##0\);_(&quot;$&quot;\ * &quot;-&quot;??_);_(@_)"/>
        <fill>
          <patternFill patternType="solid">
            <bgColor theme="4" tint="0.59999389629810485"/>
          </patternFill>
        </fill>
        <alignment wrapText="1" readingOrder="0"/>
        <border outline="0">
          <left style="thin">
            <color indexed="64"/>
          </left>
          <right style="thin">
            <color indexed="64"/>
          </right>
          <top style="thin">
            <color indexed="64"/>
          </top>
          <bottom style="thin">
            <color indexed="64"/>
          </bottom>
        </border>
        <protection locked="0"/>
      </ndxf>
    </rcc>
    <rcc rId="0" sId="1" dxf="1">
      <nc r="S299" t="inlineStr">
        <is>
          <t>NO</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cc rId="0" sId="1" dxf="1">
      <nc r="T299" t="inlineStr">
        <is>
          <t>N/A</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cc rId="0" sId="1" dxf="1">
      <nc r="U299" t="inlineStr">
        <is>
          <t>Secretaria General / Dirección de Atención al Ciudadano / Luis Fernando Sierra</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fmt sheetId="1" sqref="V299" start="0" length="0">
      <dxf>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299"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X299"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Y299"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Z299"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A299"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B299"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1" sqref="AC299" start="0" length="0">
      <dxf>
        <font>
          <sz val="11"/>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D299" start="0" length="0">
      <dxf>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E299" start="0" length="0">
      <dxf>
        <font>
          <sz val="11"/>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F299" start="0" length="0">
      <dxf>
        <font>
          <sz val="11"/>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dxf>
    </rfmt>
    <rfmt sheetId="1" s="1" sqref="AG299"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H299"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I299"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AJ299" start="0" length="0">
      <dxf>
        <font>
          <sz val="10"/>
          <color theme="1"/>
          <name val="Calibri"/>
          <scheme val="minor"/>
        </font>
        <numFmt numFmtId="165" formatCode="_(&quot;$&quot;\ * #,##0_);_(&quot;$&quot;\ * \(#,##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cc rId="0" sId="1" s="1" dxf="1" numFmtId="34">
      <nc r="AK299">
        <v>70000000</v>
      </nc>
      <ndxf>
        <font>
          <sz val="11"/>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ndxf>
    </rcc>
    <rcc rId="0" sId="1" s="1" dxf="1" numFmtId="34">
      <nc r="AL299">
        <v>70000000</v>
      </nc>
      <ndxf>
        <font>
          <sz val="11"/>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ndxf>
    </rcc>
    <rcc rId="0" sId="1" s="1" dxf="1" numFmtId="34">
      <nc r="AM299">
        <v>70000000</v>
      </nc>
      <ndxf>
        <font>
          <sz val="11"/>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ndxf>
    </rcc>
    <rcc rId="0" sId="1" s="1" dxf="1" numFmtId="34">
      <nc r="AN299">
        <v>70000000</v>
      </nc>
      <ndxf>
        <font>
          <sz val="11"/>
          <color theme="1"/>
          <name val="Calibri"/>
          <scheme val="minor"/>
        </font>
        <numFmt numFmtId="34" formatCode="_(&quot;$&quot;\ * #,##0.00_);_(&quot;$&quot;\ * \(#,##0.00\);_(&quot;$&quot;\ * &quot;-&quot;??_);_(@_)"/>
        <alignment horizontal="center" vertical="top" wrapText="1" readingOrder="0"/>
        <border outline="0">
          <left style="thin">
            <color indexed="64"/>
          </left>
          <right style="thin">
            <color indexed="64"/>
          </right>
          <top style="thin">
            <color indexed="64"/>
          </top>
          <bottom style="thin">
            <color indexed="64"/>
          </bottom>
        </border>
        <protection locked="0"/>
      </ndxf>
    </rcc>
    <rfmt sheetId="1" sqref="AO299" start="0" length="0">
      <dxf>
        <font>
          <sz val="10"/>
          <color theme="1"/>
          <name val="Calibri"/>
          <scheme val="minor"/>
        </font>
        <numFmt numFmtId="34" formatCode="_(&quot;$&quot;\ * #,##0.00_);_(&quot;$&quot;\ * \(#,##0.00\);_(&quot;$&quot;\ * &quot;-&quot;??_);_(@_)"/>
        <alignment horizontal="center" vertical="center" wrapText="1" readingOrder="0"/>
        <protection locked="0"/>
      </dxf>
    </rfmt>
    <rfmt sheetId="1" sqref="AP299" start="0" length="0">
      <dxf>
        <numFmt numFmtId="165" formatCode="_(&quot;$&quot;\ * #,##0_);_(&quot;$&quot;\ * \(#,##0\);_(&quot;$&quot;\ * &quot;-&quot;??_);_(@_)"/>
      </dxf>
    </rfmt>
    <rfmt sheetId="1" sqref="AR299" start="0" length="0">
      <dxf>
        <numFmt numFmtId="34" formatCode="_(&quot;$&quot;\ * #,##0.00_);_(&quot;$&quot;\ * \(#,##0.00\);_(&quot;$&quot;\ * &quot;-&quot;??_);_(@_)"/>
      </dxf>
    </rfmt>
  </rrc>
  <rrc rId="14892" sId="1" ref="A310:XFD310" action="deleteRow">
    <rfmt sheetId="1" xfDxf="1" sqref="A310:XFD310" start="0" length="0"/>
    <rcc rId="0" sId="1" dxf="1">
      <nc r="A310" t="inlineStr">
        <is>
          <t>GENERAL</t>
        </is>
      </nc>
      <ndxf>
        <alignment horizontal="center" vertical="center" wrapText="1" readingOrder="0"/>
        <border outline="0">
          <left style="thin">
            <color auto="1"/>
          </left>
          <right style="thin">
            <color auto="1"/>
          </right>
          <top style="thin">
            <color auto="1"/>
          </top>
          <bottom style="thin">
            <color auto="1"/>
          </bottom>
        </border>
        <protection locked="0"/>
      </ndxf>
    </rcc>
    <rcc rId="0" sId="1" dxf="1">
      <nc r="B310" t="inlineStr">
        <is>
          <t>GR:4:4-06-01-558</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C310" t="inlineStr">
        <is>
          <t>A.17.2</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D310">
        <v>29707603</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E310" t="inlineStr">
        <is>
          <t>1-0100</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F310">
        <v>558</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G310" t="inlineStr">
        <is>
          <t>PRODUCTO</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H310">
        <v>29707603</v>
      </nc>
      <ndxf>
        <alignment horizontal="center" vertical="center" wrapText="1" readingOrder="0"/>
        <border outline="0">
          <left style="thin">
            <color auto="1"/>
          </left>
          <right style="thin">
            <color auto="1"/>
          </right>
          <top style="thin">
            <color auto="1"/>
          </top>
          <bottom style="thin">
            <color auto="1"/>
          </bottom>
        </border>
        <protection locked="0"/>
      </ndxf>
    </rcc>
    <rcc rId="0" sId="1" dxf="1">
      <nc r="I310" t="inlineStr">
        <is>
          <t>IMPLEMENTACIÓN DEL CENTRO INTEGRADO DE ATENCIÓN AL CIUDADANO DEL DEPARTAMENTO DE CUNDINAMARCA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fmt sheetId="1" sqref="J310" start="0" length="0">
      <dxf>
        <font>
          <sz val="11"/>
          <color auto="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310" start="0" length="0">
      <dxf>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L310" t="inlineStr">
        <is>
          <t>CREDITO POR MEDIO DE DECRETO 061 DEL 07 DE MARZO DE 2017</t>
        </is>
      </nc>
      <ndxf>
        <font>
          <b/>
          <sz val="11"/>
          <color theme="1"/>
          <name val="Calibri"/>
          <scheme val="minor"/>
        </font>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ndxf>
    </rcc>
    <rfmt sheetId="1" sqref="M310" start="0" length="0">
      <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310" start="0" length="0">
      <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310" start="0" length="0">
      <dxf>
        <numFmt numFmtId="34" formatCode="_(&quot;$&quot;\ * #,##0.00_);_(&quot;$&quot;\ * \(#,##0.00\);_(&quot;$&quot;\ * &quot;-&quot;??_);_(@_)"/>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310" start="0" length="0">
      <dxf>
        <numFmt numFmtId="34" formatCode="_(&quot;$&quot;\ * #,##0.00_);_(&quot;$&quot;\ * \(#,##0.00\);_(&quot;$&quot;\ * &quot;-&quot;??_);_(@_)"/>
        <fill>
          <patternFill patternType="solid">
            <bgColor theme="4" tint="0.59999389629810485"/>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1" sqref="Q310" start="0" length="0">
      <dxf>
        <numFmt numFmtId="34" formatCode="_(&quot;$&quot;\ * #,##0.00_);_(&quot;$&quot;\ * \(#,##0.00\);_(&quot;$&quot;\ * &quot;-&quot;??_);_(@_)"/>
        <fill>
          <patternFill patternType="solid">
            <bgColor theme="4" tint="0.59999389629810485"/>
          </patternFill>
        </fill>
        <alignment wrapText="1" readingOrder="0"/>
        <border outline="0">
          <left style="thin">
            <color indexed="64"/>
          </left>
          <right style="thin">
            <color indexed="64"/>
          </right>
          <top style="thin">
            <color indexed="64"/>
          </top>
          <bottom style="thin">
            <color indexed="64"/>
          </bottom>
        </border>
        <protection locked="0"/>
      </dxf>
    </rfmt>
    <rcc rId="0" sId="1" s="1" dxf="1" numFmtId="34">
      <nc r="R310">
        <v>286580000</v>
      </nc>
      <ndxf>
        <numFmt numFmtId="34" formatCode="_(&quot;$&quot;\ * #,##0.00_);_(&quot;$&quot;\ * \(#,##0.00\);_(&quot;$&quot;\ * &quot;-&quot;??_);_(@_)"/>
        <fill>
          <patternFill patternType="solid">
            <bgColor theme="4" tint="0.59999389629810485"/>
          </patternFill>
        </fill>
        <alignment wrapText="1" readingOrder="0"/>
        <border outline="0">
          <left style="thin">
            <color indexed="64"/>
          </left>
          <right style="thin">
            <color indexed="64"/>
          </right>
          <top style="thin">
            <color indexed="64"/>
          </top>
          <bottom style="thin">
            <color indexed="64"/>
          </bottom>
        </border>
        <protection locked="0"/>
      </ndxf>
    </rcc>
    <rcc rId="0" sId="1" dxf="1">
      <nc r="S310" t="inlineStr">
        <is>
          <t>NO</t>
        </is>
      </nc>
      <n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T310" t="inlineStr">
        <is>
          <t>N/A</t>
        </is>
      </nc>
      <n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U310" t="inlineStr">
        <is>
          <t>Secretaria General / Dirección de Atención al Ciudadano / Luis Fernando Sierra</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fmt sheetId="1" sqref="V310" start="0" length="0">
      <dxf>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310" start="0" length="0">
      <dxf>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X310" start="0" length="0">
      <dxf>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Y310" start="0" length="0">
      <dxf>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Z310"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A310"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B310"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1" sqref="AC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D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E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F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G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H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I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J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K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L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M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N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O310" start="0" length="0">
      <dxf>
        <font>
          <sz val="10"/>
          <color theme="1"/>
          <name val="Calibri"/>
          <scheme val="minor"/>
        </font>
        <numFmt numFmtId="34" formatCode="_(&quot;$&quot;\ * #,##0.00_);_(&quot;$&quot;\ * \(#,##0.00\);_(&quot;$&quot;\ * &quot;-&quot;??_);_(@_)"/>
        <alignment horizontal="center" vertical="center" wrapText="1" readingOrder="0"/>
        <protection locked="0"/>
      </dxf>
    </rfmt>
    <rfmt sheetId="1" sqref="AP310" start="0" length="0">
      <dxf>
        <numFmt numFmtId="165" formatCode="_(&quot;$&quot;\ * #,##0_);_(&quot;$&quot;\ * \(#,##0\);_(&quot;$&quot;\ * &quot;-&quot;??_);_(@_)"/>
      </dxf>
    </rfmt>
  </rrc>
  <rrc rId="14893" sId="1" ref="A310:XFD310" action="deleteRow">
    <undo index="0" exp="area" dr="Q297:Q310" r="Q317" sId="1"/>
    <rfmt sheetId="1" xfDxf="1" sqref="A310:XFD310" start="0" length="0"/>
    <rcc rId="0" sId="1" dxf="1">
      <nc r="A310" t="inlineStr">
        <is>
          <t>GENERAL</t>
        </is>
      </nc>
      <ndxf>
        <alignment horizontal="center" vertical="center" wrapText="1" readingOrder="0"/>
        <border outline="0">
          <left style="thin">
            <color auto="1"/>
          </left>
          <right style="thin">
            <color auto="1"/>
          </right>
          <top style="thin">
            <color auto="1"/>
          </top>
          <bottom style="thin">
            <color auto="1"/>
          </bottom>
        </border>
        <protection locked="0"/>
      </ndxf>
    </rcc>
    <rcc rId="0" sId="1" dxf="1">
      <nc r="B310" t="inlineStr">
        <is>
          <t>GR:4:4-06-01-558</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C310" t="inlineStr">
        <is>
          <t>A.17.2</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D310">
        <v>29707603</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E310" t="inlineStr">
        <is>
          <t>1-0100</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F310">
        <v>558</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G310" t="inlineStr">
        <is>
          <t>PRODUCTO</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H310">
        <v>29707603</v>
      </nc>
      <ndxf>
        <alignment horizontal="center" vertical="center" wrapText="1" readingOrder="0"/>
        <border outline="0">
          <left style="thin">
            <color auto="1"/>
          </left>
          <right style="thin">
            <color auto="1"/>
          </right>
          <top style="thin">
            <color auto="1"/>
          </top>
          <bottom style="thin">
            <color auto="1"/>
          </bottom>
        </border>
        <protection locked="0"/>
      </ndxf>
    </rcc>
    <rcc rId="0" sId="1" dxf="1">
      <nc r="I310" t="inlineStr">
        <is>
          <t>IMPLEMENTACIÓN DEL CENTRO INTEGRADO DE ATENCIÓN AL CIUDADANO DEL DEPARTAMENTO DE CUNDINAMARCA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fmt sheetId="1" sqref="J310" start="0" length="0">
      <dxf>
        <font>
          <sz val="11"/>
          <color auto="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310" start="0" length="0">
      <dxf>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L310" t="inlineStr">
        <is>
          <t>CREDITO POR MEDIO DE DECRETO 0101 DE 30 DE MARZO DE 2017</t>
        </is>
      </nc>
      <ndxf>
        <font>
          <b/>
          <sz val="11"/>
          <color theme="1"/>
          <name val="Calibri"/>
          <scheme val="minor"/>
        </font>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ndxf>
    </rcc>
    <rfmt sheetId="1" sqref="M310" start="0" length="0">
      <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310" start="0" length="0">
      <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310" start="0" length="0">
      <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310" start="0" length="0">
      <dxf>
        <fill>
          <patternFill patternType="solid">
            <bgColor theme="4" tint="0.59999389629810485"/>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1" sqref="Q310" start="0" length="0">
      <dxf>
        <numFmt numFmtId="34" formatCode="_(&quot;$&quot;\ * #,##0.00_);_(&quot;$&quot;\ * \(#,##0.00\);_(&quot;$&quot;\ * &quot;-&quot;??_);_(@_)"/>
        <fill>
          <patternFill patternType="solid">
            <bgColor theme="4" tint="0.59999389629810485"/>
          </patternFill>
        </fill>
        <alignment wrapText="1" readingOrder="0"/>
        <border outline="0">
          <left style="thin">
            <color indexed="64"/>
          </left>
          <right style="thin">
            <color indexed="64"/>
          </right>
          <top style="thin">
            <color indexed="64"/>
          </top>
          <bottom style="thin">
            <color indexed="64"/>
          </bottom>
        </border>
        <protection locked="0"/>
      </dxf>
    </rfmt>
    <rcc rId="0" sId="1" s="1" dxf="1" numFmtId="34">
      <nc r="R310">
        <v>85000000</v>
      </nc>
      <ndxf>
        <numFmt numFmtId="34" formatCode="_(&quot;$&quot;\ * #,##0.00_);_(&quot;$&quot;\ * \(#,##0.00\);_(&quot;$&quot;\ * &quot;-&quot;??_);_(@_)"/>
        <fill>
          <patternFill patternType="solid">
            <bgColor theme="4" tint="0.59999389629810485"/>
          </patternFill>
        </fill>
        <alignment wrapText="1" readingOrder="0"/>
        <border outline="0">
          <left style="thin">
            <color indexed="64"/>
          </left>
          <right style="thin">
            <color indexed="64"/>
          </right>
          <top style="thin">
            <color indexed="64"/>
          </top>
          <bottom style="thin">
            <color indexed="64"/>
          </bottom>
        </border>
        <protection locked="0"/>
      </ndxf>
    </rcc>
    <rcc rId="0" sId="1" dxf="1">
      <nc r="S310" t="inlineStr">
        <is>
          <t>NO</t>
        </is>
      </nc>
      <n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T310" t="inlineStr">
        <is>
          <t>N/A</t>
        </is>
      </nc>
      <n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U310" t="inlineStr">
        <is>
          <t>Secretaria General / Dirección de Atención al Ciudadano / Luis Fernando Sierra</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fmt sheetId="1" sqref="V310" start="0" length="0">
      <dxf>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310" start="0" length="0">
      <dxf>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X310" start="0" length="0">
      <dxf>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Y310" start="0" length="0">
      <dxf>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Z310"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A310"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B310"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1" sqref="AC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D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E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F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G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H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I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J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K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L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M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N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O310" start="0" length="0">
      <dxf>
        <font>
          <sz val="10"/>
          <color theme="1"/>
          <name val="Calibri"/>
          <scheme val="minor"/>
        </font>
        <numFmt numFmtId="34" formatCode="_(&quot;$&quot;\ * #,##0.00_);_(&quot;$&quot;\ * \(#,##0.00\);_(&quot;$&quot;\ * &quot;-&quot;??_);_(@_)"/>
        <alignment horizontal="center" vertical="center" wrapText="1" readingOrder="0"/>
        <protection locked="0"/>
      </dxf>
    </rfmt>
    <rfmt sheetId="1" sqref="AP310" start="0" length="0">
      <dxf>
        <numFmt numFmtId="165" formatCode="_(&quot;$&quot;\ * #,##0_);_(&quot;$&quot;\ * \(#,##0\);_(&quot;$&quot;\ * &quot;-&quot;??_);_(@_)"/>
      </dxf>
    </rfmt>
  </rrc>
  <rrc rId="14894" sId="1" ref="A310:XFD310" action="deleteRow">
    <rfmt sheetId="1" xfDxf="1" sqref="A310:XFD310" start="0" length="0"/>
    <rcc rId="0" sId="1" dxf="1">
      <nc r="A310" t="inlineStr">
        <is>
          <t>GENERAL</t>
        </is>
      </nc>
      <ndxf>
        <alignment horizontal="center" vertical="center" wrapText="1" readingOrder="0"/>
        <border outline="0">
          <left style="thin">
            <color auto="1"/>
          </left>
          <right style="thin">
            <color auto="1"/>
          </right>
          <top style="thin">
            <color auto="1"/>
          </top>
          <bottom style="thin">
            <color auto="1"/>
          </bottom>
        </border>
        <protection locked="0"/>
      </ndxf>
    </rcc>
    <rcc rId="0" sId="1" dxf="1">
      <nc r="B310" t="inlineStr">
        <is>
          <t>GR:4:4-06-01-558</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C310" t="inlineStr">
        <is>
          <t>A.17.2</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D310">
        <v>29707603</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E310" t="inlineStr">
        <is>
          <t>1-0100</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F310">
        <v>558</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G310" t="inlineStr">
        <is>
          <t>PRODUCTO</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H310">
        <v>29707603</v>
      </nc>
      <ndxf>
        <alignment horizontal="center" vertical="center" wrapText="1" readingOrder="0"/>
        <border outline="0">
          <left style="thin">
            <color auto="1"/>
          </left>
          <right style="thin">
            <color auto="1"/>
          </right>
          <top style="thin">
            <color auto="1"/>
          </top>
          <bottom style="thin">
            <color auto="1"/>
          </bottom>
        </border>
        <protection locked="0"/>
      </ndxf>
    </rcc>
    <rcc rId="0" sId="1" dxf="1">
      <nc r="I310" t="inlineStr">
        <is>
          <t>IMPLEMENTACIÓN DEL CENTRO INTEGRADO DE ATENCIÓN AL CIUDADANO DEL DEPARTAMENTO DE CUNDINAMARCA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fmt sheetId="1" sqref="J310" start="0" length="0">
      <dxf>
        <font>
          <sz val="11"/>
          <color auto="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310" start="0" length="0">
      <dxf>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L310" t="inlineStr">
        <is>
          <t>CREDITO POR MEDIO DE DECRETO 0194 DE 27 DE JUNIO DE 2017</t>
        </is>
      </nc>
      <ndxf>
        <font>
          <b/>
          <sz val="11"/>
          <color theme="1"/>
          <name val="Calibri"/>
          <scheme val="minor"/>
        </font>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ndxf>
    </rcc>
    <rfmt sheetId="1" sqref="M310" start="0" length="0">
      <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310" start="0" length="0">
      <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310" start="0" length="0">
      <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310" start="0" length="0">
      <dxf>
        <fill>
          <patternFill patternType="solid">
            <bgColor theme="4" tint="0.59999389629810485"/>
          </patternFill>
        </fill>
        <alignment vertical="center" wrapText="1" readingOrder="0"/>
        <border outline="0">
          <left style="thin">
            <color indexed="64"/>
          </left>
          <right style="thin">
            <color indexed="64"/>
          </right>
          <top style="thin">
            <color indexed="64"/>
          </top>
          <bottom style="thin">
            <color indexed="64"/>
          </bottom>
        </border>
        <protection locked="0"/>
      </dxf>
    </rfmt>
    <rfmt sheetId="1" s="1" sqref="Q310" start="0" length="0">
      <dxf>
        <numFmt numFmtId="34" formatCode="_(&quot;$&quot;\ * #,##0.00_);_(&quot;$&quot;\ * \(#,##0.00\);_(&quot;$&quot;\ * &quot;-&quot;??_);_(@_)"/>
        <fill>
          <patternFill patternType="solid">
            <bgColor theme="4" tint="0.59999389629810485"/>
          </patternFill>
        </fill>
        <alignment wrapText="1" readingOrder="0"/>
        <border outline="0">
          <left style="thin">
            <color indexed="64"/>
          </left>
          <right style="thin">
            <color indexed="64"/>
          </right>
          <top style="thin">
            <color indexed="64"/>
          </top>
          <bottom style="thin">
            <color indexed="64"/>
          </bottom>
        </border>
        <protection locked="0"/>
      </dxf>
    </rfmt>
    <rcc rId="0" sId="1" s="1" dxf="1" numFmtId="34">
      <nc r="R310">
        <v>400000000</v>
      </nc>
      <ndxf>
        <numFmt numFmtId="34" formatCode="_(&quot;$&quot;\ * #,##0.00_);_(&quot;$&quot;\ * \(#,##0.00\);_(&quot;$&quot;\ * &quot;-&quot;??_);_(@_)"/>
        <fill>
          <patternFill patternType="solid">
            <bgColor theme="4" tint="0.59999389629810485"/>
          </patternFill>
        </fill>
        <alignment wrapText="1" readingOrder="0"/>
        <border outline="0">
          <left style="thin">
            <color indexed="64"/>
          </left>
          <right style="thin">
            <color indexed="64"/>
          </right>
          <top style="thin">
            <color indexed="64"/>
          </top>
          <bottom style="thin">
            <color indexed="64"/>
          </bottom>
        </border>
        <protection locked="0"/>
      </ndxf>
    </rcc>
    <rcc rId="0" sId="1" dxf="1">
      <nc r="S310" t="inlineStr">
        <is>
          <t>NO</t>
        </is>
      </nc>
      <n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T310" t="inlineStr">
        <is>
          <t>N/A</t>
        </is>
      </nc>
      <n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U310" t="inlineStr">
        <is>
          <t>Secretaria General / Dirección de Atención al Ciudadano / Luis Fernando Sierra</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fmt sheetId="1" sqref="V310" start="0" length="0">
      <dxf>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310" start="0" length="0">
      <dxf>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X310" start="0" length="0">
      <dxf>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Y310" start="0" length="0">
      <dxf>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Z310"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A310"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B310"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1" sqref="AC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D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E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F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G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H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I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J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K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L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M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N31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O310" start="0" length="0">
      <dxf>
        <font>
          <sz val="10"/>
          <color theme="1"/>
          <name val="Calibri"/>
          <scheme val="minor"/>
        </font>
        <numFmt numFmtId="34" formatCode="_(&quot;$&quot;\ * #,##0.00_);_(&quot;$&quot;\ * \(#,##0.00\);_(&quot;$&quot;\ * &quot;-&quot;??_);_(@_)"/>
        <alignment horizontal="center" vertical="center" wrapText="1" readingOrder="0"/>
        <protection locked="0"/>
      </dxf>
    </rfmt>
    <rfmt sheetId="1" sqref="AP310" start="0" length="0">
      <dxf>
        <numFmt numFmtId="165" formatCode="_(&quot;$&quot;\ * #,##0_);_(&quot;$&quot;\ * \(#,##0\);_(&quot;$&quot;\ * &quot;-&quot;??_);_(@_)"/>
      </dxf>
    </rfmt>
  </rrc>
  <rrc rId="14895" sId="1" ref="A313:XFD313" action="deleteRow">
    <rfmt sheetId="1" xfDxf="1" sqref="A313:XFD313" start="0" length="0"/>
    <rcc rId="0" sId="1" dxf="1">
      <nc r="A313" t="inlineStr">
        <is>
          <t>GENERAL</t>
        </is>
      </nc>
      <ndxf>
        <fill>
          <patternFill patternType="solid">
            <bgColor theme="7" tint="0.59999389629810485"/>
          </patternFill>
        </fill>
        <alignment horizontal="center" vertical="center" wrapText="1" readingOrder="0"/>
        <border outline="0">
          <left style="thin">
            <color auto="1"/>
          </left>
          <right style="thin">
            <color auto="1"/>
          </right>
          <top style="thin">
            <color auto="1"/>
          </top>
          <bottom style="thin">
            <color auto="1"/>
          </bottom>
        </border>
        <protection locked="0"/>
      </ndxf>
    </rcc>
    <rcc rId="0" sId="1" dxf="1">
      <nc r="B313" t="inlineStr">
        <is>
          <t>GR:4:4-06-01-558</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C313" t="inlineStr">
        <is>
          <t>A.17.2</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D313">
        <v>29707603</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E313" t="inlineStr">
        <is>
          <t>1-0100</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F313">
        <v>558</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G313" t="inlineStr">
        <is>
          <t>PRODUCTO</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H313">
        <v>29707603</v>
      </nc>
      <ndxf>
        <alignment horizontal="center" vertical="center" wrapText="1" readingOrder="0"/>
        <border outline="0">
          <left style="thin">
            <color auto="1"/>
          </left>
          <right style="thin">
            <color auto="1"/>
          </right>
          <top style="thin">
            <color auto="1"/>
          </top>
          <bottom style="thin">
            <color auto="1"/>
          </bottom>
        </border>
        <protection locked="0"/>
      </ndxf>
    </rcc>
    <rcc rId="0" sId="1" dxf="1">
      <nc r="I313" t="inlineStr">
        <is>
          <t>IMPLEMENTACIÓN DEL CENTRO INTEGRADO DE ATENCIÓN AL CIUDADANO DEL DEPARTAMENTO DE CUNDINAMARCA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fmt sheetId="1" sqref="J313"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K313"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protection locked="0"/>
      </dxf>
    </rfmt>
    <rcc rId="0" sId="1" dxf="1">
      <nc r="L313" t="inlineStr">
        <is>
          <t>PARA TRASLADO PRESUPUESTAL (MP559)</t>
        </is>
      </nc>
      <ndxf>
        <font>
          <b/>
          <sz val="11"/>
          <color theme="1"/>
          <name val="Calibri"/>
          <scheme val="minor"/>
        </font>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cc rId="0" sId="1" dxf="1">
      <nc r="M313" t="inlineStr">
        <is>
          <t>OCTUBRE</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cc rId="0" sId="1" dxf="1">
      <nc r="N313" t="inlineStr">
        <is>
          <t>1 MES</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fmt sheetId="1" sqref="O313" start="0" length="0">
      <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dxf>
    </rfmt>
    <rcc rId="0" sId="1" dxf="1">
      <nc r="P313" t="inlineStr">
        <is>
          <t>RECURSOS ORDINARIOS</t>
        </is>
      </nc>
      <ndxf>
        <fill>
          <patternFill patternType="solid">
            <bgColor theme="4"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s="1" dxf="1" numFmtId="34">
      <nc r="Q313">
        <v>935000</v>
      </nc>
      <ndxf>
        <numFmt numFmtId="34" formatCode="_(&quot;$&quot;\ * #,##0.00_);_(&quot;$&quot;\ * \(#,##0.00\);_(&quot;$&quot;\ * &quot;-&quot;??_);_(@_)"/>
        <fill>
          <patternFill patternType="solid">
            <bgColor theme="4" tint="0.59999389629810485"/>
          </patternFill>
        </fill>
        <alignment wrapText="1" readingOrder="0"/>
        <border outline="0">
          <left style="thin">
            <color auto="1"/>
          </left>
          <right style="thin">
            <color auto="1"/>
          </right>
          <top style="thin">
            <color auto="1"/>
          </top>
          <bottom style="thin">
            <color auto="1"/>
          </bottom>
        </border>
        <protection locked="0"/>
      </ndxf>
    </rcc>
    <rcc rId="0" sId="1" s="1" dxf="1" numFmtId="34">
      <nc r="R313">
        <v>935000</v>
      </nc>
      <ndxf>
        <numFmt numFmtId="34" formatCode="_(&quot;$&quot;\ * #,##0.00_);_(&quot;$&quot;\ * \(#,##0.00\);_(&quot;$&quot;\ * &quot;-&quot;??_);_(@_)"/>
        <fill>
          <patternFill patternType="solid">
            <bgColor theme="4" tint="0.59999389629810485"/>
          </patternFill>
        </fill>
        <alignment wrapText="1" readingOrder="0"/>
        <border outline="0">
          <left style="thin">
            <color auto="1"/>
          </left>
          <right style="thin">
            <color auto="1"/>
          </right>
          <top style="thin">
            <color auto="1"/>
          </top>
          <bottom style="thin">
            <color auto="1"/>
          </bottom>
        </border>
        <protection locked="0"/>
      </ndxf>
    </rcc>
    <rcc rId="0" sId="1" dxf="1">
      <nc r="S313" t="inlineStr">
        <is>
          <t>NO</t>
        </is>
      </nc>
      <n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T313" t="inlineStr">
        <is>
          <t>N/A</t>
        </is>
      </nc>
      <n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U313" t="inlineStr">
        <is>
          <t>Secretaria General / Dirección de Atención al Ciudadano / Luis Fernando Sierra</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fmt sheetId="1" sqref="V313" start="0" length="0">
      <dxf>
        <alignment horizontal="center" vertical="center" wrapText="1" readingOrder="0"/>
        <border outline="0">
          <left style="thin">
            <color auto="1"/>
          </left>
          <right style="thin">
            <color auto="1"/>
          </right>
          <top style="thin">
            <color auto="1"/>
          </top>
          <bottom style="thin">
            <color auto="1"/>
          </bottom>
        </border>
        <protection locked="0"/>
      </dxf>
    </rfmt>
    <rfmt sheetId="1" sqref="W313"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qref="X313"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qref="Y313" start="0" length="0">
      <dxf>
        <alignment horizontal="center" vertical="center" wrapText="1" readingOrder="0"/>
        <border outline="0">
          <left style="thin">
            <color auto="1"/>
          </left>
          <right style="thin">
            <color auto="1"/>
          </right>
          <top style="thin">
            <color auto="1"/>
          </top>
          <bottom style="thin">
            <color auto="1"/>
          </bottom>
        </border>
        <protection locked="0"/>
      </dxf>
    </rfmt>
    <rfmt sheetId="1" sqref="Z313" start="0" length="0">
      <dxf>
        <alignment vertical="top" wrapText="1" readingOrder="0"/>
        <border outline="0">
          <left style="thin">
            <color auto="1"/>
          </left>
          <right style="thin">
            <color auto="1"/>
          </right>
          <top style="thin">
            <color auto="1"/>
          </top>
          <bottom style="thin">
            <color auto="1"/>
          </bottom>
        </border>
        <protection locked="0"/>
      </dxf>
    </rfmt>
    <rfmt sheetId="1" sqref="AA313" start="0" length="0">
      <dxf>
        <alignment vertical="top" wrapText="1" readingOrder="0"/>
        <border outline="0">
          <left style="thin">
            <color auto="1"/>
          </left>
          <right style="thin">
            <color auto="1"/>
          </right>
          <top style="thin">
            <color auto="1"/>
          </top>
          <bottom style="thin">
            <color auto="1"/>
          </bottom>
        </border>
        <protection locked="0"/>
      </dxf>
    </rfmt>
    <rfmt sheetId="1" sqref="AB313" start="0" length="0">
      <dxf>
        <alignment vertical="top" wrapText="1" readingOrder="0"/>
        <border outline="0">
          <left style="thin">
            <color auto="1"/>
          </left>
          <right style="thin">
            <color auto="1"/>
          </right>
          <top style="thin">
            <color auto="1"/>
          </top>
          <bottom style="thin">
            <color auto="1"/>
          </bottom>
        </border>
        <protection locked="0"/>
      </dxf>
    </rfmt>
    <rfmt sheetId="1" s="1" sqref="AC313"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fmt sheetId="1" s="1" sqref="AD313"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fmt sheetId="1" s="1" sqref="AE313"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fmt sheetId="1" s="1" sqref="AF313"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fmt sheetId="1" s="1" sqref="AG313"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fmt sheetId="1" s="1" sqref="AH313"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fmt sheetId="1" s="1" sqref="AI313"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fmt sheetId="1" s="1" sqref="AJ313"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fmt sheetId="1" s="1" sqref="AK313"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cc rId="0" sId="1" s="1" dxf="1" numFmtId="34">
      <nc r="AL313">
        <v>935000</v>
      </nc>
      <n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ndxf>
    </rcc>
    <rfmt sheetId="1" s="1" sqref="AM313"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fmt sheetId="1" s="1" sqref="AN313"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fmt sheetId="1" s="1" sqref="AO313" start="0" length="0">
      <dxf>
        <font>
          <sz val="10"/>
          <color theme="1"/>
          <name val="Calibri"/>
          <scheme val="minor"/>
        </font>
        <numFmt numFmtId="34" formatCode="_(&quot;$&quot;\ * #,##0.00_);_(&quot;$&quot;\ * \(#,##0.00\);_(&quot;$&quot;\ * &quot;-&quot;??_);_(@_)"/>
        <alignment horizontal="center" vertical="center" wrapText="1" readingOrder="0"/>
        <protection locked="0"/>
      </dxf>
    </rfmt>
    <rfmt sheetId="1" sqref="AP313" start="0" length="0">
      <dxf>
        <numFmt numFmtId="165" formatCode="_(&quot;$&quot;\ * #,##0_);_(&quot;$&quot;\ * \(#,##0\);_(&quot;$&quot;\ * &quot;-&quot;??_);_(@_)"/>
      </dxf>
    </rfmt>
  </rrc>
  <rrc rId="14896" sId="1" ref="A313:XFD313" action="deleteRow">
    <rfmt sheetId="1" xfDxf="1" sqref="A313:XFD313" start="0" length="0"/>
    <rcc rId="0" sId="1" dxf="1">
      <nc r="A313" t="inlineStr">
        <is>
          <t>GENERAL</t>
        </is>
      </nc>
      <ndxf>
        <fill>
          <patternFill patternType="solid">
            <bgColor theme="7" tint="0.59999389629810485"/>
          </patternFill>
        </fill>
        <alignment horizontal="center" vertical="center" wrapText="1" readingOrder="0"/>
        <border outline="0">
          <left style="thin">
            <color auto="1"/>
          </left>
          <right style="thin">
            <color auto="1"/>
          </right>
          <top style="thin">
            <color auto="1"/>
          </top>
          <bottom style="thin">
            <color auto="1"/>
          </bottom>
        </border>
        <protection locked="0"/>
      </ndxf>
    </rcc>
    <rcc rId="0" sId="1" dxf="1">
      <nc r="B313" t="inlineStr">
        <is>
          <t>GR:4:4-06-01-558</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C313" t="inlineStr">
        <is>
          <t>A.17.2</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D313">
        <v>29707603</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E313" t="inlineStr">
        <is>
          <t>1-0100</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F313">
        <v>558</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G313" t="inlineStr">
        <is>
          <t>PRODUCTO</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H313">
        <v>29707603</v>
      </nc>
      <ndxf>
        <alignment horizontal="center" vertical="center" wrapText="1" readingOrder="0"/>
        <border outline="0">
          <left style="thin">
            <color auto="1"/>
          </left>
          <right style="thin">
            <color auto="1"/>
          </right>
          <top style="thin">
            <color auto="1"/>
          </top>
          <bottom style="thin">
            <color auto="1"/>
          </bottom>
        </border>
        <protection locked="0"/>
      </ndxf>
    </rcc>
    <rcc rId="0" sId="1" dxf="1">
      <nc r="I313" t="inlineStr">
        <is>
          <t>IMPLEMENTACIÓN DEL CENTRO INTEGRADO DE ATENCIÓN AL CIUDADANO DEL DEPARTAMENTO DE CUNDINAMARCA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fmt sheetId="1" sqref="J313"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K313"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protection locked="0"/>
      </dxf>
    </rfmt>
    <rcc rId="0" sId="1" dxf="1">
      <nc r="L313" t="inlineStr">
        <is>
          <t>PARA TRASLADO PRESUPUESTAL (MP559)</t>
        </is>
      </nc>
      <ndxf>
        <font>
          <b/>
          <sz val="11"/>
          <color theme="1"/>
          <name val="Calibri"/>
          <scheme val="minor"/>
        </font>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cc rId="0" sId="1" dxf="1">
      <nc r="M313" t="inlineStr">
        <is>
          <t>OCTUBRE</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cc rId="0" sId="1" dxf="1">
      <nc r="N313" t="inlineStr">
        <is>
          <t>1 MES</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fmt sheetId="1" sqref="O313" start="0" length="0">
      <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dxf>
    </rfmt>
    <rcc rId="0" sId="1" dxf="1">
      <nc r="P313" t="inlineStr">
        <is>
          <t>RECURSOS ORDINARIOS</t>
        </is>
      </nc>
      <ndxf>
        <fill>
          <patternFill patternType="solid">
            <bgColor theme="4"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s="1" dxf="1" numFmtId="34">
      <nc r="Q313">
        <v>553500</v>
      </nc>
      <ndxf>
        <numFmt numFmtId="34" formatCode="_(&quot;$&quot;\ * #,##0.00_);_(&quot;$&quot;\ * \(#,##0.00\);_(&quot;$&quot;\ * &quot;-&quot;??_);_(@_)"/>
        <fill>
          <patternFill patternType="solid">
            <bgColor theme="4" tint="0.59999389629810485"/>
          </patternFill>
        </fill>
        <alignment wrapText="1" readingOrder="0"/>
        <border outline="0">
          <left style="thin">
            <color auto="1"/>
          </left>
          <right style="thin">
            <color auto="1"/>
          </right>
          <top style="thin">
            <color auto="1"/>
          </top>
          <bottom style="thin">
            <color auto="1"/>
          </bottom>
        </border>
        <protection locked="0"/>
      </ndxf>
    </rcc>
    <rcc rId="0" sId="1" s="1" dxf="1" numFmtId="34">
      <nc r="R313">
        <v>553500</v>
      </nc>
      <ndxf>
        <numFmt numFmtId="34" formatCode="_(&quot;$&quot;\ * #,##0.00_);_(&quot;$&quot;\ * \(#,##0.00\);_(&quot;$&quot;\ * &quot;-&quot;??_);_(@_)"/>
        <fill>
          <patternFill patternType="solid">
            <bgColor theme="4" tint="0.59999389629810485"/>
          </patternFill>
        </fill>
        <alignment wrapText="1" readingOrder="0"/>
        <border outline="0">
          <left style="thin">
            <color auto="1"/>
          </left>
          <right style="thin">
            <color auto="1"/>
          </right>
          <top style="thin">
            <color auto="1"/>
          </top>
          <bottom style="thin">
            <color auto="1"/>
          </bottom>
        </border>
        <protection locked="0"/>
      </ndxf>
    </rcc>
    <rcc rId="0" sId="1" dxf="1">
      <nc r="S313" t="inlineStr">
        <is>
          <t>NO</t>
        </is>
      </nc>
      <n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T313" t="inlineStr">
        <is>
          <t>N/A</t>
        </is>
      </nc>
      <n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U313" t="inlineStr">
        <is>
          <t>Secretaria General / Dirección de Atención al Ciudadano / Luis Fernando Sierra</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fmt sheetId="1" sqref="V313" start="0" length="0">
      <dxf>
        <alignment horizontal="center" vertical="center" wrapText="1" readingOrder="0"/>
        <border outline="0">
          <left style="thin">
            <color auto="1"/>
          </left>
          <right style="thin">
            <color auto="1"/>
          </right>
          <top style="thin">
            <color auto="1"/>
          </top>
          <bottom style="thin">
            <color auto="1"/>
          </bottom>
        </border>
        <protection locked="0"/>
      </dxf>
    </rfmt>
    <rfmt sheetId="1" sqref="W313"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qref="X313" start="0" length="0">
      <dxf>
        <numFmt numFmtId="34" formatCode="_(&quot;$&quot;\ * #,##0.00_);_(&quot;$&quot;\ * \(#,##0.00\);_(&quot;$&quot;\ * &quot;-&quot;??_);_(@_)"/>
        <alignment horizontal="center" vertical="center" wrapText="1" readingOrder="0"/>
        <border outline="0">
          <left style="thin">
            <color auto="1"/>
          </left>
          <right style="thin">
            <color auto="1"/>
          </right>
          <top style="thin">
            <color auto="1"/>
          </top>
          <bottom style="thin">
            <color auto="1"/>
          </bottom>
        </border>
        <protection locked="0"/>
      </dxf>
    </rfmt>
    <rfmt sheetId="1" sqref="Y313" start="0" length="0">
      <dxf>
        <alignment horizontal="center" vertical="center" wrapText="1" readingOrder="0"/>
        <border outline="0">
          <left style="thin">
            <color auto="1"/>
          </left>
          <right style="thin">
            <color auto="1"/>
          </right>
          <top style="thin">
            <color auto="1"/>
          </top>
          <bottom style="thin">
            <color auto="1"/>
          </bottom>
        </border>
        <protection locked="0"/>
      </dxf>
    </rfmt>
    <rfmt sheetId="1" sqref="Z313" start="0" length="0">
      <dxf>
        <alignment vertical="top" wrapText="1" readingOrder="0"/>
        <border outline="0">
          <left style="thin">
            <color auto="1"/>
          </left>
          <right style="thin">
            <color auto="1"/>
          </right>
          <top style="thin">
            <color auto="1"/>
          </top>
          <bottom style="thin">
            <color auto="1"/>
          </bottom>
        </border>
        <protection locked="0"/>
      </dxf>
    </rfmt>
    <rfmt sheetId="1" sqref="AA313" start="0" length="0">
      <dxf>
        <alignment vertical="top" wrapText="1" readingOrder="0"/>
        <border outline="0">
          <left style="thin">
            <color auto="1"/>
          </left>
          <right style="thin">
            <color auto="1"/>
          </right>
          <top style="thin">
            <color auto="1"/>
          </top>
          <bottom style="thin">
            <color auto="1"/>
          </bottom>
        </border>
        <protection locked="0"/>
      </dxf>
    </rfmt>
    <rfmt sheetId="1" sqref="AB313" start="0" length="0">
      <dxf>
        <alignment vertical="top" wrapText="1" readingOrder="0"/>
        <border outline="0">
          <left style="thin">
            <color auto="1"/>
          </left>
          <right style="thin">
            <color auto="1"/>
          </right>
          <top style="thin">
            <color auto="1"/>
          </top>
          <bottom style="thin">
            <color auto="1"/>
          </bottom>
        </border>
        <protection locked="0"/>
      </dxf>
    </rfmt>
    <rfmt sheetId="1" s="1" sqref="AC313"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fmt sheetId="1" s="1" sqref="AD313"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fmt sheetId="1" s="1" sqref="AE313"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fmt sheetId="1" s="1" sqref="AF313"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fmt sheetId="1" s="1" sqref="AG313"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fmt sheetId="1" s="1" sqref="AH313"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fmt sheetId="1" s="1" sqref="AI313"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fmt sheetId="1" s="1" sqref="AJ313"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fmt sheetId="1" s="1" sqref="AK313"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cc rId="0" sId="1" s="1" dxf="1" numFmtId="34">
      <nc r="AL313">
        <v>553500</v>
      </nc>
      <n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ndxf>
    </rcc>
    <rfmt sheetId="1" s="1" sqref="AM313"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fmt sheetId="1" s="1" sqref="AN313"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fmt sheetId="1" s="1" sqref="AO313" start="0" length="0">
      <dxf>
        <font>
          <sz val="10"/>
          <color theme="1"/>
          <name val="Calibri"/>
          <scheme val="minor"/>
        </font>
        <numFmt numFmtId="34" formatCode="_(&quot;$&quot;\ * #,##0.00_);_(&quot;$&quot;\ * \(#,##0.00\);_(&quot;$&quot;\ * &quot;-&quot;??_);_(@_)"/>
        <alignment horizontal="center" vertical="center" wrapText="1" readingOrder="0"/>
        <protection locked="0"/>
      </dxf>
    </rfmt>
    <rfmt sheetId="1" sqref="AP313" start="0" length="0">
      <dxf>
        <numFmt numFmtId="165" formatCode="_(&quot;$&quot;\ * #,##0_);_(&quot;$&quot;\ * \(#,##0\);_(&quot;$&quot;\ * &quot;-&quot;??_);_(@_)"/>
      </dxf>
    </rfmt>
  </rrc>
  <rrc rId="14897" sId="1" ref="A313:XFD313" action="deleteRow">
    <undo index="4" exp="ref" v="1" dr="R313" r="R352" sId="1"/>
    <undo index="2" exp="ref" v="1" dr="Q313" r="AP307" sId="1"/>
    <undo index="0" exp="area" dr="AK313:AN313" r="AO307" sId="1"/>
    <rfmt sheetId="1" xfDxf="1" sqref="A313:XFD313" start="0" length="0">
      <dxf>
        <font>
          <b/>
        </font>
        <fill>
          <patternFill patternType="solid">
            <bgColor rgb="FF00B0F0"/>
          </patternFill>
        </fill>
      </dxf>
    </rfmt>
    <rfmt sheetId="1" sqref="A313" start="0" length="0">
      <dxf>
        <font>
          <b val="0"/>
          <sz val="11"/>
          <color theme="1"/>
          <name val="Calibri"/>
          <scheme val="minor"/>
        </font>
        <fill>
          <patternFill>
            <bgColor rgb="FFFFFF0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B313" start="0" length="0">
      <dxf>
        <font>
          <b val="0"/>
          <sz val="10"/>
        </font>
        <fill>
          <patternFill>
            <bgColor rgb="FFFFFF0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C313" start="0" length="0">
      <dxf>
        <font>
          <b val="0"/>
          <sz val="10"/>
        </font>
        <fill>
          <patternFill>
            <bgColor rgb="FFFFFF0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D313" start="0" length="0">
      <dxf>
        <font>
          <b val="0"/>
          <sz val="10"/>
        </font>
        <fill>
          <patternFill>
            <bgColor rgb="FFFFFF0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E313" start="0" length="0">
      <dxf>
        <font>
          <b val="0"/>
          <sz val="10"/>
        </font>
        <fill>
          <patternFill>
            <bgColor rgb="FFFFFF0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F313" start="0" length="0">
      <dxf>
        <font>
          <b val="0"/>
          <sz val="10"/>
        </font>
        <fill>
          <patternFill>
            <bgColor rgb="FFFFFF0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G313" start="0" length="0">
      <dxf>
        <font>
          <b val="0"/>
          <sz val="10"/>
        </font>
        <fill>
          <patternFill>
            <bgColor rgb="FFFFFF0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H313" start="0" length="0">
      <dxf>
        <font>
          <b val="0"/>
          <sz val="11"/>
          <color theme="1"/>
          <name val="Calibri"/>
          <scheme val="minor"/>
        </font>
        <fill>
          <patternFill>
            <bgColor rgb="FFFFFF0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I313" start="0" length="0">
      <dxf>
        <font>
          <b val="0"/>
          <sz val="10"/>
        </font>
        <fill>
          <patternFill>
            <bgColor rgb="FFFFFF0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J313" start="0" length="0">
      <dxf>
        <font>
          <b val="0"/>
          <color auto="1"/>
        </font>
        <fill>
          <patternFill>
            <bgColor rgb="FFFFFF00"/>
          </patternFill>
        </fill>
        <alignment horizontal="center" vertical="center" wrapText="1" readingOrder="0"/>
        <border outline="0">
          <left style="thin">
            <color auto="1"/>
          </left>
          <right style="thin">
            <color auto="1"/>
          </right>
          <top style="thin">
            <color auto="1"/>
          </top>
          <bottom style="thin">
            <color auto="1"/>
          </bottom>
        </border>
      </dxf>
    </rfmt>
    <rfmt sheetId="1" sqref="K313" start="0" length="0">
      <dxf>
        <font>
          <b val="0"/>
          <sz val="11"/>
          <color theme="1"/>
          <name val="Calibri"/>
          <scheme val="minor"/>
        </font>
        <fill>
          <patternFill>
            <bgColor rgb="FFFFFF00"/>
          </patternFill>
        </fill>
        <alignment horizontal="center" vertical="center" wrapText="1" readingOrder="0"/>
        <border outline="0">
          <left style="thin">
            <color auto="1"/>
          </left>
          <right style="thin">
            <color auto="1"/>
          </right>
          <top style="thin">
            <color auto="1"/>
          </top>
          <bottom style="thin">
            <color auto="1"/>
          </bottom>
        </border>
      </dxf>
    </rfmt>
    <rfmt sheetId="1" sqref="L313" start="0" length="0">
      <dxf>
        <font>
          <b val="0"/>
          <sz val="11"/>
          <color theme="1"/>
          <name val="Calibri"/>
          <scheme val="minor"/>
        </font>
        <fill>
          <patternFill>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M313" start="0" length="0">
      <dxf>
        <font>
          <b val="0"/>
          <sz val="11"/>
          <color theme="1"/>
          <name val="Calibri"/>
          <scheme val="minor"/>
        </font>
        <fill>
          <patternFill>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N313" start="0" length="0">
      <dxf>
        <font>
          <b val="0"/>
          <sz val="11"/>
          <color theme="1"/>
          <name val="Calibri"/>
          <scheme val="minor"/>
        </font>
        <fill>
          <patternFill>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O313" start="0" length="0">
      <dxf>
        <font>
          <b val="0"/>
          <sz val="11"/>
          <color theme="1"/>
          <name val="Calibri"/>
          <scheme val="minor"/>
        </font>
        <fill>
          <patternFill>
            <bgColor rgb="FFFFFF00"/>
          </patternFill>
        </fill>
        <alignment vertical="top" wrapText="1" readingOrder="0"/>
        <border outline="0">
          <left style="thin">
            <color auto="1"/>
          </left>
          <right style="thin">
            <color auto="1"/>
          </right>
          <top style="thin">
            <color auto="1"/>
          </top>
          <bottom style="thin">
            <color auto="1"/>
          </bottom>
        </border>
        <protection locked="0"/>
      </dxf>
    </rfmt>
    <rcc rId="0" sId="1" dxf="1" numFmtId="34">
      <nc r="P313">
        <v>3071580000</v>
      </nc>
      <ndxf>
        <font>
          <b val="0"/>
          <sz val="11"/>
          <color theme="1"/>
          <name val="Calibri"/>
          <scheme val="minor"/>
        </font>
        <numFmt numFmtId="34" formatCode="_(&quot;$&quot;\ * #,##0.00_);_(&quot;$&quot;\ * \(#,##0.00\);_(&quot;$&quot;\ * &quot;-&quot;??_);_(@_)"/>
        <fill>
          <patternFill>
            <bgColor rgb="FFFFFF00"/>
          </patternFill>
        </fill>
        <alignment vertical="center" wrapText="1" readingOrder="0"/>
        <border outline="0">
          <left style="thin">
            <color auto="1"/>
          </left>
          <right style="thin">
            <color auto="1"/>
          </right>
          <top style="thin">
            <color auto="1"/>
          </top>
          <bottom style="thin">
            <color auto="1"/>
          </bottom>
        </border>
        <protection locked="0"/>
      </ndxf>
    </rcc>
    <rcc rId="0" sId="1" s="1" dxf="1">
      <nc r="Q313">
        <f>SUM(Q297:Q309)</f>
      </nc>
      <ndxf>
        <numFmt numFmtId="34" formatCode="_(&quot;$&quot;\ * #,##0.00_);_(&quot;$&quot;\ * \(#,##0.00\);_(&quot;$&quot;\ * &quot;-&quot;??_);_(@_)"/>
        <fill>
          <patternFill>
            <bgColor rgb="FFFFFF00"/>
          </patternFill>
        </fill>
        <alignment wrapText="1" readingOrder="0"/>
        <border outline="0">
          <left style="thin">
            <color auto="1"/>
          </left>
          <right style="thin">
            <color auto="1"/>
          </right>
          <top style="thin">
            <color auto="1"/>
          </top>
          <bottom style="thin">
            <color auto="1"/>
          </bottom>
        </border>
        <protection locked="0"/>
      </ndxf>
    </rcc>
    <rcc rId="0" sId="1" s="1" dxf="1">
      <nc r="R313">
        <f>SUM(R297:R308)</f>
      </nc>
      <ndxf>
        <numFmt numFmtId="34" formatCode="_(&quot;$&quot;\ * #,##0.00_);_(&quot;$&quot;\ * \(#,##0.00\);_(&quot;$&quot;\ * &quot;-&quot;??_);_(@_)"/>
        <fill>
          <patternFill>
            <bgColor rgb="FFFFFF00"/>
          </patternFill>
        </fill>
        <alignment wrapText="1" readingOrder="0"/>
        <border outline="0">
          <left style="thin">
            <color auto="1"/>
          </left>
          <right style="thin">
            <color auto="1"/>
          </right>
          <top style="thin">
            <color auto="1"/>
          </top>
          <bottom style="thin">
            <color auto="1"/>
          </bottom>
        </border>
        <protection locked="0"/>
      </ndxf>
    </rcc>
    <rfmt sheetId="1" sqref="S313" start="0" length="0">
      <dxf>
        <font>
          <b val="0"/>
          <sz val="11"/>
          <color theme="1"/>
          <name val="Calibri"/>
          <scheme val="minor"/>
        </font>
        <fill>
          <patternFill>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T313" start="0" length="0">
      <dxf>
        <font>
          <b val="0"/>
          <sz val="11"/>
          <color theme="1"/>
          <name val="Calibri"/>
          <scheme val="minor"/>
        </font>
        <fill>
          <patternFill>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U313" start="0" length="0">
      <dxf>
        <font>
          <b val="0"/>
          <sz val="11"/>
          <color theme="1"/>
          <name val="Calibri"/>
          <scheme val="minor"/>
        </font>
        <fill>
          <patternFill>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V313" start="0" length="0">
      <dxf>
        <font>
          <b val="0"/>
          <sz val="11"/>
          <color theme="1"/>
          <name val="Calibri"/>
          <scheme val="minor"/>
        </font>
        <fill>
          <patternFill>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W313" start="0" length="0">
      <dxf>
        <font>
          <b val="0"/>
          <sz val="11"/>
          <color theme="1"/>
          <name val="Calibri"/>
          <scheme val="minor"/>
        </font>
        <fill>
          <patternFill>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X313" start="0" length="0">
      <dxf>
        <font>
          <b val="0"/>
          <sz val="11"/>
          <color theme="1"/>
          <name val="Calibri"/>
          <scheme val="minor"/>
        </font>
        <fill>
          <patternFill>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Y313" start="0" length="0">
      <dxf>
        <font>
          <b val="0"/>
          <sz val="11"/>
          <color theme="1"/>
          <name val="Calibri"/>
          <scheme val="minor"/>
        </font>
        <fill>
          <patternFill>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Z313" start="0" length="0">
      <dxf>
        <font>
          <b val="0"/>
          <sz val="11"/>
          <color theme="1"/>
          <name val="Calibri"/>
          <scheme val="minor"/>
        </font>
        <fill>
          <patternFill>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A313" start="0" length="0">
      <dxf>
        <font>
          <b val="0"/>
          <sz val="11"/>
          <color theme="1"/>
          <name val="Calibri"/>
          <scheme val="minor"/>
        </font>
        <fill>
          <patternFill>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B313" start="0" length="0">
      <dxf>
        <font>
          <b val="0"/>
          <sz val="11"/>
          <color theme="1"/>
          <name val="Calibri"/>
          <scheme val="minor"/>
        </font>
        <fill>
          <patternFill>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C313" start="0" length="0">
      <dxf>
        <font>
          <b val="0"/>
          <sz val="11"/>
          <color theme="1"/>
          <name val="Calibri"/>
          <scheme val="minor"/>
        </font>
        <fill>
          <patternFill>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D313" start="0" length="0">
      <dxf>
        <font>
          <b val="0"/>
          <sz val="11"/>
          <color theme="1"/>
          <name val="Calibri"/>
          <scheme val="minor"/>
        </font>
        <fill>
          <patternFill>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E313" start="0" length="0">
      <dxf>
        <font>
          <b val="0"/>
          <sz val="11"/>
          <color theme="1"/>
          <name val="Calibri"/>
          <scheme val="minor"/>
        </font>
        <fill>
          <patternFill>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F313" start="0" length="0">
      <dxf>
        <font>
          <b val="0"/>
          <sz val="11"/>
          <color theme="1"/>
          <name val="Calibri"/>
          <scheme val="minor"/>
        </font>
        <fill>
          <patternFill>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G313" start="0" length="0">
      <dxf>
        <font>
          <b val="0"/>
          <sz val="11"/>
          <color theme="1"/>
          <name val="Calibri"/>
          <scheme val="minor"/>
        </font>
        <fill>
          <patternFill>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H313" start="0" length="0">
      <dxf>
        <font>
          <b val="0"/>
          <sz val="11"/>
          <color theme="1"/>
          <name val="Calibri"/>
          <scheme val="minor"/>
        </font>
        <fill>
          <patternFill>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I313" start="0" length="0">
      <dxf>
        <font>
          <b val="0"/>
          <sz val="11"/>
          <color theme="1"/>
          <name val="Calibri"/>
          <scheme val="minor"/>
        </font>
        <fill>
          <patternFill>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J313" start="0" length="0">
      <dxf>
        <font>
          <b val="0"/>
          <sz val="11"/>
          <color theme="1"/>
          <name val="Calibri"/>
          <scheme val="minor"/>
        </font>
        <fill>
          <patternFill>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K313" start="0" length="0">
      <dxf>
        <font>
          <b val="0"/>
          <sz val="11"/>
          <color theme="1"/>
          <name val="Calibri"/>
          <scheme val="minor"/>
        </font>
        <fill>
          <patternFill>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L313" start="0" length="0">
      <dxf>
        <font>
          <b val="0"/>
          <sz val="11"/>
          <color theme="1"/>
          <name val="Calibri"/>
          <scheme val="minor"/>
        </font>
        <fill>
          <patternFill>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M313" start="0" length="0">
      <dxf>
        <font>
          <b val="0"/>
          <sz val="11"/>
          <color theme="1"/>
          <name val="Calibri"/>
          <scheme val="minor"/>
        </font>
        <fill>
          <patternFill>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N313" start="0" length="0">
      <dxf>
        <font>
          <b val="0"/>
          <sz val="11"/>
          <color theme="1"/>
          <name val="Calibri"/>
          <scheme val="minor"/>
        </font>
        <fill>
          <patternFill>
            <bgColor rgb="FFFFFF00"/>
          </patternFill>
        </fill>
        <alignment vertical="top" wrapText="1" readingOrder="0"/>
        <border outline="0">
          <left style="thin">
            <color auto="1"/>
          </left>
          <right style="thin">
            <color auto="1"/>
          </right>
          <top style="thin">
            <color auto="1"/>
          </top>
          <bottom style="thin">
            <color auto="1"/>
          </bottom>
        </border>
        <protection locked="0"/>
      </dxf>
    </rfmt>
    <rcc rId="0" sId="1" dxf="1">
      <nc r="AO313">
        <f>SUM(AK315:AN315)</f>
      </nc>
      <ndxf>
        <font>
          <b val="0"/>
          <sz val="10"/>
        </font>
        <numFmt numFmtId="34" formatCode="_(&quot;$&quot;\ * #,##0.00_);_(&quot;$&quot;\ * \(#,##0.00\);_(&quot;$&quot;\ * &quot;-&quot;??_);_(@_)"/>
        <fill>
          <patternFill patternType="none">
            <bgColor indexed="65"/>
          </patternFill>
        </fill>
        <alignment horizontal="center" vertical="center" wrapText="1" readingOrder="0"/>
        <protection locked="0"/>
      </ndxf>
    </rcc>
    <rcc rId="0" sId="1" dxf="1">
      <nc r="AP313">
        <f>+AO313-Q315</f>
      </nc>
      <ndxf>
        <font>
          <b val="0"/>
          <sz val="11"/>
          <color theme="1"/>
          <name val="Calibri"/>
          <scheme val="minor"/>
        </font>
        <numFmt numFmtId="165" formatCode="_(&quot;$&quot;\ * #,##0_);_(&quot;$&quot;\ * \(#,##0\);_(&quot;$&quot;\ * &quot;-&quot;??_);_(@_)"/>
        <fill>
          <patternFill patternType="none">
            <bgColor indexed="65"/>
          </patternFill>
        </fill>
      </ndxf>
    </rcc>
    <rfmt sheetId="1" sqref="AQ313" start="0" length="0">
      <dxf>
        <font>
          <b val="0"/>
          <sz val="11"/>
          <color theme="1"/>
          <name val="Calibri"/>
          <scheme val="minor"/>
        </font>
        <fill>
          <patternFill patternType="none">
            <bgColor indexed="65"/>
          </patternFill>
        </fill>
      </dxf>
    </rfmt>
    <rfmt sheetId="1" sqref="AR313" start="0" length="0">
      <dxf>
        <font>
          <b val="0"/>
          <sz val="11"/>
          <color theme="1"/>
          <name val="Calibri"/>
          <scheme val="minor"/>
        </font>
        <fill>
          <patternFill patternType="none">
            <bgColor indexed="65"/>
          </patternFill>
        </fill>
      </dxf>
    </rfmt>
  </rrc>
  <rrc rId="14898" sId="1" ref="A317:XFD317" action="deleteRow">
    <rfmt sheetId="1" xfDxf="1" sqref="A317:XFD317" start="0" length="0"/>
    <rfmt sheetId="1" sqref="A317" start="0" length="0">
      <dxf>
        <font>
          <sz val="10"/>
          <color auto="1"/>
          <name val="Calibri"/>
          <scheme val="minor"/>
        </font>
        <fill>
          <patternFill patternType="solid">
            <bgColor rgb="FFFFFF00"/>
          </patternFill>
        </fill>
        <alignment horizontal="center" vertical="center" readingOrder="0"/>
        <border outline="0">
          <left style="thin">
            <color auto="1"/>
          </left>
          <right style="thin">
            <color auto="1"/>
          </right>
          <top style="thin">
            <color auto="1"/>
          </top>
          <bottom style="thin">
            <color auto="1"/>
          </bottom>
        </border>
      </dxf>
    </rfmt>
    <rfmt sheetId="1" sqref="B317" start="0" length="0">
      <dxf>
        <font>
          <sz val="10"/>
          <color theme="1"/>
          <name val="Calibri"/>
          <scheme val="minor"/>
        </font>
        <fill>
          <patternFill patternType="solid">
            <bgColor rgb="FFFFFF0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C317" start="0" length="0">
      <dxf>
        <font>
          <sz val="10"/>
          <color theme="1"/>
          <name val="Calibri"/>
          <scheme val="minor"/>
        </font>
        <fill>
          <patternFill patternType="solid">
            <bgColor rgb="FFFFFF0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D317" start="0" length="0">
      <dxf>
        <font>
          <sz val="10"/>
          <color theme="1"/>
          <name val="Calibri"/>
          <scheme val="minor"/>
        </font>
        <fill>
          <patternFill patternType="solid">
            <bgColor rgb="FFFFFF0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E317" start="0" length="0">
      <dxf>
        <font>
          <sz val="10"/>
          <color theme="1"/>
          <name val="Calibri"/>
          <scheme val="minor"/>
        </font>
        <fill>
          <patternFill patternType="solid">
            <bgColor rgb="FFFFFF0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F317" start="0" length="0">
      <dxf>
        <font>
          <sz val="10"/>
          <color theme="1"/>
          <name val="Calibri"/>
          <scheme val="minor"/>
        </font>
        <fill>
          <patternFill patternType="solid">
            <bgColor rgb="FFFFFF0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G317" start="0" length="0">
      <dxf>
        <font>
          <sz val="10"/>
          <color theme="1"/>
          <name val="Calibri"/>
          <scheme val="minor"/>
        </font>
        <fill>
          <patternFill patternType="solid">
            <bgColor rgb="FFFFFF0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H317" start="0" length="0">
      <dxf>
        <font>
          <sz val="10"/>
          <color theme="1"/>
          <name val="Calibri"/>
          <scheme val="minor"/>
        </font>
        <fill>
          <patternFill patternType="solid">
            <bgColor rgb="FFFFFF0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I317" start="0" length="0">
      <dxf>
        <font>
          <sz val="10"/>
          <color theme="1"/>
          <name val="Calibri"/>
          <scheme val="minor"/>
        </font>
        <fill>
          <patternFill patternType="solid">
            <bgColor rgb="FFFFFF0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J317" start="0" length="0">
      <dxf>
        <font>
          <sz val="10"/>
          <color theme="1"/>
          <name val="Calibri"/>
          <scheme val="minor"/>
        </font>
        <fill>
          <patternFill patternType="solid">
            <bgColor rgb="FFFFFF0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K317" start="0" length="0">
      <dxf>
        <font>
          <sz val="10"/>
          <color theme="1"/>
          <name val="Calibri"/>
          <scheme val="minor"/>
        </font>
        <fill>
          <patternFill patternType="solid">
            <bgColor rgb="FFFFFF00"/>
          </patternFill>
        </fill>
        <alignment horizontal="center" vertical="center" wrapText="1" readingOrder="0"/>
        <border outline="0">
          <left style="thin">
            <color auto="1"/>
          </left>
          <right style="thin">
            <color auto="1"/>
          </right>
          <top style="thin">
            <color auto="1"/>
          </top>
          <bottom style="thin">
            <color auto="1"/>
          </bottom>
        </border>
      </dxf>
    </rfmt>
    <rfmt sheetId="1" sqref="L317"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M317"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N317"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O317"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P317" start="0" length="0">
      <dxf>
        <fill>
          <patternFill patternType="solid">
            <bgColor rgb="FFFFFF00"/>
          </patternFill>
        </fill>
        <alignment vertical="center" wrapText="1" readingOrder="0"/>
        <border outline="0">
          <left style="thin">
            <color auto="1"/>
          </left>
          <right style="thin">
            <color auto="1"/>
          </right>
          <top style="thin">
            <color auto="1"/>
          </top>
          <bottom style="thin">
            <color auto="1"/>
          </bottom>
        </border>
        <protection locked="0"/>
      </dxf>
    </rfmt>
    <rfmt sheetId="1" s="1" sqref="Q317" start="0" length="0">
      <dxf>
        <numFmt numFmtId="34" formatCode="_(&quot;$&quot;\ * #,##0.00_);_(&quot;$&quot;\ * \(#,##0.00\);_(&quot;$&quot;\ * &quot;-&quot;??_);_(@_)"/>
        <fill>
          <patternFill patternType="solid">
            <bgColor rgb="FFFFFF00"/>
          </patternFill>
        </fill>
        <alignment wrapText="1" readingOrder="0"/>
        <border outline="0">
          <left style="thin">
            <color auto="1"/>
          </left>
          <right style="thin">
            <color auto="1"/>
          </right>
          <top style="thin">
            <color auto="1"/>
          </top>
          <bottom style="thin">
            <color auto="1"/>
          </bottom>
        </border>
        <protection locked="0"/>
      </dxf>
    </rfmt>
    <rcc rId="0" sId="1" s="1" dxf="1">
      <nc r="R317">
        <f>SUM(R313:R316)</f>
      </nc>
      <ndxf>
        <font>
          <b/>
          <sz val="11"/>
          <color theme="1"/>
          <name val="Calibri"/>
          <scheme val="minor"/>
        </font>
        <numFmt numFmtId="34" formatCode="_(&quot;$&quot;\ * #,##0.00_);_(&quot;$&quot;\ * \(#,##0.00\);_(&quot;$&quot;\ * &quot;-&quot;??_);_(@_)"/>
        <fill>
          <patternFill patternType="solid">
            <bgColor rgb="FFFFFF00"/>
          </patternFill>
        </fill>
        <alignment wrapText="1" readingOrder="0"/>
        <border outline="0">
          <left style="thin">
            <color auto="1"/>
          </left>
          <right style="thin">
            <color auto="1"/>
          </right>
          <top style="thin">
            <color auto="1"/>
          </top>
          <bottom style="thin">
            <color auto="1"/>
          </bottom>
        </border>
        <protection locked="0"/>
      </ndxf>
    </rcc>
    <rfmt sheetId="1" sqref="S317"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T317"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U317"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V317" start="0" length="0">
      <dxf>
        <fill>
          <patternFill patternType="solid">
            <bgColor rgb="FFFFFF0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W317"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X317"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Y317"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Z317"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A317"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B317"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C317"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1" sqref="AD317" start="0" length="0">
      <dxf>
        <numFmt numFmtId="34" formatCode="_(&quot;$&quot;\ * #,##0.00_);_(&quot;$&quot;\ * \(#,##0.00\);_(&quot;$&quot;\ * &quot;-&quot;??_);_(@_)"/>
        <fill>
          <patternFill patternType="solid">
            <bgColor rgb="FFFFFF00"/>
          </patternFill>
        </fill>
        <alignment wrapText="1" readingOrder="0"/>
        <border outline="0">
          <left style="thin">
            <color auto="1"/>
          </left>
          <right style="thin">
            <color auto="1"/>
          </right>
          <top style="thin">
            <color auto="1"/>
          </top>
          <bottom style="thin">
            <color auto="1"/>
          </bottom>
        </border>
        <protection locked="0"/>
      </dxf>
    </rfmt>
    <rfmt sheetId="1" s="1" sqref="AE317" start="0" length="0">
      <dxf>
        <numFmt numFmtId="34" formatCode="_(&quot;$&quot;\ * #,##0.00_);_(&quot;$&quot;\ * \(#,##0.00\);_(&quot;$&quot;\ * &quot;-&quot;??_);_(@_)"/>
        <fill>
          <patternFill patternType="solid">
            <bgColor rgb="FFFFFF00"/>
          </patternFill>
        </fill>
        <alignment wrapText="1" readingOrder="0"/>
        <border outline="0">
          <left style="thin">
            <color auto="1"/>
          </left>
          <right style="thin">
            <color auto="1"/>
          </right>
          <top style="thin">
            <color auto="1"/>
          </top>
          <bottom style="thin">
            <color auto="1"/>
          </bottom>
        </border>
        <protection locked="0"/>
      </dxf>
    </rfmt>
    <rfmt sheetId="1" s="1" sqref="AF317" start="0" length="0">
      <dxf>
        <numFmt numFmtId="34" formatCode="_(&quot;$&quot;\ * #,##0.00_);_(&quot;$&quot;\ * \(#,##0.00\);_(&quot;$&quot;\ * &quot;-&quot;??_);_(@_)"/>
        <fill>
          <patternFill patternType="solid">
            <bgColor rgb="FFFFFF00"/>
          </patternFill>
        </fill>
        <alignment wrapText="1" readingOrder="0"/>
        <border outline="0">
          <left style="thin">
            <color auto="1"/>
          </left>
          <right style="thin">
            <color auto="1"/>
          </right>
          <top style="thin">
            <color auto="1"/>
          </top>
          <bottom style="thin">
            <color auto="1"/>
          </bottom>
        </border>
        <protection locked="0"/>
      </dxf>
    </rfmt>
    <rfmt sheetId="1" s="1" sqref="AG317" start="0" length="0">
      <dxf>
        <numFmt numFmtId="34" formatCode="_(&quot;$&quot;\ * #,##0.00_);_(&quot;$&quot;\ * \(#,##0.00\);_(&quot;$&quot;\ * &quot;-&quot;??_);_(@_)"/>
        <fill>
          <patternFill patternType="solid">
            <bgColor rgb="FFFFFF00"/>
          </patternFill>
        </fill>
        <alignment wrapText="1" readingOrder="0"/>
        <border outline="0">
          <left style="thin">
            <color auto="1"/>
          </left>
          <right style="thin">
            <color auto="1"/>
          </right>
          <top style="thin">
            <color auto="1"/>
          </top>
          <bottom style="thin">
            <color auto="1"/>
          </bottom>
        </border>
        <protection locked="0"/>
      </dxf>
    </rfmt>
    <rfmt sheetId="1" s="1" sqref="AH317" start="0" length="0">
      <dxf>
        <numFmt numFmtId="34" formatCode="_(&quot;$&quot;\ * #,##0.00_);_(&quot;$&quot;\ * \(#,##0.00\);_(&quot;$&quot;\ * &quot;-&quot;??_);_(@_)"/>
        <fill>
          <patternFill patternType="solid">
            <bgColor rgb="FFFFFF00"/>
          </patternFill>
        </fill>
        <alignment wrapText="1" readingOrder="0"/>
        <border outline="0">
          <left style="thin">
            <color auto="1"/>
          </left>
          <right style="thin">
            <color auto="1"/>
          </right>
          <top style="thin">
            <color auto="1"/>
          </top>
          <bottom style="thin">
            <color auto="1"/>
          </bottom>
        </border>
        <protection locked="0"/>
      </dxf>
    </rfmt>
    <rfmt sheetId="1" s="1" sqref="AI317" start="0" length="0">
      <dxf>
        <numFmt numFmtId="34" formatCode="_(&quot;$&quot;\ * #,##0.00_);_(&quot;$&quot;\ * \(#,##0.00\);_(&quot;$&quot;\ * &quot;-&quot;??_);_(@_)"/>
        <fill>
          <patternFill patternType="solid">
            <bgColor rgb="FFFFFF00"/>
          </patternFill>
        </fill>
        <alignment wrapText="1" readingOrder="0"/>
        <border outline="0">
          <left style="thin">
            <color auto="1"/>
          </left>
          <right style="thin">
            <color auto="1"/>
          </right>
          <top style="thin">
            <color auto="1"/>
          </top>
          <bottom style="thin">
            <color auto="1"/>
          </bottom>
        </border>
        <protection locked="0"/>
      </dxf>
    </rfmt>
    <rfmt sheetId="1" s="1" sqref="AJ317" start="0" length="0">
      <dxf>
        <numFmt numFmtId="34" formatCode="_(&quot;$&quot;\ * #,##0.00_);_(&quot;$&quot;\ * \(#,##0.00\);_(&quot;$&quot;\ * &quot;-&quot;??_);_(@_)"/>
        <fill>
          <patternFill patternType="solid">
            <bgColor rgb="FFFFFF00"/>
          </patternFill>
        </fill>
        <alignment wrapText="1" readingOrder="0"/>
        <border outline="0">
          <left style="thin">
            <color auto="1"/>
          </left>
          <right style="thin">
            <color auto="1"/>
          </right>
          <top style="thin">
            <color auto="1"/>
          </top>
          <bottom style="thin">
            <color auto="1"/>
          </bottom>
        </border>
        <protection locked="0"/>
      </dxf>
    </rfmt>
    <rfmt sheetId="1" s="1" sqref="AK317" start="0" length="0">
      <dxf>
        <numFmt numFmtId="34" formatCode="_(&quot;$&quot;\ * #,##0.00_);_(&quot;$&quot;\ * \(#,##0.00\);_(&quot;$&quot;\ * &quot;-&quot;??_);_(@_)"/>
        <fill>
          <patternFill patternType="solid">
            <bgColor rgb="FFFFFF00"/>
          </patternFill>
        </fill>
        <alignment wrapText="1" readingOrder="0"/>
        <border outline="0">
          <left style="thin">
            <color auto="1"/>
          </left>
          <right style="thin">
            <color auto="1"/>
          </right>
          <top style="thin">
            <color auto="1"/>
          </top>
          <bottom style="thin">
            <color auto="1"/>
          </bottom>
        </border>
        <protection locked="0"/>
      </dxf>
    </rfmt>
    <rfmt sheetId="1" s="1" sqref="AL317" start="0" length="0">
      <dxf>
        <numFmt numFmtId="34" formatCode="_(&quot;$&quot;\ * #,##0.00_);_(&quot;$&quot;\ * \(#,##0.00\);_(&quot;$&quot;\ * &quot;-&quot;??_);_(@_)"/>
        <fill>
          <patternFill patternType="solid">
            <bgColor rgb="FFFFFF00"/>
          </patternFill>
        </fill>
        <alignment wrapText="1" readingOrder="0"/>
        <border outline="0">
          <left style="thin">
            <color auto="1"/>
          </left>
          <right style="thin">
            <color auto="1"/>
          </right>
          <top style="thin">
            <color auto="1"/>
          </top>
          <bottom style="thin">
            <color auto="1"/>
          </bottom>
        </border>
        <protection locked="0"/>
      </dxf>
    </rfmt>
    <rfmt sheetId="1" s="1" sqref="AM317" start="0" length="0">
      <dxf>
        <numFmt numFmtId="34" formatCode="_(&quot;$&quot;\ * #,##0.00_);_(&quot;$&quot;\ * \(#,##0.00\);_(&quot;$&quot;\ * &quot;-&quot;??_);_(@_)"/>
        <fill>
          <patternFill patternType="solid">
            <bgColor rgb="FFFFFF00"/>
          </patternFill>
        </fill>
        <alignment wrapText="1" readingOrder="0"/>
        <border outline="0">
          <left style="thin">
            <color auto="1"/>
          </left>
          <right style="thin">
            <color auto="1"/>
          </right>
          <top style="thin">
            <color auto="1"/>
          </top>
          <bottom style="thin">
            <color auto="1"/>
          </bottom>
        </border>
        <protection locked="0"/>
      </dxf>
    </rfmt>
    <rfmt sheetId="1" s="1" sqref="AN317" start="0" length="0">
      <dxf>
        <numFmt numFmtId="34" formatCode="_(&quot;$&quot;\ * #,##0.00_);_(&quot;$&quot;\ * \(#,##0.00\);_(&quot;$&quot;\ * &quot;-&quot;??_);_(@_)"/>
        <fill>
          <patternFill patternType="solid">
            <bgColor rgb="FFFFFF00"/>
          </patternFill>
        </fill>
        <alignment wrapText="1" readingOrder="0"/>
        <border outline="0">
          <left style="thin">
            <color auto="1"/>
          </left>
          <right style="thin">
            <color auto="1"/>
          </right>
          <top style="thin">
            <color auto="1"/>
          </top>
          <bottom style="thin">
            <color auto="1"/>
          </bottom>
        </border>
        <protection locked="0"/>
      </dxf>
    </rfmt>
    <rfmt sheetId="1" sqref="AO317" start="0" length="0">
      <dxf>
        <font>
          <sz val="10"/>
          <color theme="1"/>
          <name val="Calibri"/>
          <scheme val="minor"/>
        </font>
        <numFmt numFmtId="34" formatCode="_(&quot;$&quot;\ * #,##0.00_);_(&quot;$&quot;\ * \(#,##0.00\);_(&quot;$&quot;\ * &quot;-&quot;??_);_(@_)"/>
        <alignment horizontal="center" vertical="center" wrapText="1" readingOrder="0"/>
        <protection locked="0"/>
      </dxf>
    </rfmt>
    <rfmt sheetId="1" sqref="AP317" start="0" length="0">
      <dxf>
        <numFmt numFmtId="165" formatCode="_(&quot;$&quot;\ * #,##0_);_(&quot;$&quot;\ * \(#,##0\);_(&quot;$&quot;\ * &quot;-&quot;??_);_(@_)"/>
      </dxf>
    </rfmt>
  </rrc>
  <rrc rId="14899" sId="1" ref="A321:XFD321" action="deleteRow">
    <rfmt sheetId="1" xfDxf="1" sqref="A321:XFD321" start="0" length="0"/>
    <rcc rId="0" sId="1" dxf="1">
      <nc r="A321" t="inlineStr">
        <is>
          <t>GENERAL</t>
        </is>
      </nc>
      <ndxf>
        <font>
          <sz val="10"/>
          <color auto="1"/>
          <name val="Calibri"/>
          <scheme val="minor"/>
        </font>
        <alignment horizontal="center" vertical="center" readingOrder="0"/>
        <border outline="0">
          <left style="thin">
            <color auto="1"/>
          </left>
          <right style="thin">
            <color auto="1"/>
          </right>
          <top style="thin">
            <color auto="1"/>
          </top>
          <bottom style="thin">
            <color auto="1"/>
          </bottom>
        </border>
      </ndxf>
    </rcc>
    <rcc rId="0" sId="1" dxf="1">
      <nc r="B321" t="inlineStr">
        <is>
          <t>GR4:4-06-02-576</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C321" t="inlineStr">
        <is>
          <t>A.17.2</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D321">
        <v>29702901</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E321" t="inlineStr">
        <is>
          <t>0-0100</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F321">
        <v>576</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G321" t="inlineStr">
        <is>
          <t>PRODUCTO</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H321">
        <v>29702901</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I321" t="inlineStr">
        <is>
          <t>FORTALECIMIENTO DE LA GESTIÓN DOCUMENTAL EN EL DEPARTAMENTO DE CUNDINAMARCA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fmt sheetId="1" sqref="J321" start="0" length="0">
      <dxf>
        <font>
          <sz val="11"/>
          <color auto="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321" start="0" length="0">
      <dxf>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L321" t="inlineStr">
        <is>
          <t>CREDITO POR MEDIO DE DECRETO No. 0034 DE 14 FEB 2017</t>
        </is>
      </nc>
      <ndxf>
        <font>
          <b/>
          <sz val="11"/>
          <color theme="1"/>
          <name val="Calibri"/>
          <scheme val="minor"/>
        </font>
        <fill>
          <patternFill patternType="solid">
            <bgColor theme="4" tint="0.59999389629810485"/>
          </patternFill>
        </fill>
        <alignment vertical="center" wrapText="1" readingOrder="0"/>
        <border outline="0">
          <left style="thin">
            <color indexed="64"/>
          </left>
          <right style="thin">
            <color indexed="64"/>
          </right>
          <top style="thin">
            <color indexed="64"/>
          </top>
          <bottom style="thin">
            <color indexed="64"/>
          </bottom>
        </border>
        <protection locked="0"/>
      </ndxf>
    </rcc>
    <rfmt sheetId="1" sqref="M321" start="0" length="0">
      <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321" start="0" length="0">
      <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321" start="0" length="0">
      <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321" start="0" length="0">
      <dxf>
        <fill>
          <patternFill patternType="solid">
            <bgColor theme="4" tint="0.59999389629810485"/>
          </patternFill>
        </fill>
        <alignment vertical="center" wrapText="1" readingOrder="0"/>
        <border outline="0">
          <left style="thin">
            <color indexed="64"/>
          </left>
          <right style="thin">
            <color indexed="64"/>
          </right>
          <top style="thin">
            <color indexed="64"/>
          </top>
          <bottom style="thin">
            <color indexed="64"/>
          </bottom>
        </border>
        <protection locked="0"/>
      </dxf>
    </rfmt>
    <rcc rId="0" sId="1" s="1" dxf="1" numFmtId="34">
      <nc r="Q321">
        <v>150000000</v>
      </nc>
      <ndxf>
        <numFmt numFmtId="34" formatCode="_(&quot;$&quot;\ * #,##0.00_);_(&quot;$&quot;\ * \(#,##0.00\);_(&quot;$&quot;\ * &quot;-&quot;??_);_(@_)"/>
        <fill>
          <patternFill patternType="solid">
            <bgColor theme="4" tint="0.59999389629810485"/>
          </patternFill>
        </fill>
        <alignment wrapText="1" readingOrder="0"/>
        <border outline="0">
          <left style="thin">
            <color indexed="64"/>
          </left>
          <right style="thin">
            <color indexed="64"/>
          </right>
          <top style="thin">
            <color indexed="64"/>
          </top>
          <bottom style="thin">
            <color indexed="64"/>
          </bottom>
        </border>
        <protection locked="0"/>
      </ndxf>
    </rcc>
    <rfmt sheetId="1" s="1" sqref="R321" start="0" length="0">
      <dxf>
        <numFmt numFmtId="34" formatCode="_(&quot;$&quot;\ * #,##0.00_);_(&quot;$&quot;\ * \(#,##0.00\);_(&quot;$&quot;\ * &quot;-&quot;??_);_(@_)"/>
        <fill>
          <patternFill patternType="solid">
            <bgColor theme="4" tint="0.59999389629810485"/>
          </patternFill>
        </fill>
        <alignment wrapText="1" readingOrder="0"/>
        <border outline="0">
          <left style="thin">
            <color indexed="64"/>
          </left>
          <right style="thin">
            <color indexed="64"/>
          </right>
          <top style="thin">
            <color indexed="64"/>
          </top>
          <bottom style="thin">
            <color indexed="64"/>
          </bottom>
        </border>
        <protection locked="0"/>
      </dxf>
    </rfmt>
    <rcc rId="0" sId="1" dxf="1">
      <nc r="S321" t="inlineStr">
        <is>
          <t>NO</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cc rId="0" sId="1" dxf="1">
      <nc r="T321" t="inlineStr">
        <is>
          <t>N/A</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cc rId="0" sId="1" dxf="1">
      <nc r="U321" t="inlineStr">
        <is>
          <t>Secretaria General / Dirección de Gestión Documental / John Francisco Cuervo</t>
        </is>
      </nc>
      <n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ndxf>
    </rcc>
    <rfmt sheetId="1" sqref="V321" start="0" length="0">
      <dxf>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321" start="0" length="0">
      <dxf>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X321" start="0" length="0">
      <dxf>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Y321" start="0" length="0">
      <dxf>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Z321" start="0" length="0">
      <dxf>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AA321"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B321"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C321"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1" sqref="AD321"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F321"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G321"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H321"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I321"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J321"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K321"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L321"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M321"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N321"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O321" start="0" length="0">
      <dxf>
        <font>
          <sz val="10"/>
          <color theme="1"/>
          <name val="Calibri"/>
          <scheme val="minor"/>
        </font>
        <numFmt numFmtId="34" formatCode="_(&quot;$&quot;\ * #,##0.00_);_(&quot;$&quot;\ * \(#,##0.00\);_(&quot;$&quot;\ * &quot;-&quot;??_);_(@_)"/>
        <alignment wrapText="1" readingOrder="0"/>
        <protection locked="0"/>
      </dxf>
    </rfmt>
  </rrc>
  <rrc rId="14900" sId="1" ref="A322:XFD322" action="deleteRow">
    <rfmt sheetId="1" xfDxf="1" sqref="A322:XFD322" start="0" length="0"/>
    <rcc rId="0" sId="1" dxf="1">
      <nc r="A322" t="inlineStr">
        <is>
          <t>GENERAL</t>
        </is>
      </nc>
      <ndxf>
        <font>
          <sz val="10"/>
          <color auto="1"/>
          <name val="Calibri"/>
          <scheme val="minor"/>
        </font>
        <alignment horizontal="center" vertical="center" readingOrder="0"/>
        <border outline="0">
          <left style="thin">
            <color auto="1"/>
          </left>
          <right style="thin">
            <color auto="1"/>
          </right>
          <top style="thin">
            <color auto="1"/>
          </top>
          <bottom style="thin">
            <color auto="1"/>
          </bottom>
        </border>
      </ndxf>
    </rcc>
    <rcc rId="0" sId="1" dxf="1">
      <nc r="B322" t="inlineStr">
        <is>
          <t>GR4:4-06-02-576</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C322" t="inlineStr">
        <is>
          <t>A.17.2</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D322">
        <v>29702901</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E322" t="inlineStr">
        <is>
          <t>0-0100</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F322">
        <v>576</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G322" t="inlineStr">
        <is>
          <t>PRODUCTO</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H322">
        <v>29702901</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I322" t="inlineStr">
        <is>
          <t>FORTALECIMIENTO DE LA GESTIÓN DOCUMENTAL EN EL DEPARTAMENTO DE CUNDINAMARCA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fmt sheetId="1" sqref="J322" start="0" length="0">
      <dxf>
        <font>
          <sz val="11"/>
          <color auto="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322" start="0" length="0">
      <dxf>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L322" t="inlineStr">
        <is>
          <t>CREDITO POR MEDIO DE DECRETO No. 0174 DE 02 JUNIO DE 2017</t>
        </is>
      </nc>
      <ndxf>
        <font>
          <b/>
          <sz val="11"/>
          <color theme="1"/>
          <name val="Calibri"/>
          <scheme val="minor"/>
        </font>
        <fill>
          <patternFill patternType="solid">
            <bgColor theme="4" tint="0.59999389629810485"/>
          </patternFill>
        </fill>
        <alignment vertical="center" wrapText="1" readingOrder="0"/>
        <border outline="0">
          <left style="thin">
            <color indexed="64"/>
          </left>
          <right style="thin">
            <color indexed="64"/>
          </right>
          <top style="thin">
            <color indexed="64"/>
          </top>
          <bottom style="thin">
            <color indexed="64"/>
          </bottom>
        </border>
        <protection locked="0"/>
      </ndxf>
    </rcc>
    <rfmt sheetId="1" sqref="M322" start="0" length="0">
      <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322" start="0" length="0">
      <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O322" start="0" length="0">
      <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322" start="0" length="0">
      <dxf>
        <fill>
          <patternFill patternType="solid">
            <bgColor theme="4" tint="0.59999389629810485"/>
          </patternFill>
        </fill>
        <alignment vertical="center" wrapText="1" readingOrder="0"/>
        <border outline="0">
          <left style="thin">
            <color indexed="64"/>
          </left>
          <right style="thin">
            <color indexed="64"/>
          </right>
          <top style="thin">
            <color indexed="64"/>
          </top>
          <bottom style="thin">
            <color indexed="64"/>
          </bottom>
        </border>
        <protection locked="0"/>
      </dxf>
    </rfmt>
    <rcc rId="0" sId="1" s="1" dxf="1" numFmtId="34">
      <nc r="Q322">
        <v>2462750000</v>
      </nc>
      <ndxf>
        <numFmt numFmtId="34" formatCode="_(&quot;$&quot;\ * #,##0.00_);_(&quot;$&quot;\ * \(#,##0.00\);_(&quot;$&quot;\ * &quot;-&quot;??_);_(@_)"/>
        <fill>
          <patternFill patternType="solid">
            <bgColor theme="4" tint="0.59999389629810485"/>
          </patternFill>
        </fill>
        <alignment wrapText="1" readingOrder="0"/>
        <border outline="0">
          <left style="thin">
            <color indexed="64"/>
          </left>
          <right style="thin">
            <color indexed="64"/>
          </right>
          <top style="thin">
            <color indexed="64"/>
          </top>
          <bottom style="thin">
            <color indexed="64"/>
          </bottom>
        </border>
        <protection locked="0"/>
      </ndxf>
    </rcc>
    <rcc rId="0" sId="1" s="1" dxf="1" numFmtId="34">
      <nc r="R322">
        <v>2462750000</v>
      </nc>
      <ndxf>
        <numFmt numFmtId="34" formatCode="_(&quot;$&quot;\ * #,##0.00_);_(&quot;$&quot;\ * \(#,##0.00\);_(&quot;$&quot;\ * &quot;-&quot;??_);_(@_)"/>
        <fill>
          <patternFill patternType="solid">
            <bgColor theme="4" tint="0.59999389629810485"/>
          </patternFill>
        </fill>
        <alignment wrapText="1" readingOrder="0"/>
        <border outline="0">
          <left style="thin">
            <color indexed="64"/>
          </left>
          <right style="thin">
            <color indexed="64"/>
          </right>
          <top style="thin">
            <color indexed="64"/>
          </top>
          <bottom style="thin">
            <color indexed="64"/>
          </bottom>
        </border>
        <protection locked="0"/>
      </ndxf>
    </rcc>
    <rcc rId="0" sId="1" dxf="1">
      <nc r="S322" t="inlineStr">
        <is>
          <t>NO</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cc rId="0" sId="1" dxf="1">
      <nc r="T322" t="inlineStr">
        <is>
          <t>N/A</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cc rId="0" sId="1" dxf="1">
      <nc r="U322" t="inlineStr">
        <is>
          <t>Secretaria General / Dirección de Gestión Documental / John Francisco Cuervo</t>
        </is>
      </nc>
      <n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ndxf>
    </rcc>
    <rfmt sheetId="1" sqref="V322" start="0" length="0">
      <dxf>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322"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X322" start="0" length="0">
      <dxf>
        <numFmt numFmtId="34" formatCode="_(&quot;$&quot;\ * #,##0.00_);_(&quot;$&quot;\ * \(#,##0.00\);_(&quot;$&quot;\ * &quot;-&quot;??_);_(@_)"/>
        <alignment vertical="top" wrapText="1" readingOrder="0"/>
        <border outline="0">
          <left style="thin">
            <color indexed="64"/>
          </left>
          <right style="thin">
            <color indexed="64"/>
          </right>
          <top style="thin">
            <color indexed="64"/>
          </top>
          <bottom style="thin">
            <color indexed="64"/>
          </bottom>
        </border>
        <protection locked="0"/>
      </dxf>
    </rfmt>
    <rfmt sheetId="1" sqref="Y322"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Z322"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A322"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B322"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C322"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1" sqref="AD322"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F322"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G322"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H322"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I322"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J322"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K322"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L322"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M322"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N322"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O322" start="0" length="0">
      <dxf>
        <font>
          <sz val="10"/>
          <color theme="1"/>
          <name val="Calibri"/>
          <scheme val="minor"/>
        </font>
        <numFmt numFmtId="34" formatCode="_(&quot;$&quot;\ * #,##0.00_);_(&quot;$&quot;\ * \(#,##0.00\);_(&quot;$&quot;\ * &quot;-&quot;??_);_(@_)"/>
        <alignment wrapText="1" readingOrder="0"/>
        <protection locked="0"/>
      </dxf>
    </rfmt>
  </rrc>
  <rrc rId="14901" sId="1" ref="A322:XFD322" action="deleteRow">
    <rfmt sheetId="1" xfDxf="1" sqref="A322:XFD322" start="0" length="0"/>
    <rcc rId="0" sId="1" dxf="1">
      <nc r="A322" t="inlineStr">
        <is>
          <t>GENERAL</t>
        </is>
      </nc>
      <ndxf>
        <font>
          <sz val="10"/>
          <color auto="1"/>
          <name val="Calibri"/>
          <scheme val="minor"/>
        </font>
        <fill>
          <patternFill patternType="solid">
            <bgColor theme="7" tint="0.59999389629810485"/>
          </patternFill>
        </fill>
        <alignment horizontal="center" vertical="center" readingOrder="0"/>
        <border outline="0">
          <left style="thin">
            <color auto="1"/>
          </left>
          <right style="thin">
            <color auto="1"/>
          </right>
          <top style="thin">
            <color auto="1"/>
          </top>
          <bottom style="thin">
            <color auto="1"/>
          </bottom>
        </border>
      </ndxf>
    </rcc>
    <rcc rId="0" sId="1" dxf="1">
      <nc r="B322" t="inlineStr">
        <is>
          <t>GR4:4-06-02-576</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C322" t="inlineStr">
        <is>
          <t>A.17.2</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D322">
        <v>29702901</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E322" t="inlineStr">
        <is>
          <t>0-0100</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F322">
        <v>576</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G322" t="inlineStr">
        <is>
          <t>PRODUCTO</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H322">
        <v>29702901</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I322" t="inlineStr">
        <is>
          <t>FORTALECIMIENTO DE LA GESTIÓN DOCUMENTAL EN EL DEPARTAMENTO DE CUNDINAMARCA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fmt sheetId="1" sqref="J322" start="0" length="0">
      <dxf>
        <font>
          <sz val="11"/>
          <color auto="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322" start="0" length="0">
      <dxf>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L322" t="inlineStr">
        <is>
          <t xml:space="preserve">CONSTITUCIÓN DE VIGENCIA FUTURA PRESTAR EL SERVICIO DE ORGANIZACIÓN DEL FONDO DOCUMENTAL, DIGITALIZACIÓN, ELIMINACIÓN DE DOCUMENTOS, CUSTODIO Y CONSULTA DE LOS DOCUMENTOS DEL SECTOR CENTRAL DE LA GOBERNACIÓN DE CUNDINAMARCA </t>
        </is>
      </nc>
      <ndxf>
        <font>
          <b/>
          <sz val="11"/>
          <color theme="1"/>
          <name val="Calibri"/>
          <scheme val="minor"/>
        </font>
        <fill>
          <patternFill patternType="solid">
            <bgColor theme="4" tint="0.59999389629810485"/>
          </patternFill>
        </fill>
        <alignment vertical="center" wrapText="1" readingOrder="0"/>
        <border outline="0">
          <left style="thin">
            <color indexed="64"/>
          </left>
          <right style="thin">
            <color indexed="64"/>
          </right>
          <top style="thin">
            <color indexed="64"/>
          </top>
          <bottom style="thin">
            <color indexed="64"/>
          </bottom>
        </border>
        <protection locked="0"/>
      </ndxf>
    </rcc>
    <rcc rId="0" sId="1" dxf="1">
      <nc r="M322" t="inlineStr">
        <is>
          <t>JULIO</t>
        </is>
      </nc>
      <n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N322" t="inlineStr">
        <is>
          <t>11 MESES</t>
        </is>
      </nc>
      <n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ndxf>
    </rcc>
    <rfmt sheetId="1" sqref="O322" start="0" length="0">
      <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P322" start="0" length="0">
      <dxf>
        <fill>
          <patternFill patternType="solid">
            <bgColor theme="4" tint="0.59999389629810485"/>
          </patternFill>
        </fill>
        <alignment vertical="center" wrapText="1" readingOrder="0"/>
        <border outline="0">
          <left style="thin">
            <color indexed="64"/>
          </left>
          <right style="thin">
            <color indexed="64"/>
          </right>
          <top style="thin">
            <color indexed="64"/>
          </top>
          <bottom style="thin">
            <color indexed="64"/>
          </bottom>
        </border>
        <protection locked="0"/>
      </dxf>
    </rfmt>
    <rcc rId="0" sId="1" s="1" dxf="1" numFmtId="34">
      <nc r="Q322">
        <v>974444790</v>
      </nc>
      <ndxf>
        <numFmt numFmtId="34" formatCode="_(&quot;$&quot;\ * #,##0.00_);_(&quot;$&quot;\ * \(#,##0.00\);_(&quot;$&quot;\ * &quot;-&quot;??_);_(@_)"/>
        <fill>
          <patternFill patternType="solid">
            <bgColor theme="4" tint="0.59999389629810485"/>
          </patternFill>
        </fill>
        <alignment wrapText="1" readingOrder="0"/>
        <border outline="0">
          <left style="thin">
            <color indexed="64"/>
          </left>
          <right style="thin">
            <color indexed="64"/>
          </right>
          <top style="thin">
            <color indexed="64"/>
          </top>
          <bottom style="thin">
            <color indexed="64"/>
          </bottom>
        </border>
        <protection locked="0"/>
      </ndxf>
    </rcc>
    <rcc rId="0" sId="1" s="1" dxf="1" numFmtId="34">
      <nc r="R322">
        <v>974444790</v>
      </nc>
      <ndxf>
        <numFmt numFmtId="34" formatCode="_(&quot;$&quot;\ * #,##0.00_);_(&quot;$&quot;\ * \(#,##0.00\);_(&quot;$&quot;\ * &quot;-&quot;??_);_(@_)"/>
        <fill>
          <patternFill patternType="solid">
            <bgColor theme="4" tint="0.59999389629810485"/>
          </patternFill>
        </fill>
        <alignment wrapText="1" readingOrder="0"/>
        <border outline="0">
          <left style="thin">
            <color indexed="64"/>
          </left>
          <right style="thin">
            <color indexed="64"/>
          </right>
          <top style="thin">
            <color indexed="64"/>
          </top>
          <bottom style="thin">
            <color indexed="64"/>
          </bottom>
        </border>
        <protection locked="0"/>
      </ndxf>
    </rcc>
    <rcc rId="0" sId="1" dxf="1">
      <nc r="S322" t="inlineStr">
        <is>
          <t>NO</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cc rId="0" sId="1" dxf="1">
      <nc r="T322" t="inlineStr">
        <is>
          <t>N/A</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cc rId="0" sId="1" dxf="1">
      <nc r="U322" t="inlineStr">
        <is>
          <t>Secretaria General / Dirección de Gestión Documental / John Francisco Cuervo</t>
        </is>
      </nc>
      <n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V322">
        <v>7000088406</v>
      </nc>
      <ndxf>
        <alignment horizontal="center" vertical="center" wrapText="1" readingOrder="0"/>
        <border outline="0">
          <left style="thin">
            <color indexed="64"/>
          </left>
          <right style="thin">
            <color indexed="64"/>
          </right>
          <top style="thin">
            <color indexed="64"/>
          </top>
          <bottom style="thin">
            <color indexed="64"/>
          </bottom>
        </border>
        <protection locked="0"/>
      </ndxf>
    </rcc>
    <rfmt sheetId="1" sqref="W322" start="0" length="0">
      <dxf>
        <alignment horizontal="center" vertical="center" wrapText="1" readingOrder="0"/>
        <border outline="0">
          <left style="thin">
            <color indexed="64"/>
          </left>
          <right style="thin">
            <color indexed="64"/>
          </right>
          <top style="thin">
            <color indexed="64"/>
          </top>
          <bottom style="thin">
            <color indexed="64"/>
          </bottom>
        </border>
        <protection locked="0"/>
      </dxf>
    </rfmt>
    <rcc rId="0" sId="1" dxf="1" numFmtId="34">
      <nc r="X322">
        <v>973505981</v>
      </nc>
      <ndxf>
        <numFmt numFmtId="34" formatCode="_(&quot;$&quot;\ * #,##0.00_);_(&quot;$&quot;\ * \(#,##0.00\);_(&quot;$&quot;\ * &quot;-&quot;??_);_(@_)"/>
        <alignment horizontal="center" vertical="center" wrapText="1" readingOrder="0"/>
        <border outline="0">
          <left style="thin">
            <color indexed="64"/>
          </left>
          <right style="thin">
            <color indexed="64"/>
          </right>
          <top style="thin">
            <color indexed="64"/>
          </top>
          <bottom style="thin">
            <color indexed="64"/>
          </bottom>
        </border>
        <protection locked="0"/>
      </ndxf>
    </rcc>
    <rfmt sheetId="1" sqref="Y322" start="0" length="0">
      <dxf>
        <alignment horizontal="center" vertical="center" wrapText="1" readingOrder="0"/>
        <border outline="0">
          <left style="thin">
            <color indexed="64"/>
          </left>
          <right style="thin">
            <color indexed="64"/>
          </right>
          <top style="thin">
            <color indexed="64"/>
          </top>
          <bottom style="thin">
            <color indexed="64"/>
          </bottom>
        </border>
        <protection locked="0"/>
      </dxf>
    </rfmt>
    <rcc rId="0" sId="1" dxf="1">
      <nc r="Z322" t="inlineStr">
        <is>
          <t>SERVICIOS POSTALES NACIONALES S.A</t>
        </is>
      </nc>
      <ndxf>
        <alignment horizontal="center" vertical="center" wrapText="1" readingOrder="0"/>
        <border outline="0">
          <left style="thin">
            <color indexed="64"/>
          </left>
          <right style="thin">
            <color indexed="64"/>
          </right>
          <top style="thin">
            <color indexed="64"/>
          </top>
          <bottom style="thin">
            <color indexed="64"/>
          </bottom>
        </border>
        <protection locked="0"/>
      </ndxf>
    </rcc>
    <rfmt sheetId="1" sqref="AA322"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B322"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C322"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1" sqref="AD322"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F322"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G322"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H322"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cc rId="0" sId="1" s="1" dxf="1" numFmtId="34">
      <nc r="AI322">
        <v>974444790</v>
      </nc>
      <n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ndxf>
    </rcc>
    <rfmt sheetId="1" s="1" sqref="AJ322"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K322"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L322"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M322"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N322"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fmt sheetId="1" s="1" sqref="AO322" start="0" length="0">
      <dxf>
        <font>
          <sz val="10"/>
          <color theme="1"/>
          <name val="Calibri"/>
          <scheme val="minor"/>
        </font>
        <numFmt numFmtId="34" formatCode="_(&quot;$&quot;\ * #,##0.00_);_(&quot;$&quot;\ * \(#,##0.00\);_(&quot;$&quot;\ * &quot;-&quot;??_);_(@_)"/>
        <alignment wrapText="1" readingOrder="0"/>
        <protection locked="0"/>
      </dxf>
    </rfmt>
    <rfmt sheetId="1" sqref="AP322" start="0" length="0">
      <dxf>
        <numFmt numFmtId="34" formatCode="_(&quot;$&quot;\ * #,##0.00_);_(&quot;$&quot;\ * \(#,##0.00\);_(&quot;$&quot;\ * &quot;-&quot;??_);_(@_)"/>
      </dxf>
    </rfmt>
  </rrc>
  <rrc rId="14902" sId="1" ref="A323:XFD323" action="deleteRow">
    <rfmt sheetId="1" xfDxf="1" sqref="A323:XFD323" start="0" length="0"/>
    <rfmt sheetId="1" sqref="A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B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C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D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E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F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G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H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I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J323" start="0" length="0">
      <dxf>
        <fill>
          <patternFill patternType="solid">
            <bgColor rgb="FFFFFF00"/>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L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M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N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O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P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Q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cc rId="0" sId="1" dxf="1">
      <nc r="R323">
        <f>SUM(R317:R320)</f>
      </nc>
      <ndxf>
        <font>
          <b/>
          <sz val="11"/>
          <color theme="1"/>
          <name val="Calibri"/>
          <scheme val="minor"/>
        </font>
        <numFmt numFmtId="34" formatCode="_(&quot;$&quot;\ * #,##0.00_);_(&quot;$&quot;\ * \(#,##0.00\);_(&quot;$&quot;\ * &quot;-&quot;??_);_(@_)"/>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ndxf>
    </rcc>
    <rfmt sheetId="1" sqref="S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T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U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V323" start="0" length="0">
      <dxf>
        <fill>
          <patternFill patternType="solid">
            <bgColor rgb="FFFFFF0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W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X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Y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Z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A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B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C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D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E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F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G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H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I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J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K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L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M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N32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1" sqref="AO323" start="0" length="0">
      <dxf>
        <font>
          <sz val="10"/>
          <color theme="1"/>
          <name val="Calibri"/>
          <scheme val="minor"/>
        </font>
        <numFmt numFmtId="34" formatCode="_(&quot;$&quot;\ * #,##0.00_);_(&quot;$&quot;\ * \(#,##0.00\);_(&quot;$&quot;\ * &quot;-&quot;??_);_(@_)"/>
        <alignment wrapText="1" readingOrder="0"/>
        <protection locked="0"/>
      </dxf>
    </rfmt>
    <rfmt sheetId="1" sqref="AP323" start="0" length="0">
      <dxf>
        <numFmt numFmtId="34" formatCode="_(&quot;$&quot;\ * #,##0.00_);_(&quot;$&quot;\ * \(#,##0.00\);_(&quot;$&quot;\ * &quot;-&quot;??_);_(@_)"/>
      </dxf>
    </rfmt>
    <rfmt sheetId="1" sqref="AQ323" start="0" length="0">
      <dxf>
        <numFmt numFmtId="34" formatCode="_(&quot;$&quot;\ * #,##0.00_);_(&quot;$&quot;\ * \(#,##0.00\);_(&quot;$&quot;\ * &quot;-&quot;??_);_(@_)"/>
      </dxf>
    </rfmt>
  </rrc>
  <rrc rId="14903" sId="1" ref="A323:XFD323" action="deleteRow">
    <undo index="2" exp="ref" v="1" dr="R323" r="R346" sId="1"/>
    <undo index="0" exp="area" dr="Q323:Q328" r="Q340" sId="1"/>
    <rfmt sheetId="1" xfDxf="1" sqref="A323:XFD323" start="0" length="0"/>
    <rcc rId="0" sId="1" dxf="1">
      <nc r="A323" t="inlineStr">
        <is>
          <t>GENERAL</t>
        </is>
      </nc>
      <ndxf>
        <font>
          <sz val="10"/>
          <color auto="1"/>
          <name val="Calibri"/>
          <scheme val="minor"/>
        </font>
        <fill>
          <patternFill patternType="solid">
            <bgColor theme="7" tint="0.59999389629810485"/>
          </patternFill>
        </fill>
        <alignment horizontal="center" vertical="center" readingOrder="0"/>
        <border outline="0">
          <left style="thin">
            <color auto="1"/>
          </left>
          <right style="thin">
            <color auto="1"/>
          </right>
          <top style="thin">
            <color auto="1"/>
          </top>
          <bottom style="thin">
            <color auto="1"/>
          </bottom>
        </border>
      </ndxf>
    </rcc>
    <rcc rId="0" sId="1" dxf="1">
      <nc r="B323" t="inlineStr">
        <is>
          <t>GR:4:4-06-01-560</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C323" t="inlineStr">
        <is>
          <t>A.15.3</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D323">
        <v>29705101</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E323" t="inlineStr">
        <is>
          <t>0-0100</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F323">
        <v>560</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G323" t="inlineStr">
        <is>
          <t>PRODUCTO</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H323">
        <v>29705101</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I323" t="inlineStr">
        <is>
          <t>MEJORAMIENTO Y ADQUISICIÓN DE  BIENES INMUEBLES PARA EL DESARROLLO INTEGRAL DE LA COMUNIDAD DEL DEPARTAMENTO DE CUNDINAMARCA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fmt sheetId="1" sqref="J323"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K323"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protection locked="0"/>
      </dxf>
    </rfmt>
    <rcc rId="0" sId="1" dxf="1">
      <nc r="L323" t="inlineStr">
        <is>
          <t>TRASLADO PRESUPUESTAL (VF - VIGENCIA ACTUAL TENIENDO EN CUENTA LAS NUEVAS NECESIDADES DE MANTENIMIENTO Y ADECUACIÓN QUE HAN SURGIDO EN LA SEDE ADMINISTRATIVA)</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fmt sheetId="1" sqref="M323" start="0" length="0">
      <dxf>
        <numFmt numFmtId="22" formatCode="mmm\-yy"/>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dxf>
    </rfmt>
    <rfmt sheetId="1" sqref="N323" start="0" length="0">
      <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dxf>
    </rfmt>
    <rfmt sheetId="1" sqref="O323" start="0" length="0">
      <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dxf>
    </rfmt>
    <rcc rId="0" sId="1" dxf="1">
      <nc r="P323" t="inlineStr">
        <is>
          <t>RECURSOS ORDINARIOS</t>
        </is>
      </nc>
      <ndxf>
        <fill>
          <patternFill patternType="solid">
            <bgColor theme="4"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s="1" dxf="1" numFmtId="34">
      <nc r="Q323">
        <v>173250328</v>
      </nc>
      <ndxf>
        <numFmt numFmtId="34" formatCode="_(&quot;$&quot;\ * #,##0.00_);_(&quot;$&quot;\ * \(#,##0.00\);_(&quot;$&quot;\ * &quot;-&quot;??_);_(@_)"/>
        <fill>
          <patternFill patternType="solid">
            <bgColor theme="4" tint="0.59999389629810485"/>
          </patternFill>
        </fill>
        <alignment wrapText="1" readingOrder="0"/>
        <border outline="0">
          <left style="thin">
            <color auto="1"/>
          </left>
          <right style="thin">
            <color auto="1"/>
          </right>
          <top style="thin">
            <color auto="1"/>
          </top>
          <bottom style="thin">
            <color auto="1"/>
          </bottom>
        </border>
        <protection locked="0"/>
      </ndxf>
    </rcc>
    <rcc rId="0" sId="1" s="1" dxf="1" numFmtId="34">
      <nc r="R323">
        <v>173250328</v>
      </nc>
      <ndxf>
        <numFmt numFmtId="34" formatCode="_(&quot;$&quot;\ * #,##0.00_);_(&quot;$&quot;\ * \(#,##0.00\);_(&quot;$&quot;\ * &quot;-&quot;??_);_(@_)"/>
        <fill>
          <patternFill patternType="solid">
            <bgColor theme="4" tint="0.59999389629810485"/>
          </patternFill>
        </fill>
        <alignment wrapText="1" readingOrder="0"/>
        <border outline="0">
          <left style="thin">
            <color auto="1"/>
          </left>
          <right style="thin">
            <color auto="1"/>
          </right>
          <top style="thin">
            <color auto="1"/>
          </top>
          <bottom style="thin">
            <color auto="1"/>
          </bottom>
        </border>
        <protection locked="0"/>
      </ndxf>
    </rcc>
    <rcc rId="0" sId="1" dxf="1">
      <nc r="S323" t="inlineStr">
        <is>
          <t>NO</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cc rId="0" sId="1" dxf="1">
      <nc r="T323" t="inlineStr">
        <is>
          <t>N/A</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cc rId="0" sId="1" dxf="1">
      <nc r="U323" t="inlineStr">
        <is>
          <t>Secretaria General / Dirección de Servicios Administrativos / Jose Gabriel Medina Bravo</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fmt sheetId="1" sqref="V323" start="0" length="0">
      <dxf>
        <alignment horizontal="center" vertical="center" wrapText="1" readingOrder="0"/>
        <border outline="0">
          <left style="thin">
            <color auto="1"/>
          </left>
          <right style="thin">
            <color auto="1"/>
          </right>
          <top style="thin">
            <color auto="1"/>
          </top>
          <bottom style="thin">
            <color auto="1"/>
          </bottom>
        </border>
        <protection locked="0"/>
      </dxf>
    </rfmt>
    <rfmt sheetId="1" sqref="W323" start="0" length="0">
      <dxf>
        <alignment vertical="top" wrapText="1" readingOrder="0"/>
        <border outline="0">
          <left style="thin">
            <color auto="1"/>
          </left>
          <right style="thin">
            <color auto="1"/>
          </right>
          <top style="thin">
            <color auto="1"/>
          </top>
          <bottom style="thin">
            <color auto="1"/>
          </bottom>
        </border>
        <protection locked="0"/>
      </dxf>
    </rfmt>
    <rfmt sheetId="1" sqref="X323" start="0" length="0">
      <dxf>
        <alignment vertical="top" wrapText="1" readingOrder="0"/>
        <border outline="0">
          <left style="thin">
            <color auto="1"/>
          </left>
          <right style="thin">
            <color auto="1"/>
          </right>
          <top style="thin">
            <color auto="1"/>
          </top>
          <bottom style="thin">
            <color auto="1"/>
          </bottom>
        </border>
        <protection locked="0"/>
      </dxf>
    </rfmt>
    <rfmt sheetId="1" sqref="Y323" start="0" length="0">
      <dxf>
        <alignment vertical="top" wrapText="1" readingOrder="0"/>
        <border outline="0">
          <left style="thin">
            <color auto="1"/>
          </left>
          <right style="thin">
            <color auto="1"/>
          </right>
          <top style="thin">
            <color auto="1"/>
          </top>
          <bottom style="thin">
            <color auto="1"/>
          </bottom>
        </border>
        <protection locked="0"/>
      </dxf>
    </rfmt>
    <rfmt sheetId="1" sqref="Z323" start="0" length="0">
      <dxf>
        <alignment vertical="top" wrapText="1" readingOrder="0"/>
        <border outline="0">
          <left style="thin">
            <color auto="1"/>
          </left>
          <right style="thin">
            <color auto="1"/>
          </right>
          <top style="thin">
            <color auto="1"/>
          </top>
          <bottom style="thin">
            <color auto="1"/>
          </bottom>
        </border>
        <protection locked="0"/>
      </dxf>
    </rfmt>
    <rfmt sheetId="1" sqref="AA323" start="0" length="0">
      <dxf>
        <alignment vertical="top" wrapText="1" readingOrder="0"/>
        <border outline="0">
          <left style="thin">
            <color auto="1"/>
          </left>
          <right style="thin">
            <color auto="1"/>
          </right>
          <top style="thin">
            <color auto="1"/>
          </top>
          <bottom style="thin">
            <color auto="1"/>
          </bottom>
        </border>
        <protection locked="0"/>
      </dxf>
    </rfmt>
    <rfmt sheetId="1" sqref="AB323" start="0" length="0">
      <dxf>
        <alignment vertical="top" wrapText="1" readingOrder="0"/>
        <border outline="0">
          <left style="thin">
            <color auto="1"/>
          </left>
          <right style="thin">
            <color auto="1"/>
          </right>
          <top style="thin">
            <color auto="1"/>
          </top>
          <bottom style="thin">
            <color auto="1"/>
          </bottom>
        </border>
        <protection locked="0"/>
      </dxf>
    </rfmt>
    <rfmt sheetId="1" sqref="AC323" start="0" length="0">
      <dxf>
        <alignment vertical="top" wrapText="1" readingOrder="0"/>
        <border outline="0">
          <left style="thin">
            <color auto="1"/>
          </left>
          <right style="thin">
            <color auto="1"/>
          </right>
          <top style="thin">
            <color auto="1"/>
          </top>
          <bottom style="thin">
            <color auto="1"/>
          </bottom>
        </border>
        <protection locked="0"/>
      </dxf>
    </rfmt>
    <rfmt sheetId="1" sqref="AD323" start="0" length="0">
      <dxf>
        <alignment vertical="top" wrapText="1" readingOrder="0"/>
        <border outline="0">
          <left style="thin">
            <color auto="1"/>
          </left>
          <right style="thin">
            <color auto="1"/>
          </right>
          <top style="thin">
            <color auto="1"/>
          </top>
          <bottom style="thin">
            <color auto="1"/>
          </bottom>
        </border>
        <protection locked="0"/>
      </dxf>
    </rfmt>
    <rcc rId="0" sId="1" dxf="1" numFmtId="34">
      <nc r="AE323">
        <v>173250328</v>
      </nc>
      <ndxf>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AF323" start="0" length="0">
      <dxf>
        <alignment vertical="top" wrapText="1" readingOrder="0"/>
        <border outline="0">
          <left style="thin">
            <color auto="1"/>
          </left>
          <right style="thin">
            <color auto="1"/>
          </right>
          <top style="thin">
            <color auto="1"/>
          </top>
          <bottom style="thin">
            <color auto="1"/>
          </bottom>
        </border>
        <protection locked="0"/>
      </dxf>
    </rfmt>
    <rfmt sheetId="1" s="1" sqref="AG323"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fmt sheetId="1" sqref="AH323" start="0" length="0">
      <dxf>
        <alignment vertical="top" wrapText="1" readingOrder="0"/>
        <border outline="0">
          <left style="thin">
            <color auto="1"/>
          </left>
          <right style="thin">
            <color auto="1"/>
          </right>
          <top style="thin">
            <color auto="1"/>
          </top>
          <bottom style="thin">
            <color auto="1"/>
          </bottom>
        </border>
        <protection locked="0"/>
      </dxf>
    </rfmt>
    <rfmt sheetId="1" sqref="AI323" start="0" length="0">
      <dxf>
        <alignment vertical="top" wrapText="1" readingOrder="0"/>
        <border outline="0">
          <left style="thin">
            <color auto="1"/>
          </left>
          <right style="thin">
            <color auto="1"/>
          </right>
          <top style="thin">
            <color auto="1"/>
          </top>
          <bottom style="thin">
            <color auto="1"/>
          </bottom>
        </border>
        <protection locked="0"/>
      </dxf>
    </rfmt>
    <rfmt sheetId="1" sqref="AJ323" start="0" length="0">
      <dxf>
        <alignment vertical="top" wrapText="1" readingOrder="0"/>
        <border outline="0">
          <left style="thin">
            <color auto="1"/>
          </left>
          <right style="thin">
            <color auto="1"/>
          </right>
          <top style="thin">
            <color auto="1"/>
          </top>
          <bottom style="thin">
            <color auto="1"/>
          </bottom>
        </border>
        <protection locked="0"/>
      </dxf>
    </rfmt>
    <rfmt sheetId="1" sqref="AK323" start="0" length="0">
      <dxf>
        <alignment vertical="top" wrapText="1" readingOrder="0"/>
        <border outline="0">
          <left style="thin">
            <color auto="1"/>
          </left>
          <right style="thin">
            <color auto="1"/>
          </right>
          <top style="thin">
            <color auto="1"/>
          </top>
          <bottom style="thin">
            <color auto="1"/>
          </bottom>
        </border>
        <protection locked="0"/>
      </dxf>
    </rfmt>
    <rfmt sheetId="1" sqref="AL323" start="0" length="0">
      <dxf>
        <alignment vertical="top" wrapText="1" readingOrder="0"/>
        <border outline="0">
          <left style="thin">
            <color auto="1"/>
          </left>
          <right style="thin">
            <color auto="1"/>
          </right>
          <top style="thin">
            <color auto="1"/>
          </top>
          <bottom style="thin">
            <color auto="1"/>
          </bottom>
        </border>
        <protection locked="0"/>
      </dxf>
    </rfmt>
    <rfmt sheetId="1" sqref="AM323" start="0" length="0">
      <dxf>
        <alignment vertical="top" wrapText="1" readingOrder="0"/>
        <border outline="0">
          <left style="thin">
            <color auto="1"/>
          </left>
          <right style="thin">
            <color auto="1"/>
          </right>
          <top style="thin">
            <color auto="1"/>
          </top>
          <bottom style="thin">
            <color auto="1"/>
          </bottom>
        </border>
        <protection locked="0"/>
      </dxf>
    </rfmt>
    <rfmt sheetId="1" sqref="AN323" start="0" length="0">
      <dxf>
        <alignment vertical="top" wrapText="1" readingOrder="0"/>
        <border outline="0">
          <left style="thin">
            <color auto="1"/>
          </left>
          <right style="thin">
            <color auto="1"/>
          </right>
          <top style="thin">
            <color auto="1"/>
          </top>
          <bottom style="thin">
            <color auto="1"/>
          </bottom>
        </border>
        <protection locked="0"/>
      </dxf>
    </rfmt>
    <rfmt sheetId="1" s="1" sqref="AO323" start="0" length="0">
      <dxf>
        <font>
          <sz val="10"/>
          <color theme="1"/>
          <name val="Calibri"/>
          <scheme val="minor"/>
        </font>
        <numFmt numFmtId="34" formatCode="_(&quot;$&quot;\ * #,##0.00_);_(&quot;$&quot;\ * \(#,##0.00\);_(&quot;$&quot;\ * &quot;-&quot;??_);_(@_)"/>
        <alignment wrapText="1" readingOrder="0"/>
        <protection locked="0"/>
      </dxf>
    </rfmt>
    <rfmt sheetId="1" sqref="AP323" start="0" length="0">
      <dxf>
        <numFmt numFmtId="34" formatCode="_(&quot;$&quot;\ * #,##0.00_);_(&quot;$&quot;\ * \(#,##0.00\);_(&quot;$&quot;\ * &quot;-&quot;??_);_(@_)"/>
      </dxf>
    </rfmt>
  </rrc>
  <rrc rId="14904" sId="1" ref="A327:XFD327" action="deleteRow">
    <undo index="0" exp="area" dr="Q323:Q327" r="Q339" sId="1"/>
    <rfmt sheetId="1" xfDxf="1" sqref="A327:XFD327" start="0" length="0"/>
    <rcc rId="0" sId="1" dxf="1">
      <nc r="A327" t="inlineStr">
        <is>
          <t>GENERAL</t>
        </is>
      </nc>
      <ndxf>
        <font>
          <sz val="10"/>
          <color auto="1"/>
          <name val="Calibri"/>
          <scheme val="minor"/>
        </font>
        <alignment horizontal="center" vertical="center" readingOrder="0"/>
        <border outline="0">
          <left style="thin">
            <color auto="1"/>
          </left>
          <right style="thin">
            <color auto="1"/>
          </right>
          <top style="thin">
            <color auto="1"/>
          </top>
          <bottom style="thin">
            <color auto="1"/>
          </bottom>
        </border>
      </ndxf>
    </rcc>
    <rcc rId="0" sId="1" dxf="1">
      <nc r="B327" t="inlineStr">
        <is>
          <t>GR:4:4-06-01-560</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C327" t="inlineStr">
        <is>
          <t>A.15.3</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D327">
        <v>29705101</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E327" t="inlineStr">
        <is>
          <t>0-0100</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F327">
        <v>560</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G327" t="inlineStr">
        <is>
          <t>PRODUCTO</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H327">
        <v>29705101</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I327" t="inlineStr">
        <is>
          <t>MEJORAMIENTO Y ADQUISICIÓN DE  BIENES INMUEBLES PARA EL DESARROLLO INTEGRAL DE LA COMUNIDAD DEL DEPARTAMENTO DE CUNDINAMARCA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fmt sheetId="1" sqref="J327"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327"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0" sId="1" dxf="1">
      <nc r="L327" t="inlineStr">
        <is>
          <t>CREDITO POR MEDIO DE DECRETO No. 0034 DE 14 FEB 2017</t>
        </is>
      </nc>
      <ndxf>
        <font>
          <b/>
          <sz val="11"/>
          <color theme="1"/>
          <name val="Calibri"/>
          <scheme val="minor"/>
        </font>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ndxf>
    </rcc>
    <rfmt sheetId="1" sqref="M327" start="0" length="0">
      <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327" start="0" length="0">
      <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dxf>
    </rfmt>
    <rfmt sheetId="1" s="1" sqref="O327" start="0" length="0">
      <dxf>
        <numFmt numFmtId="34" formatCode="_(&quot;$&quot;\ * #,##0.00_);_(&quot;$&quot;\ * \(#,##0.00\);_(&quot;$&quot;\ * &quot;-&quot;??_);_(@_)"/>
        <fill>
          <patternFill patternType="solid">
            <bgColor theme="4" tint="0.59999389629810485"/>
          </patternFill>
        </fill>
        <alignment wrapText="1" readingOrder="0"/>
        <border outline="0">
          <left style="thin">
            <color indexed="64"/>
          </left>
          <right style="thin">
            <color indexed="64"/>
          </right>
          <top style="thin">
            <color indexed="64"/>
          </top>
          <bottom style="thin">
            <color indexed="64"/>
          </bottom>
        </border>
        <protection locked="0"/>
      </dxf>
    </rfmt>
    <rcc rId="0" sId="1" dxf="1">
      <nc r="P327" t="inlineStr">
        <is>
          <t>RECURSOS ORDINARIOS</t>
        </is>
      </nc>
      <ndxf>
        <fill>
          <patternFill patternType="solid">
            <bgColor theme="4" tint="0.59999389629810485"/>
          </patternFill>
        </fill>
        <alignment vertical="center" wrapText="1" readingOrder="0"/>
        <border outline="0">
          <left style="thin">
            <color indexed="64"/>
          </left>
          <right style="thin">
            <color indexed="64"/>
          </right>
          <top style="thin">
            <color indexed="64"/>
          </top>
          <bottom style="thin">
            <color indexed="64"/>
          </bottom>
        </border>
        <protection locked="0"/>
      </ndxf>
    </rcc>
    <rcc rId="0" sId="1" s="1" dxf="1" numFmtId="34">
      <nc r="Q327">
        <v>800000000</v>
      </nc>
      <ndxf>
        <numFmt numFmtId="34" formatCode="_(&quot;$&quot;\ * #,##0.00_);_(&quot;$&quot;\ * \(#,##0.00\);_(&quot;$&quot;\ * &quot;-&quot;??_);_(@_)"/>
        <fill>
          <patternFill patternType="solid">
            <bgColor theme="4" tint="0.59999389629810485"/>
          </patternFill>
        </fill>
        <alignment wrapText="1" readingOrder="0"/>
        <border outline="0">
          <left style="thin">
            <color indexed="64"/>
          </left>
          <right style="thin">
            <color indexed="64"/>
          </right>
          <top style="thin">
            <color indexed="64"/>
          </top>
          <bottom style="thin">
            <color indexed="64"/>
          </bottom>
        </border>
        <protection locked="0"/>
      </ndxf>
    </rcc>
    <rfmt sheetId="1" s="1" sqref="R327" start="0" length="0">
      <dxf>
        <numFmt numFmtId="34" formatCode="_(&quot;$&quot;\ * #,##0.00_);_(&quot;$&quot;\ * \(#,##0.00\);_(&quot;$&quot;\ * &quot;-&quot;??_);_(@_)"/>
        <fill>
          <patternFill patternType="solid">
            <bgColor theme="4" tint="0.59999389629810485"/>
          </patternFill>
        </fill>
        <alignment wrapText="1" readingOrder="0"/>
        <border outline="0">
          <left style="thin">
            <color indexed="64"/>
          </left>
          <right style="thin">
            <color indexed="64"/>
          </right>
          <top style="thin">
            <color indexed="64"/>
          </top>
          <bottom style="thin">
            <color indexed="64"/>
          </bottom>
        </border>
        <protection locked="0"/>
      </dxf>
    </rfmt>
    <rcc rId="0" sId="1" dxf="1">
      <nc r="S327" t="inlineStr">
        <is>
          <t>NO</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cc rId="0" sId="1" dxf="1">
      <nc r="T327" t="inlineStr">
        <is>
          <t>N/A</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cc rId="0" sId="1" dxf="1">
      <nc r="U327" t="inlineStr">
        <is>
          <t>Secretaria General / Dirección de Servicios Administrativos / Jose Gabriel Medina Bravo</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fmt sheetId="1" sqref="V327" start="0" length="0">
      <dxf>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Y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Z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A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B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C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D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E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F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G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H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I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J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K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L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M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N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1" sqref="AO327" start="0" length="0">
      <dxf>
        <font>
          <sz val="10"/>
          <color theme="1"/>
          <name val="Calibri"/>
          <scheme val="minor"/>
        </font>
        <numFmt numFmtId="34" formatCode="_(&quot;$&quot;\ * #,##0.00_);_(&quot;$&quot;\ * \(#,##0.00\);_(&quot;$&quot;\ * &quot;-&quot;??_);_(@_)"/>
        <alignment wrapText="1" readingOrder="0"/>
        <protection locked="0"/>
      </dxf>
    </rfmt>
    <rfmt sheetId="1" sqref="AP327" start="0" length="0">
      <dxf>
        <numFmt numFmtId="34" formatCode="_(&quot;$&quot;\ * #,##0.00_);_(&quot;$&quot;\ * \(#,##0.00\);_(&quot;$&quot;\ * &quot;-&quot;??_);_(@_)"/>
      </dxf>
    </rfmt>
  </rrc>
  <rrc rId="14905" sId="1" ref="A327:XFD327" action="deleteRow">
    <rfmt sheetId="1" xfDxf="1" sqref="A327:XFD327" start="0" length="0"/>
    <rcc rId="0" sId="1" dxf="1">
      <nc r="A327" t="inlineStr">
        <is>
          <t>GENERAL</t>
        </is>
      </nc>
      <ndxf>
        <font>
          <sz val="10"/>
          <color auto="1"/>
          <name val="Calibri"/>
          <scheme val="minor"/>
        </font>
        <fill>
          <patternFill patternType="solid">
            <bgColor theme="7" tint="0.59999389629810485"/>
          </patternFill>
        </fill>
        <alignment horizontal="center" vertical="center" readingOrder="0"/>
        <border outline="0">
          <left style="thin">
            <color auto="1"/>
          </left>
          <right style="thin">
            <color auto="1"/>
          </right>
          <top style="thin">
            <color auto="1"/>
          </top>
          <bottom style="thin">
            <color auto="1"/>
          </bottom>
        </border>
      </ndxf>
    </rcc>
    <rcc rId="0" sId="1" dxf="1">
      <nc r="B327" t="inlineStr">
        <is>
          <t>GR:4:4-06-01-560</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C327" t="inlineStr">
        <is>
          <t>A.15.3</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D327">
        <v>29705101</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E327" t="inlineStr">
        <is>
          <t>0-0100</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F327">
        <v>560</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G327" t="inlineStr">
        <is>
          <t>PRODUCTO</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H327">
        <v>29705101</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I327" t="inlineStr">
        <is>
          <t>MEJORAMIENTO Y ADQUISICIÓN DE  BIENES INMUEBLES PARA EL DESARROLLO INTEGRAL DE LA COMUNIDAD DEL DEPARTAMENTO DE CUNDINAMARCA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fmt sheetId="1" sqref="J327"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K327" start="0" length="0">
      <dxf>
        <font>
          <sz val="10"/>
          <color theme="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protection locked="0"/>
      </dxf>
    </rfmt>
    <rcc rId="0" sId="1" dxf="1">
      <nc r="L327" t="inlineStr">
        <is>
          <t>PARA TRASLADO PRESUPUESTAL (SEC. GENERAL - ICCU)</t>
        </is>
      </nc>
      <ndxf>
        <font>
          <b/>
          <sz val="11"/>
          <color theme="1"/>
          <name val="Calibri"/>
          <scheme val="minor"/>
        </font>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fmt sheetId="1" sqref="M327" start="0" length="0">
      <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dxf>
    </rfmt>
    <rfmt sheetId="1" sqref="N327" start="0" length="0">
      <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dxf>
    </rfmt>
    <rfmt sheetId="1" s="1" sqref="O327" start="0" length="0">
      <dxf>
        <numFmt numFmtId="34" formatCode="_(&quot;$&quot;\ * #,##0.00_);_(&quot;$&quot;\ * \(#,##0.00\);_(&quot;$&quot;\ * &quot;-&quot;??_);_(@_)"/>
        <fill>
          <patternFill patternType="solid">
            <bgColor theme="4" tint="0.59999389629810485"/>
          </patternFill>
        </fill>
        <alignment wrapText="1" readingOrder="0"/>
        <border outline="0">
          <left style="thin">
            <color auto="1"/>
          </left>
          <right style="thin">
            <color auto="1"/>
          </right>
          <top style="thin">
            <color auto="1"/>
          </top>
          <bottom style="thin">
            <color auto="1"/>
          </bottom>
        </border>
        <protection locked="0"/>
      </dxf>
    </rfmt>
    <rcc rId="0" sId="1" dxf="1">
      <nc r="P327" t="inlineStr">
        <is>
          <t>RECURSOS ORDINARIOS</t>
        </is>
      </nc>
      <ndxf>
        <fill>
          <patternFill patternType="solid">
            <bgColor theme="4"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s="1" dxf="1" numFmtId="34">
      <nc r="Q327">
        <v>800000000</v>
      </nc>
      <ndxf>
        <numFmt numFmtId="34" formatCode="_(&quot;$&quot;\ * #,##0.00_);_(&quot;$&quot;\ * \(#,##0.00\);_(&quot;$&quot;\ * &quot;-&quot;??_);_(@_)"/>
        <fill>
          <patternFill patternType="solid">
            <bgColor theme="4" tint="0.59999389629810485"/>
          </patternFill>
        </fill>
        <alignment wrapText="1" readingOrder="0"/>
        <border outline="0">
          <left style="thin">
            <color auto="1"/>
          </left>
          <right style="thin">
            <color auto="1"/>
          </right>
          <top style="thin">
            <color auto="1"/>
          </top>
          <bottom style="thin">
            <color auto="1"/>
          </bottom>
        </border>
        <protection locked="0"/>
      </ndxf>
    </rcc>
    <rcc rId="0" sId="1" s="1" dxf="1" numFmtId="34">
      <nc r="R327">
        <v>800000000</v>
      </nc>
      <ndxf>
        <numFmt numFmtId="34" formatCode="_(&quot;$&quot;\ * #,##0.00_);_(&quot;$&quot;\ * \(#,##0.00\);_(&quot;$&quot;\ * &quot;-&quot;??_);_(@_)"/>
        <fill>
          <patternFill patternType="solid">
            <bgColor theme="4" tint="0.59999389629810485"/>
          </patternFill>
        </fill>
        <alignment wrapText="1" readingOrder="0"/>
        <border outline="0">
          <left style="thin">
            <color auto="1"/>
          </left>
          <right style="thin">
            <color auto="1"/>
          </right>
          <top style="thin">
            <color auto="1"/>
          </top>
          <bottom style="thin">
            <color auto="1"/>
          </bottom>
        </border>
        <protection locked="0"/>
      </ndxf>
    </rcc>
    <rcc rId="0" sId="1" dxf="1">
      <nc r="S327" t="inlineStr">
        <is>
          <t>NO</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cc rId="0" sId="1" dxf="1">
      <nc r="T327" t="inlineStr">
        <is>
          <t>N/A</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cc rId="0" sId="1" dxf="1">
      <nc r="U327" t="inlineStr">
        <is>
          <t>Secretaria General / Dirección de Servicios Administrativos / Jose Gabriel Medina Bravo</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fmt sheetId="1" sqref="V327" start="0" length="0">
      <dxf>
        <alignment horizontal="center" vertical="center" wrapText="1" readingOrder="0"/>
        <border outline="0">
          <left style="thin">
            <color auto="1"/>
          </left>
          <right style="thin">
            <color auto="1"/>
          </right>
          <top style="thin">
            <color auto="1"/>
          </top>
          <bottom style="thin">
            <color auto="1"/>
          </bottom>
        </border>
        <protection locked="0"/>
      </dxf>
    </rfmt>
    <rfmt sheetId="1" sqref="W327" start="0" length="0">
      <dxf>
        <alignment vertical="top" wrapText="1" readingOrder="0"/>
        <border outline="0">
          <left style="thin">
            <color auto="1"/>
          </left>
          <right style="thin">
            <color auto="1"/>
          </right>
          <top style="thin">
            <color auto="1"/>
          </top>
          <bottom style="thin">
            <color auto="1"/>
          </bottom>
        </border>
        <protection locked="0"/>
      </dxf>
    </rfmt>
    <rfmt sheetId="1" sqref="X327" start="0" length="0">
      <dxf>
        <alignment vertical="top" wrapText="1" readingOrder="0"/>
        <border outline="0">
          <left style="thin">
            <color auto="1"/>
          </left>
          <right style="thin">
            <color auto="1"/>
          </right>
          <top style="thin">
            <color auto="1"/>
          </top>
          <bottom style="thin">
            <color auto="1"/>
          </bottom>
        </border>
        <protection locked="0"/>
      </dxf>
    </rfmt>
    <rfmt sheetId="1" sqref="Y327" start="0" length="0">
      <dxf>
        <alignment vertical="top" wrapText="1" readingOrder="0"/>
        <border outline="0">
          <left style="thin">
            <color auto="1"/>
          </left>
          <right style="thin">
            <color auto="1"/>
          </right>
          <top style="thin">
            <color auto="1"/>
          </top>
          <bottom style="thin">
            <color auto="1"/>
          </bottom>
        </border>
        <protection locked="0"/>
      </dxf>
    </rfmt>
    <rfmt sheetId="1" sqref="Z327" start="0" length="0">
      <dxf>
        <alignment vertical="top" wrapText="1" readingOrder="0"/>
        <border outline="0">
          <left style="thin">
            <color auto="1"/>
          </left>
          <right style="thin">
            <color auto="1"/>
          </right>
          <top style="thin">
            <color auto="1"/>
          </top>
          <bottom style="thin">
            <color auto="1"/>
          </bottom>
        </border>
        <protection locked="0"/>
      </dxf>
    </rfmt>
    <rfmt sheetId="1" sqref="AA327" start="0" length="0">
      <dxf>
        <alignment vertical="top" wrapText="1" readingOrder="0"/>
        <border outline="0">
          <left style="thin">
            <color auto="1"/>
          </left>
          <right style="thin">
            <color auto="1"/>
          </right>
          <top style="thin">
            <color auto="1"/>
          </top>
          <bottom style="thin">
            <color auto="1"/>
          </bottom>
        </border>
        <protection locked="0"/>
      </dxf>
    </rfmt>
    <rfmt sheetId="1" sqref="AB327" start="0" length="0">
      <dxf>
        <alignment vertical="top" wrapText="1" readingOrder="0"/>
        <border outline="0">
          <left style="thin">
            <color auto="1"/>
          </left>
          <right style="thin">
            <color auto="1"/>
          </right>
          <top style="thin">
            <color auto="1"/>
          </top>
          <bottom style="thin">
            <color auto="1"/>
          </bottom>
        </border>
        <protection locked="0"/>
      </dxf>
    </rfmt>
    <rfmt sheetId="1" sqref="AC327" start="0" length="0">
      <dxf>
        <alignment vertical="top" wrapText="1" readingOrder="0"/>
        <border outline="0">
          <left style="thin">
            <color auto="1"/>
          </left>
          <right style="thin">
            <color auto="1"/>
          </right>
          <top style="thin">
            <color auto="1"/>
          </top>
          <bottom style="thin">
            <color auto="1"/>
          </bottom>
        </border>
        <protection locked="0"/>
      </dxf>
    </rfmt>
    <rfmt sheetId="1" sqref="AD327" start="0" length="0">
      <dxf>
        <alignment vertical="top" wrapText="1" readingOrder="0"/>
        <border outline="0">
          <left style="thin">
            <color auto="1"/>
          </left>
          <right style="thin">
            <color auto="1"/>
          </right>
          <top style="thin">
            <color auto="1"/>
          </top>
          <bottom style="thin">
            <color auto="1"/>
          </bottom>
        </border>
        <protection locked="0"/>
      </dxf>
    </rfmt>
    <rcc rId="0" sId="1" dxf="1" numFmtId="34">
      <nc r="AE327">
        <v>800000000</v>
      </nc>
      <ndxf>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AF327" start="0" length="0">
      <dxf>
        <alignment vertical="top" wrapText="1" readingOrder="0"/>
        <border outline="0">
          <left style="thin">
            <color auto="1"/>
          </left>
          <right style="thin">
            <color auto="1"/>
          </right>
          <top style="thin">
            <color auto="1"/>
          </top>
          <bottom style="thin">
            <color auto="1"/>
          </bottom>
        </border>
        <protection locked="0"/>
      </dxf>
    </rfmt>
    <rfmt sheetId="1" sqref="AG327" start="0" length="0">
      <dxf>
        <alignment vertical="top" wrapText="1" readingOrder="0"/>
        <border outline="0">
          <left style="thin">
            <color auto="1"/>
          </left>
          <right style="thin">
            <color auto="1"/>
          </right>
          <top style="thin">
            <color auto="1"/>
          </top>
          <bottom style="thin">
            <color auto="1"/>
          </bottom>
        </border>
        <protection locked="0"/>
      </dxf>
    </rfmt>
    <rfmt sheetId="1" sqref="AH327" start="0" length="0">
      <dxf>
        <alignment vertical="top" wrapText="1" readingOrder="0"/>
        <border outline="0">
          <left style="thin">
            <color auto="1"/>
          </left>
          <right style="thin">
            <color auto="1"/>
          </right>
          <top style="thin">
            <color auto="1"/>
          </top>
          <bottom style="thin">
            <color auto="1"/>
          </bottom>
        </border>
        <protection locked="0"/>
      </dxf>
    </rfmt>
    <rfmt sheetId="1" sqref="AI327" start="0" length="0">
      <dxf>
        <alignment vertical="top" wrapText="1" readingOrder="0"/>
        <border outline="0">
          <left style="thin">
            <color auto="1"/>
          </left>
          <right style="thin">
            <color auto="1"/>
          </right>
          <top style="thin">
            <color auto="1"/>
          </top>
          <bottom style="thin">
            <color auto="1"/>
          </bottom>
        </border>
        <protection locked="0"/>
      </dxf>
    </rfmt>
    <rfmt sheetId="1" sqref="AJ327" start="0" length="0">
      <dxf>
        <alignment vertical="top" wrapText="1" readingOrder="0"/>
        <border outline="0">
          <left style="thin">
            <color auto="1"/>
          </left>
          <right style="thin">
            <color auto="1"/>
          </right>
          <top style="thin">
            <color auto="1"/>
          </top>
          <bottom style="thin">
            <color auto="1"/>
          </bottom>
        </border>
        <protection locked="0"/>
      </dxf>
    </rfmt>
    <rfmt sheetId="1" sqref="AK327" start="0" length="0">
      <dxf>
        <alignment vertical="top" wrapText="1" readingOrder="0"/>
        <border outline="0">
          <left style="thin">
            <color auto="1"/>
          </left>
          <right style="thin">
            <color auto="1"/>
          </right>
          <top style="thin">
            <color auto="1"/>
          </top>
          <bottom style="thin">
            <color auto="1"/>
          </bottom>
        </border>
        <protection locked="0"/>
      </dxf>
    </rfmt>
    <rfmt sheetId="1" sqref="AL327" start="0" length="0">
      <dxf>
        <alignment vertical="top" wrapText="1" readingOrder="0"/>
        <border outline="0">
          <left style="thin">
            <color auto="1"/>
          </left>
          <right style="thin">
            <color auto="1"/>
          </right>
          <top style="thin">
            <color auto="1"/>
          </top>
          <bottom style="thin">
            <color auto="1"/>
          </bottom>
        </border>
        <protection locked="0"/>
      </dxf>
    </rfmt>
    <rfmt sheetId="1" sqref="AM327" start="0" length="0">
      <dxf>
        <alignment vertical="top" wrapText="1" readingOrder="0"/>
        <border outline="0">
          <left style="thin">
            <color auto="1"/>
          </left>
          <right style="thin">
            <color auto="1"/>
          </right>
          <top style="thin">
            <color auto="1"/>
          </top>
          <bottom style="thin">
            <color auto="1"/>
          </bottom>
        </border>
        <protection locked="0"/>
      </dxf>
    </rfmt>
    <rfmt sheetId="1" sqref="AN327" start="0" length="0">
      <dxf>
        <alignment vertical="top" wrapText="1" readingOrder="0"/>
        <border outline="0">
          <left style="thin">
            <color auto="1"/>
          </left>
          <right style="thin">
            <color auto="1"/>
          </right>
          <top style="thin">
            <color auto="1"/>
          </top>
          <bottom style="thin">
            <color auto="1"/>
          </bottom>
        </border>
        <protection locked="0"/>
      </dxf>
    </rfmt>
    <rfmt sheetId="1" s="1" sqref="AO327" start="0" length="0">
      <dxf>
        <font>
          <sz val="10"/>
          <color theme="1"/>
          <name val="Calibri"/>
          <scheme val="minor"/>
        </font>
        <numFmt numFmtId="34" formatCode="_(&quot;$&quot;\ * #,##0.00_);_(&quot;$&quot;\ * \(#,##0.00\);_(&quot;$&quot;\ * &quot;-&quot;??_);_(@_)"/>
        <alignment wrapText="1" readingOrder="0"/>
        <protection locked="0"/>
      </dxf>
    </rfmt>
    <rfmt sheetId="1" sqref="AP327" start="0" length="0">
      <dxf>
        <numFmt numFmtId="34" formatCode="_(&quot;$&quot;\ * #,##0.00_);_(&quot;$&quot;\ * \(#,##0.00\);_(&quot;$&quot;\ * &quot;-&quot;??_);_(@_)"/>
      </dxf>
    </rfmt>
  </rrc>
  <rrc rId="14906" sId="1" ref="A327:XFD327" action="deleteRow">
    <rfmt sheetId="1" xfDxf="1" sqref="A327:XFD327" start="0" length="0"/>
    <rcc rId="0" sId="1" dxf="1">
      <nc r="A327" t="inlineStr">
        <is>
          <t>GENERAL</t>
        </is>
      </nc>
      <ndxf>
        <font>
          <sz val="10"/>
          <color auto="1"/>
          <name val="Calibri"/>
          <scheme val="minor"/>
        </font>
        <alignment horizontal="center" vertical="center" readingOrder="0"/>
        <border outline="0">
          <left style="thin">
            <color auto="1"/>
          </left>
          <right style="thin">
            <color auto="1"/>
          </right>
          <top style="thin">
            <color auto="1"/>
          </top>
          <bottom style="thin">
            <color auto="1"/>
          </bottom>
        </border>
      </ndxf>
    </rcc>
    <rcc rId="0" sId="1" dxf="1">
      <nc r="B327" t="inlineStr">
        <is>
          <t>GR:4:4-06-01-560</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C327" t="inlineStr">
        <is>
          <t>A.15.3</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D327">
        <v>29705101</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E327" t="inlineStr">
        <is>
          <t>0-0100</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F327">
        <v>560</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G327" t="inlineStr">
        <is>
          <t>PRODUCTO</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H327">
        <v>29705101</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I327" t="inlineStr">
        <is>
          <t>MEJORAMIENTO Y ADQUISICIÓN DE  BIENES INMUEBLES PARA EL DESARROLLO INTEGRAL DE LA COMUNIDAD DEL DEPARTAMENTO DE CUNDINAMARCA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fmt sheetId="1" sqref="J327"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327"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0" sId="1" dxf="1">
      <nc r="L327" t="inlineStr">
        <is>
          <t>CREDITO POR MEDIO DE DECRETO No. 0174 DE 02 JUNIO DE 2017</t>
        </is>
      </nc>
      <ndxf>
        <font>
          <b/>
          <sz val="11"/>
          <color theme="1"/>
          <name val="Calibri"/>
          <scheme val="minor"/>
        </font>
        <fill>
          <patternFill patternType="solid">
            <bgColor theme="4" tint="0.59999389629810485"/>
          </patternFill>
        </fill>
        <alignment vertical="center" wrapText="1" readingOrder="0"/>
        <border outline="0">
          <left style="thin">
            <color indexed="64"/>
          </left>
          <right style="thin">
            <color indexed="64"/>
          </right>
          <top style="thin">
            <color indexed="64"/>
          </top>
          <bottom style="thin">
            <color indexed="64"/>
          </bottom>
        </border>
        <protection locked="0"/>
      </ndxf>
    </rcc>
    <rfmt sheetId="1" sqref="M327" start="0" length="0">
      <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327" start="0" length="0">
      <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dxf>
    </rfmt>
    <rfmt sheetId="1" s="1" sqref="O327" start="0" length="0">
      <dxf>
        <numFmt numFmtId="34" formatCode="_(&quot;$&quot;\ * #,##0.00_);_(&quot;$&quot;\ * \(#,##0.00\);_(&quot;$&quot;\ * &quot;-&quot;??_);_(@_)"/>
        <fill>
          <patternFill patternType="solid">
            <bgColor theme="4" tint="0.59999389629810485"/>
          </patternFill>
        </fill>
        <alignment wrapText="1" readingOrder="0"/>
        <border outline="0">
          <left style="thin">
            <color indexed="64"/>
          </left>
          <right style="thin">
            <color indexed="64"/>
          </right>
          <top style="thin">
            <color indexed="64"/>
          </top>
          <bottom style="thin">
            <color indexed="64"/>
          </bottom>
        </border>
        <protection locked="0"/>
      </dxf>
    </rfmt>
    <rcc rId="0" sId="1" dxf="1">
      <nc r="P327" t="inlineStr">
        <is>
          <t>RECURSOS ORDINARIOS</t>
        </is>
      </nc>
      <ndxf>
        <fill>
          <patternFill patternType="solid">
            <bgColor theme="4"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s="1" dxf="1" numFmtId="34">
      <nc r="Q327">
        <v>2545245316</v>
      </nc>
      <ndxf>
        <numFmt numFmtId="34" formatCode="_(&quot;$&quot;\ * #,##0.00_);_(&quot;$&quot;\ * \(#,##0.00\);_(&quot;$&quot;\ * &quot;-&quot;??_);_(@_)"/>
        <fill>
          <patternFill patternType="solid">
            <bgColor theme="4" tint="0.59999389629810485"/>
          </patternFill>
        </fill>
        <alignment wrapText="1" readingOrder="0"/>
        <border outline="0">
          <left style="thin">
            <color indexed="64"/>
          </left>
          <right style="thin">
            <color indexed="64"/>
          </right>
          <top style="thin">
            <color indexed="64"/>
          </top>
          <bottom style="thin">
            <color indexed="64"/>
          </bottom>
        </border>
        <protection locked="0"/>
      </ndxf>
    </rcc>
    <rcc rId="0" sId="1" s="1" dxf="1" numFmtId="34">
      <nc r="R327">
        <v>2545245316</v>
      </nc>
      <ndxf>
        <numFmt numFmtId="34" formatCode="_(&quot;$&quot;\ * #,##0.00_);_(&quot;$&quot;\ * \(#,##0.00\);_(&quot;$&quot;\ * &quot;-&quot;??_);_(@_)"/>
        <fill>
          <patternFill patternType="solid">
            <bgColor theme="4" tint="0.59999389629810485"/>
          </patternFill>
        </fill>
        <alignment wrapText="1" readingOrder="0"/>
        <border outline="0">
          <left style="thin">
            <color indexed="64"/>
          </left>
          <right style="thin">
            <color indexed="64"/>
          </right>
          <top style="thin">
            <color indexed="64"/>
          </top>
          <bottom style="thin">
            <color indexed="64"/>
          </bottom>
        </border>
        <protection locked="0"/>
      </ndxf>
    </rcc>
    <rcc rId="0" sId="1" dxf="1">
      <nc r="S327" t="inlineStr">
        <is>
          <t>NO</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cc rId="0" sId="1" dxf="1">
      <nc r="T327" t="inlineStr">
        <is>
          <t>N/A</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cc rId="0" sId="1" dxf="1">
      <nc r="U327" t="inlineStr">
        <is>
          <t>Secretaria General / Dirección de Servicios Administrativos / Jose Gabriel Medina Bravo</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fmt sheetId="1" sqref="V327" start="0" length="0">
      <dxf>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X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Y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Z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A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B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C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D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E327" start="0" length="0">
      <dxf>
        <numFmt numFmtId="34" formatCode="_(&quot;$&quot;\ * #,##0.00_);_(&quot;$&quot;\ * \(#,##0.00\);_(&quot;$&quot;\ * &quot;-&quot;??_);_(@_)"/>
        <alignment vertical="top" wrapText="1" readingOrder="0"/>
        <border outline="0">
          <left style="thin">
            <color indexed="64"/>
          </left>
          <right style="thin">
            <color indexed="64"/>
          </right>
          <top style="thin">
            <color indexed="64"/>
          </top>
          <bottom style="thin">
            <color indexed="64"/>
          </bottom>
        </border>
        <protection locked="0"/>
      </dxf>
    </rfmt>
    <rfmt sheetId="1" sqref="AF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G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H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I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J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K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L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M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N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1" sqref="AO327" start="0" length="0">
      <dxf>
        <font>
          <sz val="10"/>
          <color theme="1"/>
          <name val="Calibri"/>
          <scheme val="minor"/>
        </font>
        <numFmt numFmtId="34" formatCode="_(&quot;$&quot;\ * #,##0.00_);_(&quot;$&quot;\ * \(#,##0.00\);_(&quot;$&quot;\ * &quot;-&quot;??_);_(@_)"/>
        <alignment wrapText="1" readingOrder="0"/>
        <protection locked="0"/>
      </dxf>
    </rfmt>
    <rfmt sheetId="1" sqref="AP327" start="0" length="0">
      <dxf>
        <numFmt numFmtId="34" formatCode="_(&quot;$&quot;\ * #,##0.00_);_(&quot;$&quot;\ * \(#,##0.00\);_(&quot;$&quot;\ * &quot;-&quot;??_);_(@_)"/>
      </dxf>
    </rfmt>
  </rrc>
  <rrc rId="14907" sId="1" ref="A327:XFD327" action="deleteRow">
    <rfmt sheetId="1" xfDxf="1" sqref="A327:XFD327" start="0" length="0"/>
    <rcc rId="0" sId="1" dxf="1">
      <nc r="A327" t="inlineStr">
        <is>
          <t>GENERAL</t>
        </is>
      </nc>
      <ndxf>
        <font>
          <sz val="10"/>
          <color auto="1"/>
          <name val="Calibri"/>
          <scheme val="minor"/>
        </font>
        <alignment horizontal="center" vertical="center" readingOrder="0"/>
        <border outline="0">
          <left style="thin">
            <color auto="1"/>
          </left>
          <right style="thin">
            <color auto="1"/>
          </right>
          <top style="thin">
            <color auto="1"/>
          </top>
          <bottom style="thin">
            <color auto="1"/>
          </bottom>
        </border>
      </ndxf>
    </rcc>
    <rcc rId="0" sId="1" dxf="1">
      <nc r="B327" t="inlineStr">
        <is>
          <t>GR:4:4-06-01-560</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C327" t="inlineStr">
        <is>
          <t>A.15.3</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D327">
        <v>29705101</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E327" t="inlineStr">
        <is>
          <t>0-0100</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F327">
        <v>560</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G327" t="inlineStr">
        <is>
          <t>PRODUCTO</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H327">
        <v>29705101</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I327" t="inlineStr">
        <is>
          <t>MEJORAMIENTO Y ADQUISICIÓN DE  BIENES INMUEBLES PARA EL DESARROLLO INTEGRAL DE LA COMUNIDAD DEL DEPARTAMENTO DE CUNDINAMARCA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fmt sheetId="1" sqref="J327"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327"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0" sId="1" dxf="1">
      <nc r="L327" t="inlineStr">
        <is>
          <t>CREDICO POR MEDIO DE DECRETO No. 0194 DE 27 DE JUNIO DE 2017</t>
        </is>
      </nc>
      <ndxf>
        <font>
          <b/>
          <sz val="11"/>
          <color theme="1"/>
          <name val="Calibri"/>
          <scheme val="minor"/>
        </font>
        <fill>
          <patternFill patternType="solid">
            <bgColor theme="4" tint="0.59999389629810485"/>
          </patternFill>
        </fill>
        <alignment vertical="center" wrapText="1" readingOrder="0"/>
        <border outline="0">
          <left style="thin">
            <color indexed="64"/>
          </left>
          <right style="thin">
            <color indexed="64"/>
          </right>
          <top style="thin">
            <color indexed="64"/>
          </top>
          <bottom style="thin">
            <color indexed="64"/>
          </bottom>
        </border>
        <protection locked="0"/>
      </ndxf>
    </rcc>
    <rfmt sheetId="1" sqref="M327" start="0" length="0">
      <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dxf>
    </rfmt>
    <rfmt sheetId="1" sqref="N327" start="0" length="0">
      <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dxf>
    </rfmt>
    <rfmt sheetId="1" s="1" sqref="O327" start="0" length="0">
      <dxf>
        <numFmt numFmtId="34" formatCode="_(&quot;$&quot;\ * #,##0.00_);_(&quot;$&quot;\ * \(#,##0.00\);_(&quot;$&quot;\ * &quot;-&quot;??_);_(@_)"/>
        <fill>
          <patternFill patternType="solid">
            <bgColor theme="4" tint="0.59999389629810485"/>
          </patternFill>
        </fill>
        <alignment wrapText="1" readingOrder="0"/>
        <border outline="0">
          <left style="thin">
            <color indexed="64"/>
          </left>
          <right style="thin">
            <color indexed="64"/>
          </right>
          <top style="thin">
            <color indexed="64"/>
          </top>
          <bottom style="thin">
            <color indexed="64"/>
          </bottom>
        </border>
        <protection locked="0"/>
      </dxf>
    </rfmt>
    <rcc rId="0" sId="1" dxf="1">
      <nc r="P327" t="inlineStr">
        <is>
          <t>RECURSOS ORDINARIOS</t>
        </is>
      </nc>
      <ndxf>
        <fill>
          <patternFill patternType="solid">
            <bgColor theme="4"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s="1" dxf="1" numFmtId="34">
      <nc r="Q327">
        <v>356182447</v>
      </nc>
      <ndxf>
        <numFmt numFmtId="34" formatCode="_(&quot;$&quot;\ * #,##0.00_);_(&quot;$&quot;\ * \(#,##0.00\);_(&quot;$&quot;\ * &quot;-&quot;??_);_(@_)"/>
        <fill>
          <patternFill patternType="solid">
            <bgColor theme="4" tint="0.59999389629810485"/>
          </patternFill>
        </fill>
        <alignment wrapText="1" readingOrder="0"/>
        <border outline="0">
          <left style="thin">
            <color indexed="64"/>
          </left>
          <right style="thin">
            <color indexed="64"/>
          </right>
          <top style="thin">
            <color indexed="64"/>
          </top>
          <bottom style="thin">
            <color indexed="64"/>
          </bottom>
        </border>
        <protection locked="0"/>
      </ndxf>
    </rcc>
    <rcc rId="0" sId="1" s="1" dxf="1" numFmtId="34">
      <nc r="R327">
        <v>356182447</v>
      </nc>
      <ndxf>
        <numFmt numFmtId="34" formatCode="_(&quot;$&quot;\ * #,##0.00_);_(&quot;$&quot;\ * \(#,##0.00\);_(&quot;$&quot;\ * &quot;-&quot;??_);_(@_)"/>
        <fill>
          <patternFill patternType="solid">
            <bgColor theme="4" tint="0.59999389629810485"/>
          </patternFill>
        </fill>
        <alignment wrapText="1" readingOrder="0"/>
        <border outline="0">
          <left style="thin">
            <color indexed="64"/>
          </left>
          <right style="thin">
            <color indexed="64"/>
          </right>
          <top style="thin">
            <color indexed="64"/>
          </top>
          <bottom style="thin">
            <color indexed="64"/>
          </bottom>
        </border>
        <protection locked="0"/>
      </ndxf>
    </rcc>
    <rcc rId="0" sId="1" dxf="1">
      <nc r="S327" t="inlineStr">
        <is>
          <t>NO</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cc rId="0" sId="1" dxf="1">
      <nc r="T327" t="inlineStr">
        <is>
          <t>N/A</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cc rId="0" sId="1" dxf="1">
      <nc r="U327" t="inlineStr">
        <is>
          <t>Secretaria General / Dirección de Servicios Administrativos / Jose Gabriel Medina Bravo</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fmt sheetId="1" sqref="V327" start="0" length="0">
      <dxf>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W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X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Y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Z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A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B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C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D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E327" start="0" length="0">
      <dxf>
        <numFmt numFmtId="34" formatCode="_(&quot;$&quot;\ * #,##0.00_);_(&quot;$&quot;\ * \(#,##0.00\);_(&quot;$&quot;\ * &quot;-&quot;??_);_(@_)"/>
        <alignment vertical="top" wrapText="1" readingOrder="0"/>
        <border outline="0">
          <left style="thin">
            <color indexed="64"/>
          </left>
          <right style="thin">
            <color indexed="64"/>
          </right>
          <top style="thin">
            <color indexed="64"/>
          </top>
          <bottom style="thin">
            <color indexed="64"/>
          </bottom>
        </border>
        <protection locked="0"/>
      </dxf>
    </rfmt>
    <rfmt sheetId="1" sqref="AF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G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H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I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J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K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L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M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N327"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1" sqref="AO327" start="0" length="0">
      <dxf>
        <font>
          <sz val="10"/>
          <color theme="1"/>
          <name val="Calibri"/>
          <scheme val="minor"/>
        </font>
        <numFmt numFmtId="34" formatCode="_(&quot;$&quot;\ * #,##0.00_);_(&quot;$&quot;\ * \(#,##0.00\);_(&quot;$&quot;\ * &quot;-&quot;??_);_(@_)"/>
        <alignment wrapText="1" readingOrder="0"/>
        <protection locked="0"/>
      </dxf>
    </rfmt>
    <rfmt sheetId="1" sqref="AP327" start="0" length="0">
      <dxf>
        <numFmt numFmtId="34" formatCode="_(&quot;$&quot;\ * #,##0.00_);_(&quot;$&quot;\ * \(#,##0.00\);_(&quot;$&quot;\ * &quot;-&quot;??_);_(@_)"/>
      </dxf>
    </rfmt>
  </rrc>
  <rrc rId="14908" sId="1" ref="A330:XFD330" action="deleteRow">
    <rfmt sheetId="1" xfDxf="1" sqref="A330:XFD330" start="0" length="0"/>
    <rcc rId="0" sId="1" dxf="1">
      <nc r="A330" t="inlineStr">
        <is>
          <t>GENERAL</t>
        </is>
      </nc>
      <ndxf>
        <font>
          <sz val="10"/>
          <color auto="1"/>
          <name val="Calibri"/>
          <scheme val="minor"/>
        </font>
        <fill>
          <patternFill patternType="solid">
            <bgColor theme="7" tint="0.59999389629810485"/>
          </patternFill>
        </fill>
        <alignment horizontal="center" vertical="center" readingOrder="0"/>
        <border outline="0">
          <left style="thin">
            <color auto="1"/>
          </left>
          <right style="thin">
            <color auto="1"/>
          </right>
          <top style="thin">
            <color auto="1"/>
          </top>
          <bottom style="thin">
            <color auto="1"/>
          </bottom>
        </border>
      </ndxf>
    </rcc>
    <rcc rId="0" sId="1" dxf="1">
      <nc r="B330" t="inlineStr">
        <is>
          <t>GR:4:4-06-01-560</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C330" t="inlineStr">
        <is>
          <t>A.15.3</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D330">
        <v>29705101</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E330" t="inlineStr">
        <is>
          <t>0-0100</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F330">
        <v>560</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G330" t="inlineStr">
        <is>
          <t>PRODUCTO</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H330">
        <v>29705101</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I330" t="inlineStr">
        <is>
          <t>MEJORAMIENTO Y ADQUISICIÓN DE  BIENES INMUEBLES PARA EL DESARROLLO INTEGRAL DE LA COMUNIDAD DEL DEPARTAMENTO DE CUNDINAMARCA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fmt sheetId="1" sqref="J330" start="0" length="0">
      <dxf>
        <font>
          <sz val="11"/>
          <color auto="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K330" start="0" length="0">
      <dxf>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L330" t="inlineStr">
        <is>
          <t>PARA TRASLADO PRESUPUESTAL (SEC. GENERAL - ICCU SALON GOBERNADORES)</t>
        </is>
      </nc>
      <ndxf>
        <font>
          <b/>
          <sz val="11"/>
          <color theme="1"/>
          <name val="Calibri"/>
          <scheme val="minor"/>
        </font>
        <fill>
          <patternFill patternType="solid">
            <bgColor theme="4" tint="0.59999389629810485"/>
          </patternFill>
        </fill>
        <alignment vertical="center" wrapText="1" readingOrder="0"/>
        <border outline="0">
          <left style="thin">
            <color indexed="64"/>
          </left>
          <right style="thin">
            <color indexed="64"/>
          </right>
          <top style="thin">
            <color indexed="64"/>
          </top>
          <bottom style="thin">
            <color indexed="64"/>
          </bottom>
        </border>
        <protection locked="0"/>
      </ndxf>
    </rcc>
    <rcc rId="0" sId="1" dxf="1">
      <nc r="M330" t="inlineStr">
        <is>
          <t>SEPTIEMBRE</t>
        </is>
      </nc>
      <ndxf>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N330" t="inlineStr">
        <is>
          <t>1 MES</t>
        </is>
      </nc>
      <ndxf>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s="1" dxf="1">
      <nc r="O330" t="inlineStr">
        <is>
          <t>DIRECTA</t>
        </is>
      </nc>
      <ndxf>
        <numFmt numFmtId="34" formatCode="_(&quot;$&quot;\ * #,##0.00_);_(&quot;$&quot;\ * \(#,##0.00\);_(&quot;$&quot;\ * &quot;-&quot;??_);_(@_)"/>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0" sId="1" dxf="1">
      <nc r="P330" t="inlineStr">
        <is>
          <t>RECURSOS ORDINARIOS</t>
        </is>
      </nc>
      <ndxf>
        <fill>
          <patternFill patternType="solid">
            <bgColor theme="4" tint="0.59999389629810485"/>
          </patternFill>
        </fill>
        <alignment vertical="center" wrapText="1" readingOrder="0"/>
        <border outline="0">
          <left style="thin">
            <color indexed="64"/>
          </left>
          <right style="thin">
            <color indexed="64"/>
          </right>
          <top style="thin">
            <color indexed="64"/>
          </top>
          <bottom style="thin">
            <color indexed="64"/>
          </bottom>
        </border>
        <protection locked="0"/>
      </ndxf>
    </rcc>
    <rcc rId="0" sId="1" s="1" dxf="1" numFmtId="34">
      <nc r="Q330">
        <v>150000000</v>
      </nc>
      <ndxf>
        <numFmt numFmtId="34" formatCode="_(&quot;$&quot;\ * #,##0.00_);_(&quot;$&quot;\ * \(#,##0.00\);_(&quot;$&quot;\ * &quot;-&quot;??_);_(@_)"/>
        <fill>
          <patternFill patternType="solid">
            <bgColor theme="4" tint="0.59999389629810485"/>
          </patternFill>
        </fill>
        <alignment wrapText="1" readingOrder="0"/>
        <border outline="0">
          <left style="thin">
            <color indexed="64"/>
          </left>
          <right style="thin">
            <color indexed="64"/>
          </right>
          <top style="thin">
            <color indexed="64"/>
          </top>
          <bottom style="thin">
            <color indexed="64"/>
          </bottom>
        </border>
        <protection locked="0"/>
      </ndxf>
    </rcc>
    <rcc rId="0" sId="1" s="1" dxf="1" numFmtId="34">
      <nc r="R330">
        <v>150000000</v>
      </nc>
      <ndxf>
        <numFmt numFmtId="34" formatCode="_(&quot;$&quot;\ * #,##0.00_);_(&quot;$&quot;\ * \(#,##0.00\);_(&quot;$&quot;\ * &quot;-&quot;??_);_(@_)"/>
        <fill>
          <patternFill patternType="solid">
            <bgColor theme="4" tint="0.59999389629810485"/>
          </patternFill>
        </fill>
        <alignment wrapText="1" readingOrder="0"/>
        <border outline="0">
          <left style="thin">
            <color indexed="64"/>
          </left>
          <right style="thin">
            <color indexed="64"/>
          </right>
          <top style="thin">
            <color indexed="64"/>
          </top>
          <bottom style="thin">
            <color indexed="64"/>
          </bottom>
        </border>
        <protection locked="0"/>
      </ndxf>
    </rcc>
    <rcc rId="0" sId="1" dxf="1">
      <nc r="S330" t="inlineStr">
        <is>
          <t>NO</t>
        </is>
      </nc>
      <n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T330" t="inlineStr">
        <is>
          <t>N/A</t>
        </is>
      </nc>
      <n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U330" t="inlineStr">
        <is>
          <t>Secretaria General / Dirección de Servicios Administrativos / Jose Gabriel Medina Bravo</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cc rId="0" sId="1" dxf="1">
      <nc r="V330">
        <v>7000087674</v>
      </nc>
      <ndxf>
        <alignment horizontal="center" vertical="center" wrapText="1" readingOrder="0"/>
        <border outline="0">
          <left style="thin">
            <color indexed="64"/>
          </left>
          <right style="thin">
            <color indexed="64"/>
          </right>
          <top style="thin">
            <color indexed="64"/>
          </top>
          <bottom style="thin">
            <color indexed="64"/>
          </bottom>
        </border>
        <protection locked="0"/>
      </ndxf>
    </rcc>
    <rfmt sheetId="1" sqref="W330"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X330"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Y330"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Z330"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A330"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B330"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C330"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D330"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E330" start="0" length="0">
      <dxf>
        <numFmt numFmtId="34" formatCode="_(&quot;$&quot;\ * #,##0.00_);_(&quot;$&quot;\ * \(#,##0.00\);_(&quot;$&quot;\ * &quot;-&quot;??_);_(@_)"/>
        <alignment vertical="top" wrapText="1" readingOrder="0"/>
        <border outline="0">
          <left style="thin">
            <color indexed="64"/>
          </left>
          <right style="thin">
            <color indexed="64"/>
          </right>
          <top style="thin">
            <color indexed="64"/>
          </top>
          <bottom style="thin">
            <color indexed="64"/>
          </bottom>
        </border>
        <protection locked="0"/>
      </dxf>
    </rfmt>
    <rfmt sheetId="1" sqref="AF330"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G330"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H330"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I330"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1" sqref="AJ330"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cc rId="0" sId="1" dxf="1" numFmtId="34">
      <nc r="AK330">
        <v>150000000</v>
      </nc>
      <ndxf>
        <numFmt numFmtId="34" formatCode="_(&quot;$&quot;\ * #,##0.00_);_(&quot;$&quot;\ * \(#,##0.00\);_(&quot;$&quot;\ * &quot;-&quot;??_);_(@_)"/>
        <alignment vertical="top" wrapText="1" readingOrder="0"/>
        <border outline="0">
          <left style="thin">
            <color indexed="64"/>
          </left>
          <right style="thin">
            <color indexed="64"/>
          </right>
          <top style="thin">
            <color indexed="64"/>
          </top>
          <bottom style="thin">
            <color indexed="64"/>
          </bottom>
        </border>
        <protection locked="0"/>
      </ndxf>
    </rcc>
    <rfmt sheetId="1" sqref="AL330" start="0" length="0">
      <dxf>
        <numFmt numFmtId="34" formatCode="_(&quot;$&quot;\ * #,##0.00_);_(&quot;$&quot;\ * \(#,##0.00\);_(&quot;$&quot;\ * &quot;-&quot;??_);_(@_)"/>
        <alignment vertical="top" wrapText="1" readingOrder="0"/>
        <border outline="0">
          <left style="thin">
            <color indexed="64"/>
          </left>
          <right style="thin">
            <color indexed="64"/>
          </right>
          <top style="thin">
            <color indexed="64"/>
          </top>
          <bottom style="thin">
            <color indexed="64"/>
          </bottom>
        </border>
        <protection locked="0"/>
      </dxf>
    </rfmt>
    <rfmt sheetId="1" sqref="AM330" start="0" length="0">
      <dxf>
        <numFmt numFmtId="34" formatCode="_(&quot;$&quot;\ * #,##0.00_);_(&quot;$&quot;\ * \(#,##0.00\);_(&quot;$&quot;\ * &quot;-&quot;??_);_(@_)"/>
        <alignment vertical="top" wrapText="1" readingOrder="0"/>
        <border outline="0">
          <left style="thin">
            <color indexed="64"/>
          </left>
          <right style="thin">
            <color indexed="64"/>
          </right>
          <top style="thin">
            <color indexed="64"/>
          </top>
          <bottom style="thin">
            <color indexed="64"/>
          </bottom>
        </border>
        <protection locked="0"/>
      </dxf>
    </rfmt>
    <rfmt sheetId="1" sqref="AN330" start="0" length="0">
      <dxf>
        <numFmt numFmtId="34" formatCode="_(&quot;$&quot;\ * #,##0.00_);_(&quot;$&quot;\ * \(#,##0.00\);_(&quot;$&quot;\ * &quot;-&quot;??_);_(@_)"/>
        <alignment vertical="top" wrapText="1" readingOrder="0"/>
        <border outline="0">
          <left style="thin">
            <color indexed="64"/>
          </left>
          <right style="thin">
            <color indexed="64"/>
          </right>
          <top style="thin">
            <color indexed="64"/>
          </top>
          <bottom style="thin">
            <color indexed="64"/>
          </bottom>
        </border>
        <protection locked="0"/>
      </dxf>
    </rfmt>
    <rfmt sheetId="1" s="1" sqref="AO330" start="0" length="0">
      <dxf>
        <font>
          <sz val="10"/>
          <color theme="1"/>
          <name val="Calibri"/>
          <scheme val="minor"/>
        </font>
        <numFmt numFmtId="34" formatCode="_(&quot;$&quot;\ * #,##0.00_);_(&quot;$&quot;\ * \(#,##0.00\);_(&quot;$&quot;\ * &quot;-&quot;??_);_(@_)"/>
        <alignment wrapText="1" readingOrder="0"/>
        <protection locked="0"/>
      </dxf>
    </rfmt>
    <rfmt sheetId="1" sqref="AP330" start="0" length="0">
      <dxf>
        <numFmt numFmtId="34" formatCode="_(&quot;$&quot;\ * #,##0.00_);_(&quot;$&quot;\ * \(#,##0.00\);_(&quot;$&quot;\ * &quot;-&quot;??_);_(@_)"/>
      </dxf>
    </rfmt>
    <rfmt sheetId="1" sqref="AQ330" start="0" length="0">
      <dxf>
        <numFmt numFmtId="34" formatCode="_(&quot;$&quot;\ * #,##0.00_);_(&quot;$&quot;\ * \(#,##0.00\);_(&quot;$&quot;\ * &quot;-&quot;??_);_(@_)"/>
      </dxf>
    </rfmt>
  </rrc>
  <rrc rId="14909" sId="1" ref="A332:XFD332" action="deleteRow">
    <rfmt sheetId="1" xfDxf="1" sqref="A332:XFD332" start="0" length="0"/>
    <rcc rId="0" sId="1" dxf="1">
      <nc r="A332" t="inlineStr">
        <is>
          <t>GENERAL</t>
        </is>
      </nc>
      <ndxf>
        <font>
          <sz val="10"/>
          <color auto="1"/>
          <name val="Calibri"/>
          <scheme val="minor"/>
        </font>
        <fill>
          <patternFill patternType="solid">
            <bgColor theme="7" tint="0.59999389629810485"/>
          </patternFill>
        </fill>
        <alignment horizontal="center" vertical="center" readingOrder="0"/>
        <border outline="0">
          <left style="thin">
            <color auto="1"/>
          </left>
          <right style="thin">
            <color auto="1"/>
          </right>
          <top style="thin">
            <color auto="1"/>
          </top>
          <bottom style="thin">
            <color auto="1"/>
          </bottom>
        </border>
      </ndxf>
    </rcc>
    <rcc rId="0" sId="1" dxf="1">
      <nc r="B332" t="inlineStr">
        <is>
          <t>GR:4:4-06-01-560</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C332" t="inlineStr">
        <is>
          <t>A.15.3</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D332">
        <v>29705101</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E332" t="inlineStr">
        <is>
          <t>0-0100</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F332">
        <v>560</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G332" t="inlineStr">
        <is>
          <t>PRODUCTO</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H332">
        <v>29705101</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I332" t="inlineStr">
        <is>
          <t>MEJORAMIENTO Y ADQUISICIÓN DE  BIENES INMUEBLES PARA EL DESARROLLO INTEGRAL DE LA COMUNIDAD DEL DEPARTAMENTO DE CUNDINAMARCA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fmt sheetId="1" sqref="J332"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332"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0" sId="1" dxf="1">
      <nc r="L332" t="inlineStr">
        <is>
          <t xml:space="preserve">REDUCCIÓN DE APORPIACIÓN </t>
        </is>
      </nc>
      <ndxf>
        <font>
          <b/>
          <sz val="11"/>
          <color theme="1"/>
          <name val="Calibri"/>
          <scheme val="minor"/>
        </font>
        <fill>
          <patternFill patternType="solid">
            <bgColor theme="4" tint="0.59999389629810485"/>
          </patternFill>
        </fill>
        <alignment vertical="center" wrapText="1" readingOrder="0"/>
        <border outline="0">
          <left style="thin">
            <color indexed="64"/>
          </left>
          <right style="thin">
            <color indexed="64"/>
          </right>
          <top style="thin">
            <color indexed="64"/>
          </top>
          <bottom style="thin">
            <color indexed="64"/>
          </bottom>
        </border>
        <protection locked="0"/>
      </ndxf>
    </rcc>
    <rfmt sheetId="1" sqref="M332" start="0" length="0">
      <dxf>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N332" start="0" length="0">
      <dxf>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1" sqref="O332" start="0" length="0">
      <dxf>
        <numFmt numFmtId="34" formatCode="_(&quot;$&quot;\ * #,##0.00_);_(&quot;$&quot;\ * \(#,##0.00\);_(&quot;$&quot;\ * &quot;-&quot;??_);_(@_)"/>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0" sId="1" dxf="1">
      <nc r="P332" t="inlineStr">
        <is>
          <t>CREDITO</t>
        </is>
      </nc>
      <ndxf>
        <fill>
          <patternFill patternType="solid">
            <bgColor theme="4" tint="0.59999389629810485"/>
          </patternFill>
        </fill>
        <alignment vertical="center" wrapText="1" readingOrder="0"/>
        <border outline="0">
          <left style="thin">
            <color indexed="64"/>
          </left>
          <right style="thin">
            <color indexed="64"/>
          </right>
          <top style="thin">
            <color indexed="64"/>
          </top>
          <bottom style="thin">
            <color indexed="64"/>
          </bottom>
        </border>
        <protection locked="0"/>
      </ndxf>
    </rcc>
    <rcc rId="0" sId="1" s="1" dxf="1" numFmtId="34">
      <nc r="Q332">
        <v>32000000</v>
      </nc>
      <ndxf>
        <numFmt numFmtId="34" formatCode="_(&quot;$&quot;\ * #,##0.00_);_(&quot;$&quot;\ * \(#,##0.00\);_(&quot;$&quot;\ * &quot;-&quot;??_);_(@_)"/>
        <fill>
          <patternFill patternType="solid">
            <bgColor theme="4" tint="0.59999389629810485"/>
          </patternFill>
        </fill>
        <alignment wrapText="1" readingOrder="0"/>
        <border outline="0">
          <left style="thin">
            <color indexed="64"/>
          </left>
          <right style="thin">
            <color indexed="64"/>
          </right>
          <top style="thin">
            <color indexed="64"/>
          </top>
          <bottom style="thin">
            <color indexed="64"/>
          </bottom>
        </border>
        <protection locked="0"/>
      </ndxf>
    </rcc>
    <rcc rId="0" sId="1" s="1" dxf="1" numFmtId="34">
      <nc r="R332">
        <v>32000000</v>
      </nc>
      <ndxf>
        <numFmt numFmtId="34" formatCode="_(&quot;$&quot;\ * #,##0.00_);_(&quot;$&quot;\ * \(#,##0.00\);_(&quot;$&quot;\ * &quot;-&quot;??_);_(@_)"/>
        <fill>
          <patternFill patternType="solid">
            <bgColor theme="4" tint="0.59999389629810485"/>
          </patternFill>
        </fill>
        <alignment wrapText="1" readingOrder="0"/>
        <border outline="0">
          <left style="thin">
            <color indexed="64"/>
          </left>
          <right style="thin">
            <color indexed="64"/>
          </right>
          <top style="thin">
            <color indexed="64"/>
          </top>
          <bottom style="thin">
            <color indexed="64"/>
          </bottom>
        </border>
        <protection locked="0"/>
      </ndxf>
    </rcc>
    <rcc rId="0" sId="1" dxf="1">
      <nc r="S332" t="inlineStr">
        <is>
          <t>NO</t>
        </is>
      </nc>
      <n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T332" t="inlineStr">
        <is>
          <t>N/A</t>
        </is>
      </nc>
      <n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U332" t="inlineStr">
        <is>
          <t>Secretaria General / Dirección de Servicios Administrativos / Jose Gabriel Medina Bravo</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cc rId="0" sId="1" dxf="1">
      <nc r="V332">
        <v>7000087875</v>
      </nc>
      <ndxf>
        <alignment horizontal="center" vertical="center" wrapText="1" readingOrder="0"/>
        <border outline="0">
          <left style="thin">
            <color indexed="64"/>
          </left>
          <right style="thin">
            <color indexed="64"/>
          </right>
          <top style="thin">
            <color indexed="64"/>
          </top>
          <bottom style="thin">
            <color indexed="64"/>
          </bottom>
        </border>
        <protection locked="0"/>
      </ndxf>
    </rcc>
    <rfmt sheetId="1" sqref="W332"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X332"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Y332"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Z332"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A332"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B332"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C332"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D332"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E332" start="0" length="0">
      <dxf>
        <numFmt numFmtId="34" formatCode="_(&quot;$&quot;\ * #,##0.00_);_(&quot;$&quot;\ * \(#,##0.00\);_(&quot;$&quot;\ * &quot;-&quot;??_);_(@_)"/>
        <alignment vertical="top" wrapText="1" readingOrder="0"/>
        <border outline="0">
          <left style="thin">
            <color indexed="64"/>
          </left>
          <right style="thin">
            <color indexed="64"/>
          </right>
          <top style="thin">
            <color indexed="64"/>
          </top>
          <bottom style="thin">
            <color indexed="64"/>
          </bottom>
        </border>
        <protection locked="0"/>
      </dxf>
    </rfmt>
    <rfmt sheetId="1" sqref="AF332"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G332"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H332"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qref="AI332" start="0" length="0">
      <dxf>
        <alignment vertical="top" wrapText="1" readingOrder="0"/>
        <border outline="0">
          <left style="thin">
            <color indexed="64"/>
          </left>
          <right style="thin">
            <color indexed="64"/>
          </right>
          <top style="thin">
            <color indexed="64"/>
          </top>
          <bottom style="thin">
            <color indexed="64"/>
          </bottom>
        </border>
        <protection locked="0"/>
      </dxf>
    </rfmt>
    <rfmt sheetId="1" s="1" sqref="AJ332" start="0" length="0">
      <dxf>
        <numFmt numFmtId="34" formatCode="_(&quot;$&quot;\ * #,##0.00_);_(&quot;$&quot;\ * \(#,##0.00\);_(&quot;$&quot;\ * &quot;-&quot;??_);_(@_)"/>
        <alignment wrapText="1" readingOrder="0"/>
        <border outline="0">
          <left style="thin">
            <color indexed="64"/>
          </left>
          <right style="thin">
            <color indexed="64"/>
          </right>
          <top style="thin">
            <color indexed="64"/>
          </top>
          <bottom style="thin">
            <color indexed="64"/>
          </bottom>
        </border>
        <protection locked="0"/>
      </dxf>
    </rfmt>
    <rcc rId="0" sId="1" dxf="1" numFmtId="34">
      <nc r="AK332">
        <v>32000000</v>
      </nc>
      <ndxf>
        <numFmt numFmtId="34" formatCode="_(&quot;$&quot;\ * #,##0.00_);_(&quot;$&quot;\ * \(#,##0.00\);_(&quot;$&quot;\ * &quot;-&quot;??_);_(@_)"/>
        <alignment vertical="top" wrapText="1" readingOrder="0"/>
        <border outline="0">
          <left style="thin">
            <color indexed="64"/>
          </left>
          <right style="thin">
            <color indexed="64"/>
          </right>
          <top style="thin">
            <color indexed="64"/>
          </top>
          <bottom style="thin">
            <color indexed="64"/>
          </bottom>
        </border>
        <protection locked="0"/>
      </ndxf>
    </rcc>
    <rfmt sheetId="1" sqref="AL332" start="0" length="0">
      <dxf>
        <numFmt numFmtId="34" formatCode="_(&quot;$&quot;\ * #,##0.00_);_(&quot;$&quot;\ * \(#,##0.00\);_(&quot;$&quot;\ * &quot;-&quot;??_);_(@_)"/>
        <alignment vertical="top" wrapText="1" readingOrder="0"/>
        <border outline="0">
          <left style="thin">
            <color indexed="64"/>
          </left>
          <right style="thin">
            <color indexed="64"/>
          </right>
          <top style="thin">
            <color indexed="64"/>
          </top>
          <bottom style="thin">
            <color indexed="64"/>
          </bottom>
        </border>
        <protection locked="0"/>
      </dxf>
    </rfmt>
    <rfmt sheetId="1" sqref="AM332" start="0" length="0">
      <dxf>
        <numFmt numFmtId="34" formatCode="_(&quot;$&quot;\ * #,##0.00_);_(&quot;$&quot;\ * \(#,##0.00\);_(&quot;$&quot;\ * &quot;-&quot;??_);_(@_)"/>
        <alignment vertical="top" wrapText="1" readingOrder="0"/>
        <border outline="0">
          <left style="thin">
            <color indexed="64"/>
          </left>
          <right style="thin">
            <color indexed="64"/>
          </right>
          <top style="thin">
            <color indexed="64"/>
          </top>
          <bottom style="thin">
            <color indexed="64"/>
          </bottom>
        </border>
        <protection locked="0"/>
      </dxf>
    </rfmt>
    <rfmt sheetId="1" sqref="AN332" start="0" length="0">
      <dxf>
        <numFmt numFmtId="34" formatCode="_(&quot;$&quot;\ * #,##0.00_);_(&quot;$&quot;\ * \(#,##0.00\);_(&quot;$&quot;\ * &quot;-&quot;??_);_(@_)"/>
        <alignment vertical="top" wrapText="1" readingOrder="0"/>
        <border outline="0">
          <left style="thin">
            <color indexed="64"/>
          </left>
          <right style="thin">
            <color indexed="64"/>
          </right>
          <top style="thin">
            <color indexed="64"/>
          </top>
          <bottom style="thin">
            <color indexed="64"/>
          </bottom>
        </border>
        <protection locked="0"/>
      </dxf>
    </rfmt>
    <rfmt sheetId="1" s="1" sqref="AO332" start="0" length="0">
      <dxf>
        <font>
          <sz val="10"/>
          <color theme="1"/>
          <name val="Calibri"/>
          <scheme val="minor"/>
        </font>
        <numFmt numFmtId="34" formatCode="_(&quot;$&quot;\ * #,##0.00_);_(&quot;$&quot;\ * \(#,##0.00\);_(&quot;$&quot;\ * &quot;-&quot;??_);_(@_)"/>
        <alignment wrapText="1" readingOrder="0"/>
        <protection locked="0"/>
      </dxf>
    </rfmt>
    <rfmt sheetId="1" sqref="AP332" start="0" length="0">
      <dxf>
        <numFmt numFmtId="34" formatCode="_(&quot;$&quot;\ * #,##0.00_);_(&quot;$&quot;\ * \(#,##0.00\);_(&quot;$&quot;\ * &quot;-&quot;??_);_(@_)"/>
      </dxf>
    </rfmt>
    <rfmt sheetId="1" sqref="AQ332" start="0" length="0">
      <dxf>
        <numFmt numFmtId="34" formatCode="_(&quot;$&quot;\ * #,##0.00_);_(&quot;$&quot;\ * \(#,##0.00\);_(&quot;$&quot;\ * &quot;-&quot;??_);_(@_)"/>
      </dxf>
    </rfmt>
  </rrc>
  <rrc rId="14910" sId="1" ref="A332:XFD332" action="deleteRow">
    <rfmt sheetId="1" xfDxf="1" sqref="A332:XFD332" start="0" length="0"/>
    <rcc rId="0" sId="1" dxf="1">
      <nc r="A332" t="inlineStr">
        <is>
          <t>GENERAL</t>
        </is>
      </nc>
      <ndxf>
        <font>
          <sz val="10"/>
          <color auto="1"/>
          <name val="Calibri"/>
          <scheme val="minor"/>
        </font>
        <fill>
          <patternFill patternType="solid">
            <bgColor theme="7" tint="0.59999389629810485"/>
          </patternFill>
        </fill>
        <alignment horizontal="center" vertical="center" readingOrder="0"/>
        <border outline="0">
          <left style="thin">
            <color auto="1"/>
          </left>
          <right style="thin">
            <color auto="1"/>
          </right>
          <top style="thin">
            <color auto="1"/>
          </top>
          <bottom style="thin">
            <color auto="1"/>
          </bottom>
        </border>
      </ndxf>
    </rcc>
    <rcc rId="0" sId="1" dxf="1">
      <nc r="B332" t="inlineStr">
        <is>
          <t>GR:4:4-06-01-560</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C332" t="inlineStr">
        <is>
          <t>A.15.3</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D332">
        <v>29705101</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E332" t="inlineStr">
        <is>
          <t>0-0100</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F332">
        <v>560</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G332" t="inlineStr">
        <is>
          <t>PRODUCTO</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H332">
        <v>29705101</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I332" t="inlineStr">
        <is>
          <t>MEJORAMIENTO Y ADQUISICIÓN DE  BIENES INMUEBLES PARA EL DESARROLLO INTEGRAL DE LA COMUNIDAD DEL DEPARTAMENTO DE CUNDINAMARCA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fmt sheetId="1" sqref="J332"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1" sqref="K332" start="0" length="0">
      <dxf>
        <font>
          <sz val="10"/>
          <color theme="1"/>
          <name val="Calibri"/>
          <scheme val="minor"/>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0" sId="1" dxf="1">
      <nc r="L332" t="inlineStr">
        <is>
          <t>PARA TRASLADO PRESUPUESTAL (MP 559)</t>
        </is>
      </nc>
      <ndxf>
        <font>
          <b/>
          <sz val="11"/>
          <color theme="1"/>
          <name val="Calibri"/>
          <scheme val="minor"/>
        </font>
        <fill>
          <patternFill patternType="solid">
            <bgColor theme="4"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dxf="1">
      <nc r="M332" t="inlineStr">
        <is>
          <t>OCTUBRE</t>
        </is>
      </nc>
      <ndxf>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protection locked="0"/>
      </ndxf>
    </rcc>
    <rcc rId="0" sId="1" dxf="1">
      <nc r="N332" t="inlineStr">
        <is>
          <t>1 MES</t>
        </is>
      </nc>
      <ndxf>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protection locked="0"/>
      </ndxf>
    </rcc>
    <rfmt sheetId="1" s="1" sqref="O332" start="0" length="0">
      <dxf>
        <numFmt numFmtId="34" formatCode="_(&quot;$&quot;\ * #,##0.00_);_(&quot;$&quot;\ * \(#,##0.00\);_(&quot;$&quot;\ * &quot;-&quot;??_);_(@_)"/>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protection locked="0"/>
      </dxf>
    </rfmt>
    <rcc rId="0" sId="1" dxf="1">
      <nc r="P332" t="inlineStr">
        <is>
          <t>RECURSOS ORDINARIOS</t>
        </is>
      </nc>
      <ndxf>
        <fill>
          <patternFill patternType="solid">
            <bgColor theme="4"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s="1" dxf="1" numFmtId="34">
      <nc r="Q332">
        <v>8799011</v>
      </nc>
      <ndxf>
        <numFmt numFmtId="34" formatCode="_(&quot;$&quot;\ * #,##0.00_);_(&quot;$&quot;\ * \(#,##0.00\);_(&quot;$&quot;\ * &quot;-&quot;??_);_(@_)"/>
        <fill>
          <patternFill patternType="solid">
            <bgColor theme="4" tint="0.59999389629810485"/>
          </patternFill>
        </fill>
        <alignment wrapText="1" readingOrder="0"/>
        <border outline="0">
          <left style="thin">
            <color auto="1"/>
          </left>
          <right style="thin">
            <color auto="1"/>
          </right>
          <top style="thin">
            <color auto="1"/>
          </top>
          <bottom style="thin">
            <color auto="1"/>
          </bottom>
        </border>
        <protection locked="0"/>
      </ndxf>
    </rcc>
    <rcc rId="0" sId="1" s="1" dxf="1" numFmtId="34">
      <nc r="R332">
        <v>8799011</v>
      </nc>
      <ndxf>
        <numFmt numFmtId="34" formatCode="_(&quot;$&quot;\ * #,##0.00_);_(&quot;$&quot;\ * \(#,##0.00\);_(&quot;$&quot;\ * &quot;-&quot;??_);_(@_)"/>
        <fill>
          <patternFill patternType="solid">
            <bgColor theme="4" tint="0.59999389629810485"/>
          </patternFill>
        </fill>
        <alignment wrapText="1" readingOrder="0"/>
        <border outline="0">
          <left style="thin">
            <color auto="1"/>
          </left>
          <right style="thin">
            <color auto="1"/>
          </right>
          <top style="thin">
            <color auto="1"/>
          </top>
          <bottom style="thin">
            <color auto="1"/>
          </bottom>
        </border>
        <protection locked="0"/>
      </ndxf>
    </rcc>
    <rcc rId="0" sId="1" dxf="1">
      <nc r="S332" t="inlineStr">
        <is>
          <t>NO</t>
        </is>
      </nc>
      <n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T332" t="inlineStr">
        <is>
          <t>N/A</t>
        </is>
      </nc>
      <n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U332" t="inlineStr">
        <is>
          <t>Secretaria General / Dirección de Servicios Administrativos / Jose Gabriel Medina Bravo</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fmt sheetId="1" sqref="V332" start="0" length="0">
      <dxf>
        <alignment horizontal="center" vertical="center" wrapText="1" readingOrder="0"/>
        <border outline="0">
          <left style="thin">
            <color auto="1"/>
          </left>
          <right style="thin">
            <color auto="1"/>
          </right>
          <top style="thin">
            <color auto="1"/>
          </top>
          <bottom style="thin">
            <color auto="1"/>
          </bottom>
        </border>
        <protection locked="0"/>
      </dxf>
    </rfmt>
    <rfmt sheetId="1" sqref="W332" start="0" length="0">
      <dxf>
        <alignment vertical="top" wrapText="1" readingOrder="0"/>
        <border outline="0">
          <left style="thin">
            <color auto="1"/>
          </left>
          <right style="thin">
            <color auto="1"/>
          </right>
          <top style="thin">
            <color auto="1"/>
          </top>
          <bottom style="thin">
            <color auto="1"/>
          </bottom>
        </border>
        <protection locked="0"/>
      </dxf>
    </rfmt>
    <rfmt sheetId="1" sqref="X332" start="0" length="0">
      <dxf>
        <alignment vertical="top" wrapText="1" readingOrder="0"/>
        <border outline="0">
          <left style="thin">
            <color auto="1"/>
          </left>
          <right style="thin">
            <color auto="1"/>
          </right>
          <top style="thin">
            <color auto="1"/>
          </top>
          <bottom style="thin">
            <color auto="1"/>
          </bottom>
        </border>
        <protection locked="0"/>
      </dxf>
    </rfmt>
    <rfmt sheetId="1" sqref="Y332" start="0" length="0">
      <dxf>
        <alignment vertical="top" wrapText="1" readingOrder="0"/>
        <border outline="0">
          <left style="thin">
            <color auto="1"/>
          </left>
          <right style="thin">
            <color auto="1"/>
          </right>
          <top style="thin">
            <color auto="1"/>
          </top>
          <bottom style="thin">
            <color auto="1"/>
          </bottom>
        </border>
        <protection locked="0"/>
      </dxf>
    </rfmt>
    <rfmt sheetId="1" sqref="Z332" start="0" length="0">
      <dxf>
        <alignment vertical="top" wrapText="1" readingOrder="0"/>
        <border outline="0">
          <left style="thin">
            <color auto="1"/>
          </left>
          <right style="thin">
            <color auto="1"/>
          </right>
          <top style="thin">
            <color auto="1"/>
          </top>
          <bottom style="thin">
            <color auto="1"/>
          </bottom>
        </border>
        <protection locked="0"/>
      </dxf>
    </rfmt>
    <rfmt sheetId="1" sqref="AA332" start="0" length="0">
      <dxf>
        <alignment vertical="top" wrapText="1" readingOrder="0"/>
        <border outline="0">
          <left style="thin">
            <color auto="1"/>
          </left>
          <right style="thin">
            <color auto="1"/>
          </right>
          <top style="thin">
            <color auto="1"/>
          </top>
          <bottom style="thin">
            <color auto="1"/>
          </bottom>
        </border>
        <protection locked="0"/>
      </dxf>
    </rfmt>
    <rfmt sheetId="1" sqref="AB332" start="0" length="0">
      <dxf>
        <alignment vertical="top" wrapText="1" readingOrder="0"/>
        <border outline="0">
          <left style="thin">
            <color auto="1"/>
          </left>
          <right style="thin">
            <color auto="1"/>
          </right>
          <top style="thin">
            <color auto="1"/>
          </top>
          <bottom style="thin">
            <color auto="1"/>
          </bottom>
        </border>
        <protection locked="0"/>
      </dxf>
    </rfmt>
    <rfmt sheetId="1" sqref="AC332" start="0" length="0">
      <dxf>
        <alignment vertical="top" wrapText="1" readingOrder="0"/>
        <border outline="0">
          <left style="thin">
            <color auto="1"/>
          </left>
          <right style="thin">
            <color auto="1"/>
          </right>
          <top style="thin">
            <color auto="1"/>
          </top>
          <bottom style="thin">
            <color auto="1"/>
          </bottom>
        </border>
        <protection locked="0"/>
      </dxf>
    </rfmt>
    <rfmt sheetId="1" sqref="AD332" start="0" length="0">
      <dxf>
        <alignment vertical="top" wrapText="1" readingOrder="0"/>
        <border outline="0">
          <left style="thin">
            <color auto="1"/>
          </left>
          <right style="thin">
            <color auto="1"/>
          </right>
          <top style="thin">
            <color auto="1"/>
          </top>
          <bottom style="thin">
            <color auto="1"/>
          </bottom>
        </border>
        <protection locked="0"/>
      </dxf>
    </rfmt>
    <rfmt sheetId="1" sqref="AE332" start="0" length="0">
      <dxf>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dxf>
    </rfmt>
    <rfmt sheetId="1" sqref="AF332" start="0" length="0">
      <dxf>
        <alignment vertical="top" wrapText="1" readingOrder="0"/>
        <border outline="0">
          <left style="thin">
            <color auto="1"/>
          </left>
          <right style="thin">
            <color auto="1"/>
          </right>
          <top style="thin">
            <color auto="1"/>
          </top>
          <bottom style="thin">
            <color auto="1"/>
          </bottom>
        </border>
        <protection locked="0"/>
      </dxf>
    </rfmt>
    <rfmt sheetId="1" sqref="AG332" start="0" length="0">
      <dxf>
        <alignment vertical="top" wrapText="1" readingOrder="0"/>
        <border outline="0">
          <left style="thin">
            <color auto="1"/>
          </left>
          <right style="thin">
            <color auto="1"/>
          </right>
          <top style="thin">
            <color auto="1"/>
          </top>
          <bottom style="thin">
            <color auto="1"/>
          </bottom>
        </border>
        <protection locked="0"/>
      </dxf>
    </rfmt>
    <rfmt sheetId="1" sqref="AH332" start="0" length="0">
      <dxf>
        <alignment vertical="top" wrapText="1" readingOrder="0"/>
        <border outline="0">
          <left style="thin">
            <color auto="1"/>
          </left>
          <right style="thin">
            <color auto="1"/>
          </right>
          <top style="thin">
            <color auto="1"/>
          </top>
          <bottom style="thin">
            <color auto="1"/>
          </bottom>
        </border>
        <protection locked="0"/>
      </dxf>
    </rfmt>
    <rfmt sheetId="1" sqref="AI332" start="0" length="0">
      <dxf>
        <alignment vertical="top" wrapText="1" readingOrder="0"/>
        <border outline="0">
          <left style="thin">
            <color auto="1"/>
          </left>
          <right style="thin">
            <color auto="1"/>
          </right>
          <top style="thin">
            <color auto="1"/>
          </top>
          <bottom style="thin">
            <color auto="1"/>
          </bottom>
        </border>
        <protection locked="0"/>
      </dxf>
    </rfmt>
    <rfmt sheetId="1" s="1" sqref="AJ332"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fmt sheetId="1" sqref="AK332" start="0" length="0">
      <dxf>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dxf>
    </rfmt>
    <rcc rId="0" sId="1" dxf="1" numFmtId="34">
      <nc r="AL332">
        <v>8799011</v>
      </nc>
      <ndxf>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AM332" start="0" length="0">
      <dxf>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dxf>
    </rfmt>
    <rfmt sheetId="1" sqref="AN332" start="0" length="0">
      <dxf>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dxf>
    </rfmt>
    <rfmt sheetId="1" s="1" sqref="AO332" start="0" length="0">
      <dxf>
        <font>
          <sz val="10"/>
          <color theme="1"/>
          <name val="Calibri"/>
          <scheme val="minor"/>
        </font>
        <numFmt numFmtId="34" formatCode="_(&quot;$&quot;\ * #,##0.00_);_(&quot;$&quot;\ * \(#,##0.00\);_(&quot;$&quot;\ * &quot;-&quot;??_);_(@_)"/>
        <alignment wrapText="1" readingOrder="0"/>
        <protection locked="0"/>
      </dxf>
    </rfmt>
    <rfmt sheetId="1" sqref="AP332" start="0" length="0">
      <dxf>
        <numFmt numFmtId="34" formatCode="_(&quot;$&quot;\ * #,##0.00_);_(&quot;$&quot;\ * \(#,##0.00\);_(&quot;$&quot;\ * &quot;-&quot;??_);_(@_)"/>
      </dxf>
    </rfmt>
    <rfmt sheetId="1" sqref="AQ332" start="0" length="0">
      <dxf>
        <numFmt numFmtId="34" formatCode="_(&quot;$&quot;\ * #,##0.00_);_(&quot;$&quot;\ * \(#,##0.00\);_(&quot;$&quot;\ * &quot;-&quot;??_);_(@_)"/>
      </dxf>
    </rfmt>
  </rrc>
  <rrc rId="14911" sId="1" ref="A332:XFD332" action="deleteRow">
    <rfmt sheetId="1" xfDxf="1" sqref="A332:XFD332" start="0" length="0"/>
    <rfmt sheetId="1" sqref="A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B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C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D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E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F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G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H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I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J332" start="0" length="0">
      <dxf>
        <fill>
          <patternFill patternType="solid">
            <bgColor rgb="FFFFFF00"/>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L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M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N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O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P332" start="0" length="0">
      <dxf>
        <numFmt numFmtId="34" formatCode="_(&quot;$&quot;\ * #,##0.00_);_(&quot;$&quot;\ * \(#,##0.00\);_(&quot;$&quot;\ * &quot;-&quot;??_);_(@_)"/>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cc rId="0" sId="1" dxf="1">
      <nc r="Q332">
        <f>SUM(Q323:Q326)</f>
      </nc>
      <ndxf>
        <numFmt numFmtId="34" formatCode="_(&quot;$&quot;\ * #,##0.00_);_(&quot;$&quot;\ * \(#,##0.00\);_(&quot;$&quot;\ * &quot;-&quot;??_);_(@_)"/>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ndxf>
    </rcc>
    <rfmt sheetId="1" sqref="R332" start="0" length="0">
      <dxf>
        <numFmt numFmtId="34" formatCode="_(&quot;$&quot;\ * #,##0.00_);_(&quot;$&quot;\ * \(#,##0.00\);_(&quot;$&quot;\ * &quot;-&quot;??_);_(@_)"/>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S332" start="0" length="0">
      <dxf>
        <numFmt numFmtId="34" formatCode="_(&quot;$&quot;\ * #,##0.00_);_(&quot;$&quot;\ * \(#,##0.00\);_(&quot;$&quot;\ * &quot;-&quot;??_);_(@_)"/>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T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U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V332" start="0" length="0">
      <dxf>
        <fill>
          <patternFill patternType="solid">
            <bgColor rgb="FFFFFF0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W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X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Y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Z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A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B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C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D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E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F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G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H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I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J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K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L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M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N332"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O332" start="0" length="0">
      <dxf>
        <font>
          <sz val="10"/>
          <color theme="1"/>
          <name val="Calibri"/>
          <scheme val="minor"/>
        </font>
        <alignment vertical="top" wrapText="1" readingOrder="0"/>
        <protection locked="0"/>
      </dxf>
    </rfmt>
  </rrc>
  <rrc rId="14912" sId="1" ref="A332:XFD332" action="deleteRow">
    <rfmt sheetId="1" xfDxf="1" sqref="A332:XFD332" start="0" length="0"/>
    <rcc rId="0" sId="1" dxf="1">
      <nc r="A332" t="inlineStr">
        <is>
          <t>GENERAL</t>
        </is>
      </nc>
      <ndxf>
        <font>
          <sz val="10"/>
          <color auto="1"/>
          <name val="Calibri"/>
          <scheme val="minor"/>
        </font>
        <alignment horizontal="center" vertical="center" readingOrder="0"/>
        <border outline="0">
          <left style="thin">
            <color auto="1"/>
          </left>
          <right style="thin">
            <color auto="1"/>
          </right>
          <top style="thin">
            <color auto="1"/>
          </top>
          <bottom style="thin">
            <color auto="1"/>
          </bottom>
        </border>
      </ndxf>
    </rcc>
    <rcc rId="0" sId="1" dxf="1">
      <nc r="B332" t="inlineStr">
        <is>
          <t>GR:4:4-06-01-559</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C332" t="inlineStr">
        <is>
          <t>A.15.3</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D332">
        <v>29705102</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E332" t="inlineStr">
        <is>
          <t>0-0100</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F332">
        <v>559</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G332" t="inlineStr">
        <is>
          <t>PRODUCTO</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H332">
        <v>29705102</v>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I332" t="inlineStr">
        <is>
          <t>MEJORAMIENTO Y ADQUISICIÓN DE  BIENES INMUEBLES PARA EL DESARROLLO INTEGRAL DE LA COMUNIDAD DEL DEPARTAMENTO DE CUNDINAMARCA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J332" t="inlineStr">
        <is>
          <t xml:space="preserve"> Servicios de avalúo de inmuebles Servicios temporales de compras y logística</t>
        </is>
      </nc>
      <ndxf>
        <alignment horizontal="center" vertical="center" wrapText="1" readingOrder="0"/>
        <border outline="0">
          <left style="thin">
            <color auto="1"/>
          </left>
          <right style="thin">
            <color auto="1"/>
          </right>
          <top style="thin">
            <color auto="1"/>
          </top>
          <bottom style="thin">
            <color auto="1"/>
          </bottom>
        </border>
        <protection locked="0"/>
      </ndxf>
    </rcc>
    <rfmt sheetId="1" sqref="K332" start="0" length="0">
      <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dxf>
    </rfmt>
    <rcc rId="0" sId="1" dxf="1">
      <nc r="L332" t="inlineStr">
        <is>
          <t>CREDITO POR MEDIO DE DECRETO 0357 DEL 10 DE NOV DE 2017</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fmt sheetId="1" sqref="M332" start="0" length="0">
      <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dxf>
    </rfmt>
    <rfmt sheetId="1" sqref="N332" start="0" length="0">
      <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dxf>
    </rfmt>
    <rfmt sheetId="1" sqref="O332" start="0" length="0">
      <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dxf>
    </rfmt>
    <rfmt sheetId="1" sqref="P332" start="0" length="0">
      <dxf>
        <numFmt numFmtId="34" formatCode="_(&quot;$&quot;\ * #,##0.00_);_(&quot;$&quot;\ * \(#,##0.00\);_(&quot;$&quot;\ * &quot;-&quot;??_);_(@_)"/>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dxf>
    </rfmt>
    <rcc rId="0" sId="1" dxf="1" numFmtId="34">
      <nc r="Q332">
        <v>230000000</v>
      </nc>
      <ndxf>
        <numFmt numFmtId="34" formatCode="_(&quot;$&quot;\ * #,##0.00_);_(&quot;$&quot;\ * \(#,##0.00\);_(&quot;$&quot;\ * &quot;-&quot;??_);_(@_)"/>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cc rId="0" sId="1" dxf="1" numFmtId="34">
      <nc r="R332">
        <v>230000000</v>
      </nc>
      <ndxf>
        <numFmt numFmtId="34" formatCode="_(&quot;$&quot;\ * #,##0.00_);_(&quot;$&quot;\ * \(#,##0.00\);_(&quot;$&quot;\ * &quot;-&quot;??_);_(@_)"/>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cc rId="0" sId="1" dxf="1">
      <nc r="S332" t="inlineStr">
        <is>
          <t>NO</t>
        </is>
      </nc>
      <n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T332" t="inlineStr">
        <is>
          <t>N/A</t>
        </is>
      </nc>
      <n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U332" t="inlineStr">
        <is>
          <t>Secretaria General / Dirección de Bienes e Inventarios / Nestor Guerrero Neme</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fmt sheetId="1" sqref="V332" start="0" length="0">
      <dxf>
        <alignment horizontal="center" vertical="center" wrapText="1" readingOrder="0"/>
        <border outline="0">
          <left style="thin">
            <color auto="1"/>
          </left>
          <right style="thin">
            <color auto="1"/>
          </right>
          <top style="thin">
            <color auto="1"/>
          </top>
          <bottom style="thin">
            <color auto="1"/>
          </bottom>
        </border>
        <protection locked="0"/>
      </dxf>
    </rfmt>
    <rfmt sheetId="1" sqref="W332" start="0" length="0">
      <dxf>
        <alignment vertical="top" wrapText="1" readingOrder="0"/>
        <border outline="0">
          <left style="thin">
            <color auto="1"/>
          </left>
          <right style="thin">
            <color auto="1"/>
          </right>
          <top style="thin">
            <color auto="1"/>
          </top>
          <bottom style="thin">
            <color auto="1"/>
          </bottom>
        </border>
        <protection locked="0"/>
      </dxf>
    </rfmt>
    <rfmt sheetId="1" sqref="X332" start="0" length="0">
      <dxf>
        <alignment vertical="top" wrapText="1" readingOrder="0"/>
        <border outline="0">
          <left style="thin">
            <color auto="1"/>
          </left>
          <right style="thin">
            <color auto="1"/>
          </right>
          <top style="thin">
            <color auto="1"/>
          </top>
          <bottom style="thin">
            <color auto="1"/>
          </bottom>
        </border>
        <protection locked="0"/>
      </dxf>
    </rfmt>
    <rfmt sheetId="1" sqref="Y332" start="0" length="0">
      <dxf>
        <alignment vertical="top" wrapText="1" readingOrder="0"/>
        <border outline="0">
          <left style="thin">
            <color auto="1"/>
          </left>
          <right style="thin">
            <color auto="1"/>
          </right>
          <top style="thin">
            <color auto="1"/>
          </top>
          <bottom style="thin">
            <color auto="1"/>
          </bottom>
        </border>
        <protection locked="0"/>
      </dxf>
    </rfmt>
    <rfmt sheetId="1" sqref="Z332" start="0" length="0">
      <dxf>
        <alignment vertical="top" wrapText="1" readingOrder="0"/>
        <border outline="0">
          <left style="thin">
            <color auto="1"/>
          </left>
          <right style="thin">
            <color auto="1"/>
          </right>
          <top style="thin">
            <color auto="1"/>
          </top>
          <bottom style="thin">
            <color auto="1"/>
          </bottom>
        </border>
        <protection locked="0"/>
      </dxf>
    </rfmt>
    <rfmt sheetId="1" sqref="AA332" start="0" length="0">
      <dxf>
        <alignment vertical="top" wrapText="1" readingOrder="0"/>
        <border outline="0">
          <left style="thin">
            <color auto="1"/>
          </left>
          <right style="thin">
            <color auto="1"/>
          </right>
          <top style="thin">
            <color auto="1"/>
          </top>
          <bottom style="thin">
            <color auto="1"/>
          </bottom>
        </border>
        <protection locked="0"/>
      </dxf>
    </rfmt>
    <rfmt sheetId="1" sqref="AB332" start="0" length="0">
      <dxf>
        <alignment vertical="top" wrapText="1" readingOrder="0"/>
        <border outline="0">
          <left style="thin">
            <color auto="1"/>
          </left>
          <right style="thin">
            <color auto="1"/>
          </right>
          <top style="thin">
            <color auto="1"/>
          </top>
          <bottom style="thin">
            <color auto="1"/>
          </bottom>
        </border>
        <protection locked="0"/>
      </dxf>
    </rfmt>
    <rfmt sheetId="1" sqref="AC332" start="0" length="0">
      <dxf>
        <alignment vertical="top" wrapText="1" readingOrder="0"/>
        <border outline="0">
          <left style="thin">
            <color auto="1"/>
          </left>
          <right style="thin">
            <color auto="1"/>
          </right>
          <top style="thin">
            <color auto="1"/>
          </top>
          <bottom style="thin">
            <color auto="1"/>
          </bottom>
        </border>
        <protection locked="0"/>
      </dxf>
    </rfmt>
    <rfmt sheetId="1" sqref="AD332" start="0" length="0">
      <dxf>
        <alignment vertical="top" wrapText="1" readingOrder="0"/>
        <border outline="0">
          <left style="thin">
            <color auto="1"/>
          </left>
          <right style="thin">
            <color auto="1"/>
          </right>
          <top style="thin">
            <color auto="1"/>
          </top>
          <bottom style="thin">
            <color auto="1"/>
          </bottom>
        </border>
        <protection locked="0"/>
      </dxf>
    </rfmt>
    <rfmt sheetId="1" sqref="AE332" start="0" length="0">
      <dxf>
        <alignment vertical="top" wrapText="1" readingOrder="0"/>
        <border outline="0">
          <left style="thin">
            <color auto="1"/>
          </left>
          <right style="thin">
            <color auto="1"/>
          </right>
          <top style="thin">
            <color auto="1"/>
          </top>
          <bottom style="thin">
            <color auto="1"/>
          </bottom>
        </border>
        <protection locked="0"/>
      </dxf>
    </rfmt>
    <rfmt sheetId="1" sqref="AF332" start="0" length="0">
      <dxf>
        <alignment vertical="top" wrapText="1" readingOrder="0"/>
        <border outline="0">
          <left style="thin">
            <color auto="1"/>
          </left>
          <right style="thin">
            <color auto="1"/>
          </right>
          <top style="thin">
            <color auto="1"/>
          </top>
          <bottom style="thin">
            <color auto="1"/>
          </bottom>
        </border>
        <protection locked="0"/>
      </dxf>
    </rfmt>
    <rfmt sheetId="1" sqref="AG332" start="0" length="0">
      <dxf>
        <alignment vertical="top" wrapText="1" readingOrder="0"/>
        <border outline="0">
          <left style="thin">
            <color auto="1"/>
          </left>
          <right style="thin">
            <color auto="1"/>
          </right>
          <top style="thin">
            <color auto="1"/>
          </top>
          <bottom style="thin">
            <color auto="1"/>
          </bottom>
        </border>
        <protection locked="0"/>
      </dxf>
    </rfmt>
    <rfmt sheetId="1" sqref="AH332" start="0" length="0">
      <dxf>
        <alignment vertical="top" wrapText="1" readingOrder="0"/>
        <border outline="0">
          <left style="thin">
            <color auto="1"/>
          </left>
          <right style="thin">
            <color auto="1"/>
          </right>
          <top style="thin">
            <color auto="1"/>
          </top>
          <bottom style="thin">
            <color auto="1"/>
          </bottom>
        </border>
        <protection locked="0"/>
      </dxf>
    </rfmt>
    <rfmt sheetId="1" sqref="AI332" start="0" length="0">
      <dxf>
        <alignment vertical="top" wrapText="1" readingOrder="0"/>
        <border outline="0">
          <left style="thin">
            <color auto="1"/>
          </left>
          <right style="thin">
            <color auto="1"/>
          </right>
          <top style="thin">
            <color auto="1"/>
          </top>
          <bottom style="thin">
            <color auto="1"/>
          </bottom>
        </border>
        <protection locked="0"/>
      </dxf>
    </rfmt>
    <rfmt sheetId="1" sqref="AJ332" start="0" length="0">
      <dxf>
        <alignment vertical="top" wrapText="1" readingOrder="0"/>
        <border outline="0">
          <left style="thin">
            <color auto="1"/>
          </left>
          <right style="thin">
            <color auto="1"/>
          </right>
          <top style="thin">
            <color auto="1"/>
          </top>
          <bottom style="thin">
            <color auto="1"/>
          </bottom>
        </border>
        <protection locked="0"/>
      </dxf>
    </rfmt>
    <rfmt sheetId="1" sqref="AK332" start="0" length="0">
      <dxf>
        <alignment vertical="top" wrapText="1" readingOrder="0"/>
        <border outline="0">
          <left style="thin">
            <color auto="1"/>
          </left>
          <right style="thin">
            <color auto="1"/>
          </right>
          <top style="thin">
            <color auto="1"/>
          </top>
          <bottom style="thin">
            <color auto="1"/>
          </bottom>
        </border>
        <protection locked="0"/>
      </dxf>
    </rfmt>
    <rfmt sheetId="1" sqref="AL332" start="0" length="0">
      <dxf>
        <alignment vertical="top" wrapText="1" readingOrder="0"/>
        <border outline="0">
          <left style="thin">
            <color auto="1"/>
          </left>
          <right style="thin">
            <color auto="1"/>
          </right>
          <top style="thin">
            <color auto="1"/>
          </top>
          <bottom style="thin">
            <color auto="1"/>
          </bottom>
        </border>
        <protection locked="0"/>
      </dxf>
    </rfmt>
    <rcc rId="0" sId="1" dxf="1" numFmtId="34">
      <nc r="AM332">
        <v>230000000</v>
      </nc>
      <ndxf>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AN332" start="0" length="0">
      <dxf>
        <alignment vertical="top" wrapText="1" readingOrder="0"/>
        <border outline="0">
          <left style="thin">
            <color auto="1"/>
          </left>
          <right style="thin">
            <color auto="1"/>
          </right>
          <top style="thin">
            <color auto="1"/>
          </top>
          <bottom style="thin">
            <color auto="1"/>
          </bottom>
        </border>
        <protection locked="0"/>
      </dxf>
    </rfmt>
    <rfmt sheetId="1" sqref="AO332" start="0" length="0">
      <dxf>
        <font>
          <sz val="10"/>
          <color theme="1"/>
          <name val="Calibri"/>
          <scheme val="minor"/>
        </font>
        <alignment vertical="top" wrapText="1" readingOrder="0"/>
        <protection locked="0"/>
      </dxf>
    </rfmt>
  </rrc>
  <rrc rId="14913" sId="1" ref="A335:XFD335" action="deleteRow">
    <rfmt sheetId="1" xfDxf="1" sqref="A335:XFD335" start="0" length="0"/>
    <rcc rId="0" sId="1" dxf="1">
      <nc r="A335" t="inlineStr">
        <is>
          <t>GENERAL</t>
        </is>
      </nc>
      <ndxf>
        <font>
          <sz val="10"/>
          <color auto="1"/>
          <name val="Calibri"/>
          <scheme val="minor"/>
        </font>
        <fill>
          <patternFill patternType="solid">
            <bgColor theme="7" tint="0.59999389629810485"/>
          </patternFill>
        </fill>
        <alignment horizontal="center" vertical="center" readingOrder="0"/>
        <border outline="0">
          <left style="thin">
            <color auto="1"/>
          </left>
          <right style="thin">
            <color auto="1"/>
          </right>
          <top style="thin">
            <color auto="1"/>
          </top>
          <bottom style="thin">
            <color auto="1"/>
          </bottom>
        </border>
      </ndxf>
    </rcc>
    <rcc rId="0" sId="1" dxf="1">
      <nc r="B335" t="inlineStr">
        <is>
          <t>GR:4:4-06-02-574</t>
        </is>
      </nc>
      <ndxf>
        <alignment horizontal="center" vertical="center" wrapText="1" readingOrder="0"/>
        <border outline="0">
          <left style="thin">
            <color auto="1"/>
          </left>
          <right style="thin">
            <color auto="1"/>
          </right>
          <top style="thin">
            <color auto="1"/>
          </top>
          <bottom style="thin">
            <color auto="1"/>
          </bottom>
        </border>
        <protection locked="0"/>
      </ndxf>
    </rcc>
    <rcc rId="0" sId="1" dxf="1">
      <nc r="C335" t="inlineStr">
        <is>
          <t>A.17.2</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D335">
        <v>29704701</v>
      </nc>
      <ndxf>
        <alignment horizontal="center" vertical="center" wrapText="1" readingOrder="0"/>
        <border outline="0">
          <left style="thin">
            <color auto="1"/>
          </left>
          <right style="thin">
            <color auto="1"/>
          </right>
          <top style="thin">
            <color auto="1"/>
          </top>
          <bottom style="thin">
            <color auto="1"/>
          </bottom>
        </border>
        <protection locked="0"/>
      </ndxf>
    </rcc>
    <rcc rId="0" sId="1" dxf="1">
      <nc r="E335" t="inlineStr">
        <is>
          <t>1-0100</t>
        </is>
      </nc>
      <ndxf>
        <alignment horizontal="center" vertical="center" wrapText="1" readingOrder="0"/>
        <border outline="0">
          <left style="thin">
            <color auto="1"/>
          </left>
          <right style="thin">
            <color auto="1"/>
          </right>
          <top style="thin">
            <color auto="1"/>
          </top>
          <bottom style="thin">
            <color auto="1"/>
          </bottom>
        </border>
        <protection locked="0"/>
      </ndxf>
    </rcc>
    <rcc rId="0" sId="1" dxf="1">
      <nc r="F335">
        <v>574</v>
      </nc>
      <ndxf>
        <alignment horizontal="center" vertical="center" wrapText="1" readingOrder="0"/>
        <border outline="0">
          <left style="thin">
            <color auto="1"/>
          </left>
          <right style="thin">
            <color auto="1"/>
          </right>
          <top style="thin">
            <color auto="1"/>
          </top>
          <bottom style="thin">
            <color auto="1"/>
          </bottom>
        </border>
        <protection locked="0"/>
      </ndxf>
    </rcc>
    <rcc rId="0" sId="1" dxf="1">
      <nc r="G335" t="inlineStr">
        <is>
          <t>PRODUCTO</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cc rId="0" sId="1" dxf="1">
      <nc r="H335">
        <v>29704701</v>
      </nc>
      <ndxf>
        <alignment horizontal="center" vertical="center" wrapText="1" readingOrder="0"/>
        <border outline="0">
          <left style="thin">
            <color auto="1"/>
          </left>
          <right style="thin">
            <color auto="1"/>
          </right>
          <top style="thin">
            <color auto="1"/>
          </top>
          <bottom style="thin">
            <color auto="1"/>
          </bottom>
        </border>
        <protection locked="0"/>
      </ndxf>
    </rcc>
    <rcc rId="0" sId="1" dxf="1">
      <nc r="I335" t="inlineStr">
        <is>
          <t>ACTUALIZACIÓN DE INVENTARIOS DE LOS BIENES MUEBLES DEL DEPARTAMENTO DE CUNDINAMARCA</t>
        </is>
      </nc>
      <ndxf>
        <font>
          <sz val="10"/>
          <color theme="1"/>
          <name val="Calibri"/>
          <scheme val="minor"/>
        </font>
        <alignment horizontal="center" vertical="center" wrapText="1" readingOrder="0"/>
        <border outline="0">
          <left style="thin">
            <color auto="1"/>
          </left>
          <right style="thin">
            <color auto="1"/>
          </right>
          <top style="thin">
            <color auto="1"/>
          </top>
          <bottom style="thin">
            <color auto="1"/>
          </bottom>
        </border>
        <protection locked="0"/>
      </ndxf>
    </rcc>
    <rfmt sheetId="1" sqref="J335" start="0" length="0">
      <dxf>
        <font>
          <sz val="11"/>
          <color auto="1"/>
          <name val="Calibri"/>
          <scheme val="minor"/>
        </font>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fmt sheetId="1" sqref="K335" start="0" length="0">
      <dxf>
        <fill>
          <patternFill patternType="solid">
            <bgColor theme="4" tint="0.59999389629810485"/>
          </patternFill>
        </fill>
        <alignment horizontal="center" vertical="center" wrapText="1" readingOrder="0"/>
        <border outline="0">
          <left style="thin">
            <color auto="1"/>
          </left>
          <right style="thin">
            <color auto="1"/>
          </right>
          <top style="thin">
            <color auto="1"/>
          </top>
          <bottom style="thin">
            <color auto="1"/>
          </bottom>
        </border>
      </dxf>
    </rfmt>
    <rcc rId="0" sId="1" dxf="1">
      <nc r="L335" t="inlineStr">
        <is>
          <t>TRASLADO PRESUPUESTAL</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cc rId="0" sId="1" dxf="1">
      <nc r="M335" t="inlineStr">
        <is>
          <t>OCTUBRE</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cc rId="0" sId="1" dxf="1">
      <nc r="N335" t="inlineStr">
        <is>
          <t>1 MES</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fmt sheetId="1" sqref="O335" start="0" length="0">
      <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dxf>
    </rfmt>
    <rcc rId="0" sId="1" dxf="1">
      <nc r="P335" t="inlineStr">
        <is>
          <t>RECURSOS ORDINARIOS</t>
        </is>
      </nc>
      <ndxf>
        <fill>
          <patternFill patternType="solid">
            <bgColor theme="4" tint="0.59999389629810485"/>
          </patternFill>
        </fill>
        <alignment vertical="center" wrapText="1" readingOrder="0"/>
        <border outline="0">
          <left style="thin">
            <color auto="1"/>
          </left>
          <right style="thin">
            <color auto="1"/>
          </right>
          <top style="thin">
            <color auto="1"/>
          </top>
          <bottom style="thin">
            <color auto="1"/>
          </bottom>
        </border>
        <protection locked="0"/>
      </ndxf>
    </rcc>
    <rcc rId="0" sId="1" s="1" dxf="1" numFmtId="34">
      <nc r="Q335">
        <v>51410228</v>
      </nc>
      <ndxf>
        <numFmt numFmtId="34" formatCode="_(&quot;$&quot;\ * #,##0.00_);_(&quot;$&quot;\ * \(#,##0.00\);_(&quot;$&quot;\ * &quot;-&quot;??_);_(@_)"/>
        <fill>
          <patternFill patternType="solid">
            <bgColor theme="4" tint="0.59999389629810485"/>
          </patternFill>
        </fill>
        <alignment wrapText="1" readingOrder="0"/>
        <border outline="0">
          <left style="thin">
            <color auto="1"/>
          </left>
          <right style="thin">
            <color auto="1"/>
          </right>
          <top style="thin">
            <color auto="1"/>
          </top>
          <bottom style="thin">
            <color auto="1"/>
          </bottom>
        </border>
        <protection locked="0"/>
      </ndxf>
    </rcc>
    <rcc rId="0" sId="1" s="1" dxf="1" numFmtId="34">
      <nc r="R335">
        <v>51410228</v>
      </nc>
      <ndxf>
        <numFmt numFmtId="34" formatCode="_(&quot;$&quot;\ * #,##0.00_);_(&quot;$&quot;\ * \(#,##0.00\);_(&quot;$&quot;\ * &quot;-&quot;??_);_(@_)"/>
        <fill>
          <patternFill patternType="solid">
            <bgColor theme="4" tint="0.59999389629810485"/>
          </patternFill>
        </fill>
        <alignment wrapText="1" readingOrder="0"/>
        <border outline="0">
          <left style="thin">
            <color auto="1"/>
          </left>
          <right style="thin">
            <color auto="1"/>
          </right>
          <top style="thin">
            <color auto="1"/>
          </top>
          <bottom style="thin">
            <color auto="1"/>
          </bottom>
        </border>
        <protection locked="0"/>
      </ndxf>
    </rcc>
    <rcc rId="0" sId="1" dxf="1">
      <nc r="S335" t="inlineStr">
        <is>
          <t>NO</t>
        </is>
      </nc>
      <n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T335" t="inlineStr">
        <is>
          <t>N/A</t>
        </is>
      </nc>
      <ndxf>
        <fill>
          <patternFill patternType="solid">
            <bgColor theme="4" tint="0.59999389629810485"/>
          </patternFill>
        </fill>
        <alignment vertical="top" wrapText="1" readingOrder="0"/>
        <border outline="0">
          <left style="thin">
            <color indexed="64"/>
          </left>
          <right style="thin">
            <color indexed="64"/>
          </right>
          <top style="thin">
            <color indexed="64"/>
          </top>
          <bottom style="thin">
            <color indexed="64"/>
          </bottom>
        </border>
        <protection locked="0"/>
      </ndxf>
    </rcc>
    <rcc rId="0" sId="1" dxf="1">
      <nc r="U335" t="inlineStr">
        <is>
          <t>Secretaria General / Dirección de Bienes e Inventarios / Nestor Guerrero Neme</t>
        </is>
      </nc>
      <ndxf>
        <fill>
          <patternFill patternType="solid">
            <bgColor theme="4" tint="0.59999389629810485"/>
          </patternFill>
        </fill>
        <alignment vertical="top" wrapText="1" readingOrder="0"/>
        <border outline="0">
          <left style="thin">
            <color auto="1"/>
          </left>
          <right style="thin">
            <color auto="1"/>
          </right>
          <top style="thin">
            <color auto="1"/>
          </top>
          <bottom style="thin">
            <color auto="1"/>
          </bottom>
        </border>
        <protection locked="0"/>
      </ndxf>
    </rcc>
    <rfmt sheetId="1" sqref="V335" start="0" length="0">
      <dxf>
        <alignment horizontal="center" vertical="center" wrapText="1" readingOrder="0"/>
        <border outline="0">
          <left style="thin">
            <color auto="1"/>
          </left>
          <right style="thin">
            <color auto="1"/>
          </right>
          <top style="thin">
            <color auto="1"/>
          </top>
          <bottom style="thin">
            <color auto="1"/>
          </bottom>
        </border>
        <protection locked="0"/>
      </dxf>
    </rfmt>
    <rfmt sheetId="1" sqref="W335" start="0" length="0">
      <dxf>
        <alignment vertical="top" wrapText="1" readingOrder="0"/>
        <border outline="0">
          <left style="thin">
            <color auto="1"/>
          </left>
          <right style="thin">
            <color auto="1"/>
          </right>
          <top style="thin">
            <color auto="1"/>
          </top>
          <bottom style="thin">
            <color auto="1"/>
          </bottom>
        </border>
        <protection locked="0"/>
      </dxf>
    </rfmt>
    <rfmt sheetId="1" sqref="X335" start="0" length="0">
      <dxf>
        <alignment vertical="top" wrapText="1" readingOrder="0"/>
        <border outline="0">
          <left style="thin">
            <color auto="1"/>
          </left>
          <right style="thin">
            <color auto="1"/>
          </right>
          <top style="thin">
            <color auto="1"/>
          </top>
          <bottom style="thin">
            <color auto="1"/>
          </bottom>
        </border>
        <protection locked="0"/>
      </dxf>
    </rfmt>
    <rfmt sheetId="1" sqref="Y335" start="0" length="0">
      <dxf>
        <alignment vertical="top" wrapText="1" readingOrder="0"/>
        <border outline="0">
          <left style="thin">
            <color auto="1"/>
          </left>
          <right style="thin">
            <color auto="1"/>
          </right>
          <top style="thin">
            <color auto="1"/>
          </top>
          <bottom style="thin">
            <color auto="1"/>
          </bottom>
        </border>
        <protection locked="0"/>
      </dxf>
    </rfmt>
    <rfmt sheetId="1" sqref="Z335" start="0" length="0">
      <dxf>
        <alignment vertical="top" wrapText="1" readingOrder="0"/>
        <border outline="0">
          <left style="thin">
            <color auto="1"/>
          </left>
          <right style="thin">
            <color auto="1"/>
          </right>
          <top style="thin">
            <color auto="1"/>
          </top>
          <bottom style="thin">
            <color auto="1"/>
          </bottom>
        </border>
        <protection locked="0"/>
      </dxf>
    </rfmt>
    <rfmt sheetId="1" sqref="AA335" start="0" length="0">
      <dxf>
        <alignment vertical="top" wrapText="1" readingOrder="0"/>
        <border outline="0">
          <left style="thin">
            <color auto="1"/>
          </left>
          <right style="thin">
            <color auto="1"/>
          </right>
          <top style="thin">
            <color auto="1"/>
          </top>
          <bottom style="thin">
            <color auto="1"/>
          </bottom>
        </border>
        <protection locked="0"/>
      </dxf>
    </rfmt>
    <rfmt sheetId="1" sqref="AB335" start="0" length="0">
      <dxf>
        <alignment vertical="top" wrapText="1" readingOrder="0"/>
        <border outline="0">
          <left style="thin">
            <color auto="1"/>
          </left>
          <right style="thin">
            <color auto="1"/>
          </right>
          <top style="thin">
            <color auto="1"/>
          </top>
          <bottom style="thin">
            <color auto="1"/>
          </bottom>
        </border>
        <protection locked="0"/>
      </dxf>
    </rfmt>
    <rfmt sheetId="1" sqref="AC335" start="0" length="0">
      <dxf>
        <alignment vertical="top" wrapText="1" readingOrder="0"/>
        <border outline="0">
          <left style="thin">
            <color auto="1"/>
          </left>
          <right style="thin">
            <color auto="1"/>
          </right>
          <top style="thin">
            <color auto="1"/>
          </top>
          <bottom style="thin">
            <color auto="1"/>
          </bottom>
        </border>
        <protection locked="0"/>
      </dxf>
    </rfmt>
    <rfmt sheetId="1" sqref="AD335" start="0" length="0">
      <dxf>
        <alignment vertical="top" wrapText="1" readingOrder="0"/>
        <border outline="0">
          <left style="thin">
            <color auto="1"/>
          </left>
          <right style="thin">
            <color auto="1"/>
          </right>
          <top style="thin">
            <color auto="1"/>
          </top>
          <bottom style="thin">
            <color auto="1"/>
          </bottom>
        </border>
        <protection locked="0"/>
      </dxf>
    </rfmt>
    <rfmt sheetId="1" sqref="AE335" start="0" length="0">
      <dxf>
        <alignment vertical="top" wrapText="1" readingOrder="0"/>
        <border outline="0">
          <left style="thin">
            <color auto="1"/>
          </left>
          <right style="thin">
            <color auto="1"/>
          </right>
          <top style="thin">
            <color auto="1"/>
          </top>
          <bottom style="thin">
            <color auto="1"/>
          </bottom>
        </border>
        <protection locked="0"/>
      </dxf>
    </rfmt>
    <rfmt sheetId="1" s="1" sqref="AF335"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fmt sheetId="1" s="1" sqref="AG335"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fmt sheetId="1" s="1" sqref="AH335"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fmt sheetId="1" sqref="AI335" start="0" length="0">
      <dxf>
        <alignment vertical="top" wrapText="1" readingOrder="0"/>
        <border outline="0">
          <left style="thin">
            <color auto="1"/>
          </left>
          <right style="thin">
            <color auto="1"/>
          </right>
          <top style="thin">
            <color auto="1"/>
          </top>
          <bottom style="thin">
            <color auto="1"/>
          </bottom>
        </border>
        <protection locked="0"/>
      </dxf>
    </rfmt>
    <rfmt sheetId="1" sqref="AJ335" start="0" length="0">
      <dxf>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dxf>
    </rfmt>
    <rfmt sheetId="1" s="1" sqref="AK335" start="0" length="0">
      <dxf>
        <numFmt numFmtId="34" formatCode="_(&quot;$&quot;\ * #,##0.00_);_(&quot;$&quot;\ * \(#,##0.00\);_(&quot;$&quot;\ * &quot;-&quot;??_);_(@_)"/>
        <alignment wrapText="1" readingOrder="0"/>
        <border outline="0">
          <left style="thin">
            <color auto="1"/>
          </left>
          <right style="thin">
            <color auto="1"/>
          </right>
          <top style="thin">
            <color auto="1"/>
          </top>
          <bottom style="thin">
            <color auto="1"/>
          </bottom>
        </border>
        <protection locked="0"/>
      </dxf>
    </rfmt>
    <rfmt sheetId="1" sqref="AL335" start="0" length="0">
      <dxf>
        <alignment vertical="top" wrapText="1" readingOrder="0"/>
        <border outline="0">
          <left style="thin">
            <color auto="1"/>
          </left>
          <right style="thin">
            <color auto="1"/>
          </right>
          <top style="thin">
            <color auto="1"/>
          </top>
          <bottom style="thin">
            <color auto="1"/>
          </bottom>
        </border>
        <protection locked="0"/>
      </dxf>
    </rfmt>
    <rcc rId="0" sId="1" dxf="1" numFmtId="34">
      <nc r="AM335">
        <v>51410228</v>
      </nc>
      <ndxf>
        <numFmt numFmtId="34" formatCode="_(&quot;$&quot;\ * #,##0.00_);_(&quot;$&quot;\ * \(#,##0.00\);_(&quot;$&quot;\ * &quot;-&quot;??_);_(@_)"/>
        <alignment vertical="top" wrapText="1" readingOrder="0"/>
        <border outline="0">
          <left style="thin">
            <color auto="1"/>
          </left>
          <right style="thin">
            <color auto="1"/>
          </right>
          <top style="thin">
            <color auto="1"/>
          </top>
          <bottom style="thin">
            <color auto="1"/>
          </bottom>
        </border>
        <protection locked="0"/>
      </ndxf>
    </rcc>
    <rfmt sheetId="1" sqref="AN335" start="0" length="0">
      <dxf>
        <alignment vertical="top" wrapText="1" readingOrder="0"/>
        <border outline="0">
          <left style="thin">
            <color auto="1"/>
          </left>
          <right style="thin">
            <color auto="1"/>
          </right>
          <top style="thin">
            <color auto="1"/>
          </top>
          <bottom style="thin">
            <color auto="1"/>
          </bottom>
        </border>
        <protection locked="0"/>
      </dxf>
    </rfmt>
    <rfmt sheetId="1" sqref="AO335" start="0" length="0">
      <dxf>
        <font>
          <sz val="10"/>
          <color theme="1"/>
          <name val="Calibri"/>
          <scheme val="minor"/>
        </font>
        <alignment vertical="top" wrapText="1" readingOrder="0"/>
        <protection locked="0"/>
      </dxf>
    </rfmt>
  </rrc>
  <rrc rId="14914" sId="1" ref="A335:XFD335" action="deleteRow">
    <rfmt sheetId="1" xfDxf="1" sqref="A335:XFD335" start="0" length="0"/>
    <rfmt sheetId="1" sqref="A335" start="0" length="0">
      <dxf>
        <font>
          <b/>
          <sz val="10"/>
          <color theme="1"/>
          <name val="Calibri"/>
          <scheme val="minor"/>
        </font>
        <fill>
          <patternFill patternType="solid">
            <bgColor rgb="FF00B0F0"/>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B335" start="0" length="0">
      <dxf>
        <font>
          <b/>
          <sz val="10"/>
          <color theme="1"/>
          <name val="Calibri"/>
          <scheme val="minor"/>
        </font>
        <fill>
          <patternFill patternType="solid">
            <bgColor rgb="FF00B0F0"/>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C335" start="0" length="0">
      <dxf>
        <font>
          <b/>
          <sz val="10"/>
          <color theme="1"/>
          <name val="Calibri"/>
          <scheme val="minor"/>
        </font>
        <fill>
          <patternFill patternType="solid">
            <bgColor rgb="FF00B0F0"/>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D335" start="0" length="0">
      <dxf>
        <font>
          <b/>
          <sz val="10"/>
          <color theme="1"/>
          <name val="Calibri"/>
          <scheme val="minor"/>
        </font>
        <fill>
          <patternFill patternType="solid">
            <bgColor rgb="FF00B0F0"/>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E335" start="0" length="0">
      <dxf>
        <font>
          <b/>
          <sz val="10"/>
          <color theme="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fmt sheetId="1" sqref="F335" start="0" length="0">
      <dxf>
        <font>
          <b/>
          <sz val="10"/>
          <color theme="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fmt sheetId="1" sqref="G335" start="0" length="0">
      <dxf>
        <font>
          <b/>
          <sz val="10"/>
          <color theme="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fmt sheetId="1" sqref="H335" start="0" length="0">
      <dxf>
        <font>
          <b/>
          <sz val="10"/>
          <color theme="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fmt sheetId="1" sqref="I335" start="0" length="0">
      <dxf>
        <font>
          <b/>
          <sz val="10"/>
          <color theme="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fmt sheetId="1" sqref="J335" start="0" length="0">
      <dxf>
        <font>
          <b/>
          <sz val="10"/>
          <color theme="1"/>
          <name val="Calibri"/>
          <scheme val="minor"/>
        </font>
        <fill>
          <patternFill patternType="solid">
            <bgColor rgb="FF00B0F0"/>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335" start="0" length="0">
      <dxf>
        <font>
          <b/>
          <sz val="10"/>
          <color theme="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fmt sheetId="1" sqref="L335" start="0" length="0">
      <dxf>
        <font>
          <b/>
          <sz val="10"/>
          <color theme="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fmt sheetId="1" sqref="M335" start="0" length="0">
      <dxf>
        <font>
          <b/>
          <sz val="10"/>
          <color theme="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fmt sheetId="1" sqref="N335" start="0" length="0">
      <dxf>
        <font>
          <b/>
          <sz val="10"/>
          <color theme="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fmt sheetId="1" sqref="O335" start="0" length="0">
      <dxf>
        <font>
          <b/>
          <sz val="10"/>
          <color theme="1"/>
          <name val="Calibri"/>
          <scheme val="minor"/>
        </font>
        <numFmt numFmtId="164" formatCode="_-* #,##0.00\ _€_-;\-* #,##0.00\ _€_-;_-* &quot;-&quot;??\ _€_-;_-@_-"/>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fmt sheetId="1" sqref="P335" start="0" length="0">
      <dxf>
        <font>
          <b/>
          <sz val="10"/>
          <color theme="1"/>
          <name val="Calibri"/>
          <scheme val="minor"/>
        </font>
        <numFmt numFmtId="164" formatCode="_-* #,##0.00\ _€_-;\-* #,##0.00\ _€_-;_-* &quot;-&quot;??\ _€_-;_-@_-"/>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cc rId="0" sId="1" dxf="1">
      <nc r="Q335">
        <f>SUM(Q316:Q334)</f>
      </nc>
      <ndxf>
        <font>
          <b/>
          <sz val="10"/>
          <color theme="1"/>
          <name val="Calibri"/>
          <scheme val="minor"/>
        </font>
        <numFmt numFmtId="164" formatCode="_-* #,##0.00\ _€_-;\-* #,##0.00\ _€_-;_-* &quot;-&quot;??\ _€_-;_-@_-"/>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ndxf>
    </rcc>
    <rcc rId="0" sId="1" dxf="1">
      <nc r="R335">
        <f>+#REF!+#REF!+#REF!</f>
      </nc>
      <ndxf>
        <font>
          <b/>
          <sz val="10"/>
          <color theme="1"/>
          <name val="Calibri"/>
          <scheme val="minor"/>
        </font>
        <numFmt numFmtId="164" formatCode="_-* #,##0.00\ _€_-;\-* #,##0.00\ _€_-;_-* &quot;-&quot;??\ _€_-;_-@_-"/>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ndxf>
    </rcc>
    <rfmt sheetId="1" sqref="S335" start="0" length="0">
      <dxf>
        <font>
          <b/>
          <sz val="10"/>
          <color theme="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fmt sheetId="1" sqref="T335" start="0" length="0">
      <dxf>
        <font>
          <b/>
          <sz val="10"/>
          <color theme="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fmt sheetId="1" sqref="U335" start="0" length="0">
      <dxf>
        <font>
          <b/>
          <sz val="10"/>
          <color theme="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fmt sheetId="1" sqref="V335" start="0" length="0">
      <dxf>
        <font>
          <b/>
          <sz val="10"/>
          <color theme="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fmt sheetId="1" sqref="W335" start="0" length="0">
      <dxf>
        <font>
          <b/>
          <sz val="10"/>
          <color theme="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fmt sheetId="1" sqref="X335" start="0" length="0">
      <dxf>
        <font>
          <b/>
          <sz val="10"/>
          <color theme="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fmt sheetId="1" sqref="Y335" start="0" length="0">
      <dxf>
        <font>
          <b/>
          <sz val="10"/>
          <color theme="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fmt sheetId="1" sqref="Z335" start="0" length="0">
      <dxf>
        <font>
          <b/>
          <sz val="10"/>
          <color theme="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fmt sheetId="1" sqref="AA335" start="0" length="0">
      <dxf>
        <font>
          <b/>
          <sz val="10"/>
          <color theme="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fmt sheetId="1" sqref="AB335" start="0" length="0">
      <dxf>
        <font>
          <b/>
          <sz val="10"/>
          <color theme="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fmt sheetId="1" sqref="AC335" start="0" length="0">
      <dxf>
        <font>
          <b/>
          <sz val="10"/>
          <color theme="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fmt sheetId="1" sqref="AD335" start="0" length="0">
      <dxf>
        <font>
          <b/>
          <sz val="10"/>
          <color theme="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fmt sheetId="1" sqref="AE335" start="0" length="0">
      <dxf>
        <font>
          <b/>
          <sz val="10"/>
          <color theme="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fmt sheetId="1" sqref="AF335" start="0" length="0">
      <dxf>
        <font>
          <b/>
          <sz val="10"/>
          <color theme="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fmt sheetId="1" sqref="AG335" start="0" length="0">
      <dxf>
        <font>
          <b/>
          <sz val="10"/>
          <color theme="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fmt sheetId="1" sqref="AH335" start="0" length="0">
      <dxf>
        <font>
          <b/>
          <sz val="10"/>
          <color theme="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fmt sheetId="1" sqref="AI335" start="0" length="0">
      <dxf>
        <font>
          <b/>
          <sz val="10"/>
          <color theme="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fmt sheetId="1" sqref="AJ335" start="0" length="0">
      <dxf>
        <font>
          <b/>
          <sz val="10"/>
          <color theme="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fmt sheetId="1" sqref="AK335" start="0" length="0">
      <dxf>
        <font>
          <b/>
          <sz val="10"/>
          <color theme="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fmt sheetId="1" sqref="AL335" start="0" length="0">
      <dxf>
        <font>
          <b/>
          <sz val="10"/>
          <color theme="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fmt sheetId="1" sqref="AM335" start="0" length="0">
      <dxf>
        <font>
          <b/>
          <sz val="10"/>
          <color theme="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fmt sheetId="1" sqref="AN335" start="0" length="0">
      <dxf>
        <font>
          <b/>
          <sz val="10"/>
          <color theme="1"/>
          <name val="Calibri"/>
          <scheme val="minor"/>
        </font>
        <fill>
          <patternFill patternType="solid">
            <bgColor rgb="FF00B0F0"/>
          </patternFill>
        </fill>
        <alignment vertical="top" wrapText="1" readingOrder="0"/>
        <border outline="0">
          <left style="thin">
            <color auto="1"/>
          </left>
          <right style="thin">
            <color auto="1"/>
          </right>
          <top style="thin">
            <color auto="1"/>
          </top>
          <bottom style="thin">
            <color auto="1"/>
          </bottom>
        </border>
        <protection locked="0"/>
      </dxf>
    </rfmt>
  </rrc>
  <rrc rId="14915" sId="1" ref="A333:XFD333" action="deleteRow">
    <rfmt sheetId="1" xfDxf="1" sqref="A333:XFD333" start="0" length="0"/>
    <rfmt sheetId="1" sqref="A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B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C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D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E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F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G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H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I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J333" start="0" length="0">
      <dxf>
        <fill>
          <patternFill patternType="solid">
            <bgColor rgb="FFFFFF00"/>
          </patternFill>
        </fill>
        <alignment horizontal="left" vertical="top" wrapText="1" readingOrder="0"/>
        <border outline="0">
          <left style="thin">
            <color auto="1"/>
          </left>
          <right style="thin">
            <color auto="1"/>
          </right>
          <top style="thin">
            <color auto="1"/>
          </top>
          <bottom style="thin">
            <color auto="1"/>
          </bottom>
        </border>
        <protection locked="0"/>
      </dxf>
    </rfmt>
    <rfmt sheetId="1" sqref="K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L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M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N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O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P333" start="0" length="0">
      <dxf>
        <numFmt numFmtId="34" formatCode="_(&quot;$&quot;\ * #,##0.00_);_(&quot;$&quot;\ * \(#,##0.00\);_(&quot;$&quot;\ * &quot;-&quot;??_);_(@_)"/>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Q333" start="0" length="0">
      <dxf>
        <numFmt numFmtId="34" formatCode="_(&quot;$&quot;\ * #,##0.00_);_(&quot;$&quot;\ * \(#,##0.00\);_(&quot;$&quot;\ * &quot;-&quot;??_);_(@_)"/>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R333" start="0" length="0">
      <dxf>
        <numFmt numFmtId="34" formatCode="_(&quot;$&quot;\ * #,##0.00_);_(&quot;$&quot;\ * \(#,##0.00\);_(&quot;$&quot;\ * &quot;-&quot;??_);_(@_)"/>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S333" start="0" length="0">
      <dxf>
        <numFmt numFmtId="34" formatCode="_(&quot;$&quot;\ * #,##0.00_);_(&quot;$&quot;\ * \(#,##0.00\);_(&quot;$&quot;\ * &quot;-&quot;??_);_(@_)"/>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T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U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V333" start="0" length="0">
      <dxf>
        <fill>
          <patternFill patternType="solid">
            <bgColor rgb="FFFFFF00"/>
          </patternFill>
        </fill>
        <alignment horizontal="center" vertical="center" wrapText="1" readingOrder="0"/>
        <border outline="0">
          <left style="thin">
            <color auto="1"/>
          </left>
          <right style="thin">
            <color auto="1"/>
          </right>
          <top style="thin">
            <color auto="1"/>
          </top>
          <bottom style="thin">
            <color auto="1"/>
          </bottom>
        </border>
        <protection locked="0"/>
      </dxf>
    </rfmt>
    <rfmt sheetId="1" sqref="W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X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Y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Z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A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B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C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D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E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F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G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H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I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J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K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L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M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N333" start="0" length="0">
      <dxf>
        <fill>
          <patternFill patternType="solid">
            <bgColor rgb="FFFFFF00"/>
          </patternFill>
        </fill>
        <alignment vertical="top" wrapText="1" readingOrder="0"/>
        <border outline="0">
          <left style="thin">
            <color auto="1"/>
          </left>
          <right style="thin">
            <color auto="1"/>
          </right>
          <top style="thin">
            <color auto="1"/>
          </top>
          <bottom style="thin">
            <color auto="1"/>
          </bottom>
        </border>
        <protection locked="0"/>
      </dxf>
    </rfmt>
    <rfmt sheetId="1" sqref="AO333" start="0" length="0">
      <dxf>
        <font>
          <sz val="10"/>
          <color theme="1"/>
          <name val="Calibri"/>
          <scheme val="minor"/>
        </font>
        <alignment vertical="top" wrapText="1" readingOrder="0"/>
        <protection locked="0"/>
      </dxf>
    </rfmt>
  </rrc>
  <rcc rId="14916" sId="1">
    <oc r="S342">
      <v>0.6</v>
    </oc>
    <nc r="S342"/>
  </rcc>
  <rcc rId="14917" sId="1" numFmtId="34">
    <oc r="T342">
      <v>3071580000</v>
    </oc>
    <nc r="T342"/>
  </rcc>
  <rcc rId="14918" sId="1">
    <oc r="S343">
      <f>+T343*S342/T342</f>
    </oc>
    <nc r="S343"/>
  </rcc>
  <rcc rId="14919" sId="1" numFmtId="34">
    <oc r="T343">
      <v>292300090</v>
    </oc>
    <nc r="T343"/>
  </rcc>
  <rcc rId="14920" sId="1">
    <oc r="Q349">
      <f>26709000-2930000</f>
    </oc>
    <nc r="Q349"/>
  </rcc>
  <rcc rId="14921" sId="1">
    <oc r="Q350">
      <v>30547500</v>
    </oc>
    <nc r="Q350"/>
  </rcc>
  <rcc rId="14922" sId="1">
    <oc r="Q351">
      <f>90000000-66000000</f>
    </oc>
    <nc r="Q351"/>
  </rcc>
  <rcc rId="14923" sId="1">
    <oc r="R351" t="inlineStr">
      <is>
        <t>ferias</t>
      </is>
    </oc>
    <nc r="R351"/>
  </rcc>
  <rcc rId="14924" sId="1">
    <oc r="Q352">
      <f>+Q350-Q351</f>
    </oc>
    <nc r="Q352"/>
  </rcc>
  <rcc rId="14925" sId="1">
    <oc r="R352" t="inlineStr">
      <is>
        <t xml:space="preserve">actualuizar y difundir el protocolo </t>
      </is>
    </oc>
    <nc r="R352"/>
  </rcc>
  <rcc rId="14926" sId="1">
    <oc r="Q354">
      <v>26709000</v>
    </oc>
    <nc r="Q354"/>
  </rcc>
  <rcc rId="14927" sId="1">
    <oc r="R354" t="inlineStr">
      <is>
        <t>exsiten actualmente actualizar y difundir el protocolo</t>
      </is>
    </oc>
    <nc r="R354"/>
  </rcc>
  <rcc rId="14928" sId="1">
    <oc r="Q355">
      <f>+Q354+Q352</f>
    </oc>
    <nc r="Q355"/>
  </rcc>
  <rcc rId="14929" sId="1">
    <oc r="R355" t="inlineStr">
      <is>
        <t>total</t>
      </is>
    </oc>
    <nc r="R355"/>
  </rcc>
  <rcc rId="14930" sId="1">
    <oc r="Q357">
      <f>60000000-Q350</f>
    </oc>
    <nc r="Q357"/>
  </rcc>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31" sId="1" numFmtId="19">
    <oc r="B21">
      <v>43003</v>
    </oc>
    <nc r="B21">
      <v>43098</v>
    </nc>
  </rcc>
  <rcc rId="14932" sId="1" numFmtId="34">
    <oc r="B18">
      <f>28927171965+4374100000</f>
    </oc>
    <nc r="B18">
      <v>42196449728</v>
    </nc>
  </rcc>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A11EFB71_1E77_46CC_A353_A7B09B653F91_.wvu.FilterData" hidden="1" oldHidden="1">
    <formula>'SECRETARIA GENERAL'!$A$26:$BO$252</formula>
  </rdn>
  <rdn rId="0" localSheetId="2" customView="1" name="Z_A11EFB71_1E77_46CC_A353_A7B09B653F91_.wvu.Cols" hidden="1" oldHidden="1">
    <formula>'DESPACHO GOBERNADOR'!$F:$F,'DESPACHO GOBERNADOR'!$T:$T</formula>
  </rdn>
  <rcv guid="{A11EFB71-1E77-46CC-A353-A7B09B653F91}"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57"/>
  <sheetViews>
    <sheetView tabSelected="1" topLeftCell="V19" zoomScale="96" zoomScaleNormal="85" zoomScalePageLayoutView="125" workbookViewId="0">
      <selection activeCell="B15" sqref="B15"/>
    </sheetView>
  </sheetViews>
  <sheetFormatPr baseColWidth="10" defaultRowHeight="15" x14ac:dyDescent="0.25"/>
  <cols>
    <col min="1" max="1" width="39.28515625" customWidth="1"/>
    <col min="2" max="2" width="70.28515625" customWidth="1"/>
    <col min="3" max="3" width="25" bestFit="1" customWidth="1"/>
    <col min="4" max="4" width="24.140625" bestFit="1" customWidth="1"/>
    <col min="5" max="5" width="10.42578125" bestFit="1" customWidth="1"/>
    <col min="6" max="6" width="11.28515625" bestFit="1" customWidth="1"/>
    <col min="7" max="7" width="15.28515625" bestFit="1" customWidth="1"/>
    <col min="8" max="8" width="12.7109375" customWidth="1"/>
    <col min="9" max="9" width="38.42578125" customWidth="1"/>
    <col min="10" max="10" width="37.28515625" bestFit="1" customWidth="1"/>
    <col min="11" max="11" width="28.7109375" bestFit="1" customWidth="1"/>
    <col min="12" max="12" width="88.7109375" customWidth="1"/>
    <col min="13" max="13" width="17.28515625" customWidth="1"/>
    <col min="14" max="14" width="18.85546875" customWidth="1"/>
    <col min="15" max="15" width="27.42578125" customWidth="1"/>
    <col min="16" max="16" width="27.7109375" customWidth="1"/>
    <col min="17" max="17" width="24.85546875" customWidth="1"/>
    <col min="18" max="18" width="24.28515625" customWidth="1"/>
    <col min="19" max="19" width="18.42578125" customWidth="1"/>
    <col min="20" max="20" width="20.42578125" customWidth="1"/>
    <col min="21" max="21" width="37.7109375" bestFit="1" customWidth="1"/>
    <col min="22" max="22" width="27" customWidth="1"/>
    <col min="23" max="23" width="22.85546875" customWidth="1"/>
    <col min="24" max="24" width="22.7109375" bestFit="1" customWidth="1"/>
    <col min="25" max="25" width="23.7109375" bestFit="1" customWidth="1"/>
    <col min="26" max="26" width="28.28515625" bestFit="1" customWidth="1"/>
    <col min="27" max="28" width="19.42578125" bestFit="1" customWidth="1"/>
    <col min="29" max="29" width="21.7109375" customWidth="1"/>
    <col min="30" max="31" width="24.7109375" bestFit="1" customWidth="1"/>
    <col min="32" max="32" width="28.28515625" customWidth="1"/>
    <col min="33" max="33" width="24.28515625" customWidth="1"/>
    <col min="34" max="35" width="24.28515625" bestFit="1" customWidth="1"/>
    <col min="36" max="38" width="24.7109375" bestFit="1" customWidth="1"/>
    <col min="39" max="39" width="25.140625" customWidth="1"/>
    <col min="40" max="40" width="24.7109375" bestFit="1" customWidth="1"/>
    <col min="41" max="41" width="27.42578125" bestFit="1" customWidth="1"/>
    <col min="42" max="42" width="27" bestFit="1" customWidth="1"/>
    <col min="43" max="43" width="20.7109375" customWidth="1"/>
    <col min="44" max="44" width="17.42578125" bestFit="1" customWidth="1"/>
    <col min="45" max="45" width="14.28515625" bestFit="1" customWidth="1"/>
    <col min="46" max="46" width="19.28515625" customWidth="1"/>
    <col min="47" max="52" width="13.28515625" bestFit="1" customWidth="1"/>
    <col min="53" max="53" width="14.7109375" bestFit="1" customWidth="1"/>
    <col min="55" max="55" width="14.7109375" bestFit="1" customWidth="1"/>
  </cols>
  <sheetData>
    <row r="1" spans="1:41" x14ac:dyDescent="0.25">
      <c r="A1" s="1090"/>
      <c r="B1" s="1091"/>
      <c r="C1" s="1091"/>
      <c r="D1" s="1092"/>
      <c r="E1" s="1099" t="s">
        <v>95</v>
      </c>
      <c r="F1" s="1099"/>
      <c r="G1" s="1099"/>
      <c r="H1" s="1100" t="s">
        <v>96</v>
      </c>
      <c r="I1" s="1100"/>
      <c r="J1" s="1090"/>
      <c r="K1" s="1091"/>
      <c r="L1" s="1091"/>
      <c r="M1" s="1092"/>
      <c r="N1" s="1099" t="s">
        <v>95</v>
      </c>
      <c r="O1" s="1099"/>
      <c r="P1" s="1099"/>
      <c r="Q1" s="1099"/>
      <c r="R1" s="1100" t="s">
        <v>96</v>
      </c>
      <c r="S1" s="1100"/>
      <c r="T1" s="6"/>
      <c r="U1" s="6"/>
      <c r="V1" s="1090"/>
      <c r="W1" s="1091"/>
      <c r="X1" s="1091"/>
      <c r="Y1" s="1092"/>
      <c r="Z1" s="1099" t="s">
        <v>95</v>
      </c>
      <c r="AA1" s="1099"/>
      <c r="AB1" s="1099"/>
      <c r="AC1" s="1099"/>
      <c r="AD1" s="1100" t="s">
        <v>96</v>
      </c>
      <c r="AE1" s="1100"/>
      <c r="AF1" s="6"/>
      <c r="AG1" s="6"/>
      <c r="AH1" s="6"/>
      <c r="AI1" s="1090"/>
      <c r="AJ1" s="1091"/>
      <c r="AK1" s="1091"/>
      <c r="AL1" s="1092"/>
      <c r="AM1" s="1099" t="s">
        <v>95</v>
      </c>
      <c r="AN1" s="1099"/>
      <c r="AO1" s="1099"/>
    </row>
    <row r="2" spans="1:41" x14ac:dyDescent="0.25">
      <c r="A2" s="1093"/>
      <c r="B2" s="1094"/>
      <c r="C2" s="1094"/>
      <c r="D2" s="1095"/>
      <c r="E2" s="1099"/>
      <c r="F2" s="1099"/>
      <c r="G2" s="1099"/>
      <c r="H2" s="1100" t="s">
        <v>97</v>
      </c>
      <c r="I2" s="1100"/>
      <c r="J2" s="1093"/>
      <c r="K2" s="1094"/>
      <c r="L2" s="1094"/>
      <c r="M2" s="1095"/>
      <c r="N2" s="1099"/>
      <c r="O2" s="1099"/>
      <c r="P2" s="1099"/>
      <c r="Q2" s="1099"/>
      <c r="R2" s="1100" t="s">
        <v>97</v>
      </c>
      <c r="S2" s="1100"/>
      <c r="T2" s="6"/>
      <c r="U2" s="6"/>
      <c r="V2" s="1093"/>
      <c r="W2" s="1094"/>
      <c r="X2" s="1094"/>
      <c r="Y2" s="1095"/>
      <c r="Z2" s="1099"/>
      <c r="AA2" s="1099"/>
      <c r="AB2" s="1099"/>
      <c r="AC2" s="1099"/>
      <c r="AD2" s="1100" t="s">
        <v>97</v>
      </c>
      <c r="AE2" s="1100"/>
      <c r="AF2" s="6"/>
      <c r="AG2" s="6"/>
      <c r="AH2" s="6"/>
      <c r="AI2" s="1093"/>
      <c r="AJ2" s="1094"/>
      <c r="AK2" s="1094"/>
      <c r="AL2" s="1095"/>
      <c r="AM2" s="1099"/>
      <c r="AN2" s="1099"/>
      <c r="AO2" s="1099"/>
    </row>
    <row r="3" spans="1:41" x14ac:dyDescent="0.25">
      <c r="A3" s="1096"/>
      <c r="B3" s="1097"/>
      <c r="C3" s="1097"/>
      <c r="D3" s="1098"/>
      <c r="E3" s="1099" t="s">
        <v>98</v>
      </c>
      <c r="F3" s="1099"/>
      <c r="G3" s="1099"/>
      <c r="H3" s="1113" t="s">
        <v>99</v>
      </c>
      <c r="I3" s="1114"/>
      <c r="J3" s="1096"/>
      <c r="K3" s="1097"/>
      <c r="L3" s="1097"/>
      <c r="M3" s="1098"/>
      <c r="N3" s="1099" t="s">
        <v>98</v>
      </c>
      <c r="O3" s="1099"/>
      <c r="P3" s="1099"/>
      <c r="Q3" s="1099"/>
      <c r="R3" s="1113" t="s">
        <v>99</v>
      </c>
      <c r="S3" s="1114"/>
      <c r="T3" s="6"/>
      <c r="U3" s="6"/>
      <c r="V3" s="1096"/>
      <c r="W3" s="1097"/>
      <c r="X3" s="1097"/>
      <c r="Y3" s="1098"/>
      <c r="Z3" s="1099" t="s">
        <v>98</v>
      </c>
      <c r="AA3" s="1099"/>
      <c r="AB3" s="1099"/>
      <c r="AC3" s="1099"/>
      <c r="AD3" s="1113" t="s">
        <v>99</v>
      </c>
      <c r="AE3" s="1114"/>
      <c r="AF3" s="6"/>
      <c r="AG3" s="6"/>
      <c r="AH3" s="6"/>
      <c r="AI3" s="1096"/>
      <c r="AJ3" s="1097"/>
      <c r="AK3" s="1097"/>
      <c r="AL3" s="1098"/>
      <c r="AM3" s="1099" t="s">
        <v>98</v>
      </c>
      <c r="AN3" s="1099"/>
      <c r="AO3" s="1099"/>
    </row>
    <row r="4" spans="1:41" x14ac:dyDescent="0.25">
      <c r="A4" s="6"/>
      <c r="B4" s="6"/>
      <c r="C4" s="6"/>
      <c r="D4" s="6"/>
      <c r="E4" s="6"/>
      <c r="F4" s="6"/>
      <c r="G4" s="6"/>
      <c r="H4" s="6"/>
      <c r="I4" s="6"/>
      <c r="J4" s="7"/>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row>
    <row r="5" spans="1:41" x14ac:dyDescent="0.25">
      <c r="A5" s="6"/>
      <c r="B5" s="6"/>
      <c r="C5" s="6"/>
      <c r="D5" s="6"/>
      <c r="E5" s="6"/>
      <c r="F5" s="6"/>
      <c r="G5" s="6"/>
      <c r="H5" s="6"/>
      <c r="I5" s="6"/>
      <c r="J5" s="7"/>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row>
    <row r="6" spans="1:41" x14ac:dyDescent="0.25">
      <c r="A6" s="6"/>
      <c r="B6" s="6"/>
      <c r="C6" s="6"/>
      <c r="D6" s="6"/>
      <c r="E6" s="6"/>
      <c r="F6" s="6"/>
      <c r="G6" s="6"/>
      <c r="H6" s="6"/>
      <c r="I6" s="6"/>
      <c r="J6" s="7"/>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x14ac:dyDescent="0.25">
      <c r="A7" s="6"/>
      <c r="B7" s="6"/>
      <c r="C7" s="6"/>
      <c r="D7" s="6"/>
      <c r="E7" s="6"/>
      <c r="F7" s="6"/>
      <c r="G7" s="6"/>
      <c r="H7" s="6"/>
      <c r="I7" s="6"/>
      <c r="J7" s="7"/>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row>
    <row r="8" spans="1:41" x14ac:dyDescent="0.25">
      <c r="A8" s="8" t="s">
        <v>100</v>
      </c>
      <c r="B8" s="6"/>
      <c r="C8" s="6"/>
      <c r="D8" s="6"/>
      <c r="E8" s="6"/>
      <c r="F8" s="6"/>
      <c r="G8" s="6"/>
      <c r="H8" s="6"/>
      <c r="I8" s="6"/>
      <c r="J8" s="7"/>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row>
    <row r="9" spans="1:41" x14ac:dyDescent="0.25">
      <c r="A9" s="6"/>
      <c r="B9" s="8"/>
      <c r="C9" s="6"/>
      <c r="D9" s="6"/>
      <c r="E9" s="6"/>
      <c r="F9" s="6"/>
      <c r="G9" s="6"/>
      <c r="H9" s="6"/>
      <c r="I9" s="6"/>
      <c r="J9" s="7"/>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row>
    <row r="10" spans="1:41" ht="15.75" thickBot="1" x14ac:dyDescent="0.3">
      <c r="A10" s="8" t="s">
        <v>101</v>
      </c>
      <c r="B10" s="6"/>
      <c r="C10" s="6"/>
      <c r="D10" s="6"/>
      <c r="E10" s="6"/>
      <c r="F10" s="1101" t="s">
        <v>102</v>
      </c>
      <c r="G10" s="1102"/>
      <c r="H10" s="1102"/>
      <c r="I10" s="1103"/>
      <c r="J10" s="7"/>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row>
    <row r="11" spans="1:41" ht="23.25" customHeight="1" x14ac:dyDescent="0.25">
      <c r="A11" s="9" t="s">
        <v>103</v>
      </c>
      <c r="B11" s="107" t="s">
        <v>141</v>
      </c>
      <c r="C11" s="6"/>
      <c r="D11" s="6"/>
      <c r="E11" s="6"/>
      <c r="F11" s="1104"/>
      <c r="G11" s="1105"/>
      <c r="H11" s="1105"/>
      <c r="I11" s="1106"/>
      <c r="J11" s="7"/>
      <c r="K11" s="6"/>
      <c r="L11" s="6"/>
      <c r="M11" s="6"/>
      <c r="N11" s="10"/>
      <c r="O11" s="10"/>
      <c r="P11" s="10"/>
      <c r="Q11" s="10"/>
      <c r="R11" s="6"/>
      <c r="S11" s="6"/>
      <c r="T11" s="6"/>
      <c r="U11" s="6"/>
      <c r="V11" s="6"/>
      <c r="W11" s="6"/>
      <c r="X11" s="6"/>
      <c r="Y11" s="6"/>
      <c r="Z11" s="6"/>
      <c r="AA11" s="6"/>
      <c r="AB11" s="6"/>
      <c r="AC11" s="6"/>
      <c r="AD11" s="6"/>
      <c r="AE11" s="6"/>
      <c r="AF11" s="6"/>
      <c r="AG11" s="6"/>
      <c r="AH11" s="6"/>
      <c r="AI11" s="6"/>
      <c r="AJ11" s="6"/>
      <c r="AK11" s="6"/>
      <c r="AL11" s="6"/>
      <c r="AM11" s="6"/>
      <c r="AN11" s="6"/>
      <c r="AO11" s="6"/>
    </row>
    <row r="12" spans="1:41" ht="20.25" customHeight="1" x14ac:dyDescent="0.25">
      <c r="A12" s="11" t="s">
        <v>104</v>
      </c>
      <c r="B12" s="59" t="s">
        <v>0</v>
      </c>
      <c r="C12" s="6"/>
      <c r="D12" s="6"/>
      <c r="E12" s="6"/>
      <c r="F12" s="1104"/>
      <c r="G12" s="1105"/>
      <c r="H12" s="1105"/>
      <c r="I12" s="1106"/>
      <c r="J12" s="7"/>
      <c r="K12" s="6"/>
      <c r="L12" s="6"/>
      <c r="M12" s="6"/>
      <c r="N12" s="10"/>
      <c r="O12" s="10"/>
      <c r="P12" s="10"/>
      <c r="Q12" s="10"/>
      <c r="R12" s="6"/>
      <c r="S12" s="6"/>
      <c r="T12" s="6"/>
      <c r="U12" s="6"/>
      <c r="V12" s="6"/>
      <c r="W12" s="6"/>
      <c r="X12" s="6"/>
      <c r="Y12" s="6"/>
      <c r="Z12" s="6"/>
      <c r="AA12" s="6"/>
      <c r="AB12" s="6"/>
      <c r="AC12" s="6"/>
      <c r="AD12" s="6"/>
      <c r="AE12" s="6"/>
      <c r="AF12" s="6"/>
      <c r="AG12" s="6"/>
      <c r="AH12" s="6"/>
      <c r="AI12" s="6"/>
      <c r="AJ12" s="6"/>
      <c r="AK12" s="6"/>
      <c r="AL12" s="6"/>
      <c r="AM12" s="6"/>
      <c r="AN12" s="6"/>
      <c r="AO12" s="6"/>
    </row>
    <row r="13" spans="1:41" ht="19.5" customHeight="1" x14ac:dyDescent="0.25">
      <c r="A13" s="11" t="s">
        <v>105</v>
      </c>
      <c r="B13" s="60">
        <v>7491926</v>
      </c>
      <c r="C13" s="6"/>
      <c r="D13" s="6"/>
      <c r="E13" s="6"/>
      <c r="F13" s="1104"/>
      <c r="G13" s="1105"/>
      <c r="H13" s="1105"/>
      <c r="I13" s="1106"/>
      <c r="J13" s="7"/>
      <c r="K13" s="6"/>
      <c r="L13" s="6"/>
      <c r="M13" s="6"/>
      <c r="N13" s="10"/>
      <c r="O13" s="10"/>
      <c r="P13" s="10"/>
      <c r="Q13" s="10"/>
      <c r="R13" s="6"/>
      <c r="S13" s="6"/>
      <c r="T13" s="6"/>
      <c r="U13" s="6"/>
      <c r="V13" s="6"/>
      <c r="W13" s="6"/>
      <c r="X13" s="6"/>
      <c r="Y13" s="6"/>
      <c r="Z13" s="6"/>
      <c r="AA13" s="6"/>
      <c r="AB13" s="6"/>
      <c r="AC13" s="6"/>
      <c r="AD13" s="6"/>
      <c r="AE13" s="6"/>
      <c r="AF13" s="6"/>
      <c r="AG13" s="6"/>
      <c r="AH13" s="6"/>
      <c r="AI13" s="6"/>
      <c r="AJ13" s="6"/>
      <c r="AK13" s="6"/>
      <c r="AL13" s="6"/>
      <c r="AM13" s="6"/>
      <c r="AN13" s="6"/>
      <c r="AO13" s="6"/>
    </row>
    <row r="14" spans="1:41" ht="41.25" customHeight="1" x14ac:dyDescent="0.25">
      <c r="A14" s="101" t="s">
        <v>106</v>
      </c>
      <c r="B14" s="103" t="s">
        <v>146</v>
      </c>
      <c r="C14" s="6"/>
      <c r="D14" s="6"/>
      <c r="E14" s="6"/>
      <c r="F14" s="1107"/>
      <c r="G14" s="1108"/>
      <c r="H14" s="1108"/>
      <c r="I14" s="1109"/>
      <c r="J14" s="7"/>
      <c r="K14" s="6"/>
      <c r="L14" s="6"/>
      <c r="M14" s="6"/>
      <c r="N14" s="10"/>
      <c r="O14" s="10"/>
      <c r="P14" s="10"/>
      <c r="Q14" s="10"/>
      <c r="R14" s="6"/>
      <c r="S14" s="6"/>
      <c r="T14" s="6"/>
      <c r="U14" s="6"/>
      <c r="V14" s="6"/>
      <c r="W14" s="6"/>
      <c r="X14" s="6"/>
      <c r="Y14" s="6"/>
      <c r="Z14" s="6"/>
      <c r="AA14" s="6"/>
      <c r="AB14" s="6"/>
      <c r="AC14" s="6"/>
      <c r="AD14" s="6"/>
      <c r="AE14" s="6"/>
      <c r="AF14" s="6"/>
      <c r="AG14" s="6"/>
      <c r="AH14" s="6"/>
      <c r="AI14" s="6"/>
      <c r="AJ14" s="6"/>
      <c r="AK14" s="6"/>
      <c r="AL14" s="6"/>
      <c r="AM14" s="6"/>
      <c r="AN14" s="6"/>
      <c r="AO14" s="6"/>
    </row>
    <row r="15" spans="1:41" ht="147" customHeight="1" x14ac:dyDescent="0.25">
      <c r="A15" s="101" t="s">
        <v>107</v>
      </c>
      <c r="B15" s="102" t="s">
        <v>143</v>
      </c>
      <c r="C15" s="6"/>
      <c r="D15" s="6"/>
      <c r="E15" s="6"/>
      <c r="F15" s="13"/>
      <c r="G15" s="13"/>
      <c r="H15" s="13"/>
      <c r="I15" s="6"/>
      <c r="J15" s="7"/>
      <c r="K15" s="6"/>
      <c r="L15" s="6"/>
      <c r="M15" s="6"/>
      <c r="N15" s="10"/>
      <c r="O15" s="10"/>
      <c r="P15" s="10"/>
      <c r="Q15" s="10"/>
      <c r="R15" s="6"/>
      <c r="S15" s="6"/>
      <c r="T15" s="6"/>
      <c r="U15" s="6"/>
      <c r="V15" s="6"/>
      <c r="W15" s="6"/>
      <c r="X15" s="6"/>
      <c r="Y15" s="6"/>
      <c r="Z15" s="6"/>
      <c r="AA15" s="6"/>
      <c r="AB15" s="6"/>
      <c r="AC15" s="6"/>
      <c r="AD15" s="6"/>
      <c r="AE15" s="6"/>
      <c r="AF15" s="6"/>
      <c r="AG15" s="6"/>
      <c r="AH15" s="6"/>
      <c r="AI15" s="6"/>
      <c r="AJ15" s="6"/>
      <c r="AK15" s="6"/>
      <c r="AL15" s="6"/>
      <c r="AM15" s="6"/>
      <c r="AN15" s="6"/>
      <c r="AO15" s="6"/>
    </row>
    <row r="16" spans="1:41" ht="31.5" customHeight="1" x14ac:dyDescent="0.25">
      <c r="A16" s="11" t="s">
        <v>108</v>
      </c>
      <c r="B16" s="12" t="s">
        <v>140</v>
      </c>
      <c r="C16" s="6"/>
      <c r="D16" s="6"/>
      <c r="E16" s="6"/>
      <c r="F16" s="1101" t="s">
        <v>109</v>
      </c>
      <c r="G16" s="1102"/>
      <c r="H16" s="1102"/>
      <c r="I16" s="1103"/>
      <c r="J16" s="7"/>
      <c r="K16" s="6"/>
      <c r="L16" s="6"/>
      <c r="M16" s="6"/>
      <c r="N16" s="10"/>
      <c r="O16" s="10"/>
      <c r="P16" s="10"/>
      <c r="Q16" s="10"/>
      <c r="R16" s="6"/>
      <c r="S16" s="6"/>
      <c r="T16" s="6"/>
      <c r="U16" s="6"/>
      <c r="V16" s="6"/>
      <c r="W16" s="6"/>
      <c r="X16" s="6"/>
      <c r="Y16" s="6"/>
      <c r="Z16" s="6"/>
      <c r="AA16" s="6"/>
      <c r="AB16" s="6"/>
      <c r="AC16" s="6"/>
      <c r="AD16" s="6"/>
      <c r="AE16" s="6"/>
      <c r="AF16" s="6"/>
      <c r="AG16" s="6"/>
      <c r="AH16" s="6"/>
      <c r="AI16" s="6"/>
      <c r="AJ16" s="6"/>
      <c r="AK16" s="6"/>
      <c r="AL16" s="6"/>
      <c r="AM16" s="6"/>
      <c r="AN16" s="6"/>
      <c r="AO16" s="6"/>
    </row>
    <row r="17" spans="1:42" ht="36" customHeight="1" x14ac:dyDescent="0.25">
      <c r="A17" s="11" t="s">
        <v>110</v>
      </c>
      <c r="B17" s="104" t="s">
        <v>175</v>
      </c>
      <c r="C17" s="6"/>
      <c r="D17" s="6"/>
      <c r="E17" s="6"/>
      <c r="F17" s="1104"/>
      <c r="G17" s="1105"/>
      <c r="H17" s="1105"/>
      <c r="I17" s="1106"/>
      <c r="J17" s="7"/>
      <c r="K17" s="6"/>
      <c r="L17" s="6"/>
      <c r="M17" s="6"/>
      <c r="N17" s="10"/>
      <c r="O17" s="10"/>
      <c r="P17" s="10"/>
      <c r="Q17" s="10"/>
      <c r="R17" s="6"/>
      <c r="S17" s="6"/>
      <c r="T17" s="6"/>
      <c r="U17" s="6"/>
      <c r="V17" s="6"/>
      <c r="W17" s="6"/>
      <c r="X17" s="6"/>
      <c r="Y17" s="6"/>
      <c r="Z17" s="6"/>
      <c r="AA17" s="6"/>
      <c r="AB17" s="6"/>
      <c r="AC17" s="6"/>
      <c r="AD17" s="6"/>
      <c r="AE17" s="6"/>
      <c r="AF17" s="6"/>
      <c r="AG17" s="6"/>
      <c r="AH17" s="6"/>
      <c r="AI17" s="6"/>
      <c r="AJ17" s="6"/>
      <c r="AK17" s="6"/>
      <c r="AL17" s="6"/>
      <c r="AM17" s="6"/>
      <c r="AN17" s="6"/>
      <c r="AO17" s="6"/>
    </row>
    <row r="18" spans="1:42" ht="17.25" customHeight="1" x14ac:dyDescent="0.25">
      <c r="A18" s="11" t="s">
        <v>111</v>
      </c>
      <c r="B18" s="106">
        <v>42196449728</v>
      </c>
      <c r="C18" s="6"/>
      <c r="D18" s="6"/>
      <c r="E18" s="6"/>
      <c r="F18" s="1104"/>
      <c r="G18" s="1105"/>
      <c r="H18" s="1105"/>
      <c r="I18" s="1106"/>
      <c r="J18" s="7"/>
      <c r="K18" s="6"/>
      <c r="L18" s="6"/>
      <c r="M18" s="6"/>
      <c r="N18" s="10"/>
      <c r="O18" s="10"/>
      <c r="P18" s="10"/>
      <c r="Q18" s="10"/>
      <c r="R18" s="6"/>
      <c r="S18" s="6"/>
      <c r="T18" s="6"/>
      <c r="U18" s="6"/>
      <c r="V18" s="6"/>
      <c r="W18" s="6"/>
      <c r="X18" s="6"/>
      <c r="Y18" s="6"/>
      <c r="Z18" s="6"/>
      <c r="AA18" s="6"/>
      <c r="AB18" s="6"/>
      <c r="AC18" s="6"/>
      <c r="AD18" s="6"/>
      <c r="AE18" s="6"/>
      <c r="AF18" s="6"/>
      <c r="AG18" s="6"/>
      <c r="AH18" s="6"/>
      <c r="AI18" s="6"/>
      <c r="AJ18" s="6"/>
      <c r="AK18" s="6"/>
      <c r="AL18" s="6"/>
      <c r="AM18" s="6"/>
      <c r="AN18" s="6"/>
      <c r="AO18" s="6"/>
    </row>
    <row r="19" spans="1:42" ht="41.25" customHeight="1" x14ac:dyDescent="0.25">
      <c r="A19" s="11" t="s">
        <v>112</v>
      </c>
      <c r="B19" s="105">
        <f>737717*1000</f>
        <v>737717000</v>
      </c>
      <c r="C19" s="6"/>
      <c r="D19" s="6"/>
      <c r="E19" s="6"/>
      <c r="F19" s="1104"/>
      <c r="G19" s="1105"/>
      <c r="H19" s="1105"/>
      <c r="I19" s="1106"/>
      <c r="J19" s="7"/>
      <c r="K19" s="6"/>
      <c r="L19" s="6"/>
      <c r="M19" s="6"/>
      <c r="N19" s="10"/>
      <c r="O19" s="10"/>
      <c r="P19" s="10"/>
      <c r="Q19" s="10"/>
      <c r="R19" s="6"/>
      <c r="S19" s="6"/>
      <c r="T19" s="6"/>
      <c r="U19" s="6"/>
      <c r="V19" s="6"/>
      <c r="W19" s="6"/>
      <c r="X19" s="6"/>
      <c r="Y19" s="6"/>
      <c r="Z19" s="6"/>
      <c r="AA19" s="6"/>
      <c r="AB19" s="6"/>
      <c r="AC19" s="6"/>
      <c r="AD19" s="6"/>
      <c r="AE19" s="6"/>
      <c r="AF19" s="6"/>
      <c r="AG19" s="6"/>
      <c r="AH19" s="6"/>
      <c r="AI19" s="6"/>
      <c r="AJ19" s="6"/>
      <c r="AK19" s="6"/>
      <c r="AL19" s="6"/>
      <c r="AM19" s="6"/>
      <c r="AN19" s="6"/>
      <c r="AO19" s="6"/>
    </row>
    <row r="20" spans="1:42" ht="40.5" customHeight="1" x14ac:dyDescent="0.25">
      <c r="A20" s="11" t="s">
        <v>113</v>
      </c>
      <c r="B20" s="105">
        <f>737717*100</f>
        <v>73771700</v>
      </c>
      <c r="C20" s="6"/>
      <c r="D20" s="6"/>
      <c r="E20" s="6"/>
      <c r="F20" s="1107"/>
      <c r="G20" s="1108"/>
      <c r="H20" s="1108"/>
      <c r="I20" s="1109"/>
      <c r="J20" s="7"/>
      <c r="K20" s="6"/>
      <c r="L20" s="6"/>
      <c r="M20" s="6"/>
      <c r="N20" s="10"/>
      <c r="O20" s="10"/>
      <c r="P20" s="10"/>
      <c r="Q20" s="10"/>
      <c r="R20" s="6"/>
      <c r="S20" s="6"/>
      <c r="T20" s="6"/>
      <c r="U20" s="6"/>
      <c r="V20" s="6"/>
      <c r="W20" s="6"/>
      <c r="X20" s="6"/>
      <c r="Y20" s="6"/>
      <c r="Z20" s="6"/>
      <c r="AA20" s="6"/>
      <c r="AB20" s="6"/>
      <c r="AC20" s="6"/>
      <c r="AD20" s="6"/>
      <c r="AE20" s="6"/>
      <c r="AF20" s="6"/>
      <c r="AG20" s="6"/>
      <c r="AH20" s="6"/>
      <c r="AI20" s="6"/>
      <c r="AJ20" s="6"/>
      <c r="AK20" s="6"/>
      <c r="AL20" s="6"/>
      <c r="AM20" s="6"/>
      <c r="AN20" s="6"/>
      <c r="AO20" s="6"/>
    </row>
    <row r="21" spans="1:42" ht="45" customHeight="1" thickBot="1" x14ac:dyDescent="0.3">
      <c r="A21" s="14" t="s">
        <v>114</v>
      </c>
      <c r="B21" s="276">
        <v>43098</v>
      </c>
      <c r="C21" s="6"/>
      <c r="D21" s="6"/>
      <c r="E21" s="6"/>
      <c r="F21" s="6"/>
      <c r="G21" s="6"/>
      <c r="H21" s="6"/>
      <c r="I21" s="6"/>
      <c r="J21" s="7"/>
      <c r="K21" s="6"/>
      <c r="L21" s="6"/>
      <c r="M21" s="6"/>
      <c r="N21" s="10"/>
      <c r="O21" s="10"/>
      <c r="P21" s="10"/>
      <c r="Q21" s="10"/>
      <c r="R21" s="6"/>
      <c r="S21" s="6"/>
      <c r="T21" s="6"/>
      <c r="U21" s="6"/>
      <c r="V21" s="6"/>
      <c r="W21" s="6"/>
      <c r="X21" s="6"/>
      <c r="Y21" s="6"/>
      <c r="Z21" s="6"/>
      <c r="AA21" s="6"/>
      <c r="AB21" s="6"/>
      <c r="AC21" s="6"/>
      <c r="AD21" s="6"/>
      <c r="AE21" s="6"/>
      <c r="AF21" s="6"/>
      <c r="AG21" s="6"/>
      <c r="AH21" s="6"/>
      <c r="AI21" s="6"/>
      <c r="AJ21" s="6"/>
      <c r="AK21" s="6"/>
      <c r="AL21" s="6"/>
      <c r="AM21" s="6"/>
      <c r="AN21" s="6"/>
      <c r="AO21" s="6"/>
    </row>
    <row r="22" spans="1:42" x14ac:dyDescent="0.25">
      <c r="A22" s="15"/>
      <c r="B22" s="16"/>
      <c r="C22" s="6"/>
      <c r="D22" s="6"/>
      <c r="E22" s="17"/>
      <c r="F22" s="1110" t="s">
        <v>115</v>
      </c>
      <c r="G22" s="1111"/>
      <c r="H22" s="1111"/>
      <c r="I22" s="1112"/>
      <c r="J22" s="7"/>
      <c r="K22" s="6"/>
      <c r="L22" s="6"/>
      <c r="M22" s="6"/>
      <c r="N22" s="10"/>
      <c r="O22" s="10"/>
      <c r="P22" s="10"/>
      <c r="Q22" s="10"/>
      <c r="R22" s="6"/>
      <c r="S22" s="6"/>
      <c r="T22" s="6"/>
      <c r="U22" s="6"/>
      <c r="V22" s="6"/>
      <c r="W22" s="6"/>
      <c r="X22" s="6"/>
      <c r="Y22" s="6"/>
      <c r="Z22" s="6"/>
      <c r="AA22" s="6"/>
      <c r="AB22" s="6"/>
      <c r="AC22" s="6"/>
      <c r="AD22" s="6"/>
      <c r="AE22" s="6"/>
      <c r="AF22" s="6"/>
      <c r="AG22" s="6"/>
      <c r="AH22" s="6"/>
      <c r="AI22" s="6"/>
      <c r="AJ22" s="6"/>
      <c r="AK22" s="6"/>
      <c r="AL22" s="6"/>
      <c r="AM22" s="6"/>
      <c r="AN22" s="6"/>
      <c r="AO22" s="6"/>
    </row>
    <row r="23" spans="1:42" x14ac:dyDescent="0.25">
      <c r="A23" s="18"/>
      <c r="B23" s="19"/>
      <c r="C23" s="20"/>
      <c r="D23" s="20"/>
      <c r="E23" s="20"/>
      <c r="F23" s="20"/>
      <c r="G23" s="20"/>
      <c r="H23" s="20"/>
      <c r="I23" s="20"/>
      <c r="J23" s="21"/>
      <c r="K23" s="20"/>
      <c r="L23" s="20"/>
      <c r="M23" s="20"/>
      <c r="N23" s="22"/>
      <c r="O23" s="22"/>
      <c r="P23" s="22"/>
      <c r="Q23" s="22"/>
      <c r="R23" s="20"/>
      <c r="S23" s="20"/>
      <c r="T23" s="20"/>
      <c r="U23" s="20"/>
      <c r="V23" s="20"/>
      <c r="W23" s="20"/>
      <c r="X23" s="20"/>
      <c r="Y23" s="20"/>
      <c r="Z23" s="20"/>
      <c r="AA23" s="20"/>
      <c r="AB23" s="20"/>
      <c r="AC23" s="20"/>
      <c r="AD23" s="20"/>
      <c r="AE23" s="20"/>
      <c r="AF23" s="20"/>
      <c r="AG23" s="20"/>
      <c r="AH23" s="20"/>
      <c r="AI23" s="20"/>
      <c r="AJ23" s="20"/>
      <c r="AK23" s="20"/>
      <c r="AL23" s="20"/>
      <c r="AM23" s="20"/>
      <c r="AN23" s="20"/>
      <c r="AO23" s="6"/>
    </row>
    <row r="24" spans="1:42" x14ac:dyDescent="0.25">
      <c r="A24" s="20"/>
      <c r="B24" s="20"/>
      <c r="C24" s="20"/>
      <c r="D24" s="20"/>
      <c r="E24" s="20"/>
      <c r="F24" s="20"/>
      <c r="G24" s="20"/>
      <c r="H24" s="20"/>
      <c r="I24" s="20"/>
      <c r="J24" s="21"/>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6"/>
    </row>
    <row r="25" spans="1:42" x14ac:dyDescent="0.25">
      <c r="A25" s="8" t="s">
        <v>116</v>
      </c>
      <c r="B25" s="20"/>
      <c r="C25" s="20"/>
      <c r="D25" s="20"/>
      <c r="E25" s="20"/>
      <c r="F25" s="20"/>
      <c r="G25" s="20"/>
      <c r="H25" s="20"/>
      <c r="I25" s="20"/>
      <c r="J25" s="21"/>
      <c r="K25" s="20"/>
      <c r="L25" s="20"/>
      <c r="M25" s="20"/>
      <c r="N25" s="20"/>
      <c r="O25" s="20"/>
      <c r="P25" s="20"/>
      <c r="Q25" s="20"/>
      <c r="R25" s="20"/>
      <c r="S25" s="20"/>
      <c r="T25" s="20"/>
      <c r="U25" s="20"/>
      <c r="V25" s="20"/>
      <c r="W25" s="20"/>
      <c r="X25" s="20"/>
      <c r="Y25" s="20"/>
      <c r="Z25" s="20"/>
      <c r="AA25" s="20"/>
      <c r="AB25" s="20"/>
      <c r="AC25" s="426" t="s">
        <v>117</v>
      </c>
      <c r="AD25" s="427"/>
      <c r="AE25" s="427"/>
      <c r="AF25" s="427"/>
      <c r="AG25" s="427"/>
      <c r="AH25" s="427"/>
      <c r="AI25" s="427"/>
      <c r="AJ25" s="427"/>
      <c r="AK25" s="427"/>
      <c r="AL25" s="427"/>
      <c r="AM25" s="427"/>
      <c r="AN25" s="428"/>
      <c r="AO25" s="13"/>
    </row>
    <row r="26" spans="1:42" ht="38.25" x14ac:dyDescent="0.25">
      <c r="A26" s="23" t="s">
        <v>118</v>
      </c>
      <c r="B26" s="23" t="s">
        <v>119</v>
      </c>
      <c r="C26" s="24" t="s">
        <v>145</v>
      </c>
      <c r="D26" s="24" t="s">
        <v>121</v>
      </c>
      <c r="E26" s="23" t="s">
        <v>122</v>
      </c>
      <c r="F26" s="24" t="s">
        <v>124</v>
      </c>
      <c r="G26" s="24" t="s">
        <v>125</v>
      </c>
      <c r="H26" s="23" t="s">
        <v>126</v>
      </c>
      <c r="I26" s="23" t="s">
        <v>127</v>
      </c>
      <c r="J26" s="24" t="s">
        <v>128</v>
      </c>
      <c r="K26" s="25" t="s">
        <v>129</v>
      </c>
      <c r="L26" s="25" t="s">
        <v>142</v>
      </c>
      <c r="M26" s="25" t="s">
        <v>55</v>
      </c>
      <c r="N26" s="25" t="s">
        <v>56</v>
      </c>
      <c r="O26" s="25" t="s">
        <v>57</v>
      </c>
      <c r="P26" s="25" t="s">
        <v>58</v>
      </c>
      <c r="Q26" s="25" t="s">
        <v>59</v>
      </c>
      <c r="R26" s="26" t="s">
        <v>60</v>
      </c>
      <c r="S26" s="25" t="s">
        <v>61</v>
      </c>
      <c r="T26" s="25" t="s">
        <v>62</v>
      </c>
      <c r="U26" s="25" t="s">
        <v>63</v>
      </c>
      <c r="V26" s="27" t="s">
        <v>64</v>
      </c>
      <c r="W26" s="27" t="s">
        <v>65</v>
      </c>
      <c r="X26" s="28" t="s">
        <v>66</v>
      </c>
      <c r="Y26" s="28" t="s">
        <v>67</v>
      </c>
      <c r="Z26" s="28" t="s">
        <v>68</v>
      </c>
      <c r="AA26" s="28" t="s">
        <v>69</v>
      </c>
      <c r="AB26" s="28" t="s">
        <v>70</v>
      </c>
      <c r="AC26" s="29" t="s">
        <v>71</v>
      </c>
      <c r="AD26" s="29" t="s">
        <v>72</v>
      </c>
      <c r="AE26" s="29" t="s">
        <v>73</v>
      </c>
      <c r="AF26" s="29" t="s">
        <v>74</v>
      </c>
      <c r="AG26" s="29" t="s">
        <v>75</v>
      </c>
      <c r="AH26" s="29" t="s">
        <v>76</v>
      </c>
      <c r="AI26" s="29" t="s">
        <v>77</v>
      </c>
      <c r="AJ26" s="29" t="s">
        <v>78</v>
      </c>
      <c r="AK26" s="29" t="s">
        <v>79</v>
      </c>
      <c r="AL26" s="29" t="s">
        <v>80</v>
      </c>
      <c r="AM26" s="29" t="s">
        <v>81</v>
      </c>
      <c r="AN26" s="29" t="s">
        <v>82</v>
      </c>
      <c r="AO26" s="236"/>
    </row>
    <row r="27" spans="1:42" s="125" customFormat="1" ht="84" customHeight="1" x14ac:dyDescent="0.25">
      <c r="A27" s="355" t="s">
        <v>83</v>
      </c>
      <c r="B27" s="356" t="s">
        <v>84</v>
      </c>
      <c r="C27" s="356" t="s">
        <v>85</v>
      </c>
      <c r="D27" s="356" t="s">
        <v>86</v>
      </c>
      <c r="E27" s="356" t="s">
        <v>87</v>
      </c>
      <c r="F27" s="459"/>
      <c r="G27" s="459"/>
      <c r="H27" s="459"/>
      <c r="I27" s="459"/>
      <c r="J27" s="460" t="s">
        <v>345</v>
      </c>
      <c r="K27" s="460">
        <v>80161506</v>
      </c>
      <c r="L27" s="461" t="s">
        <v>739</v>
      </c>
      <c r="M27" s="377" t="s">
        <v>261</v>
      </c>
      <c r="N27" s="375">
        <v>7</v>
      </c>
      <c r="O27" s="141" t="s">
        <v>91</v>
      </c>
      <c r="P27" s="141" t="s">
        <v>92</v>
      </c>
      <c r="Q27" s="357">
        <v>28476455</v>
      </c>
      <c r="R27" s="357">
        <v>28476455</v>
      </c>
      <c r="S27" s="141" t="s">
        <v>93</v>
      </c>
      <c r="T27" s="141" t="s">
        <v>94</v>
      </c>
      <c r="U27" s="358" t="s">
        <v>172</v>
      </c>
      <c r="V27" s="471">
        <v>7000079971</v>
      </c>
      <c r="W27" s="471">
        <v>4500025974</v>
      </c>
      <c r="X27" s="993">
        <v>28140000</v>
      </c>
      <c r="Y27" s="994" t="s">
        <v>460</v>
      </c>
      <c r="Z27" s="995" t="s">
        <v>459</v>
      </c>
      <c r="AA27" s="141"/>
      <c r="AB27" s="462"/>
      <c r="AC27" s="463"/>
      <c r="AD27" s="378">
        <v>4047000</v>
      </c>
      <c r="AE27" s="378">
        <v>4047000</v>
      </c>
      <c r="AF27" s="378">
        <v>4047000</v>
      </c>
      <c r="AG27" s="378">
        <v>4047000</v>
      </c>
      <c r="AH27" s="378">
        <v>4047000</v>
      </c>
      <c r="AI27" s="378">
        <v>4047000</v>
      </c>
      <c r="AJ27" s="378">
        <v>4047000</v>
      </c>
      <c r="AK27" s="378"/>
      <c r="AL27" s="734"/>
      <c r="AM27" s="739"/>
      <c r="AN27" s="378"/>
      <c r="AO27" s="379">
        <f t="shared" ref="AO27:AO56" si="0">SUM(AC27:AN27)</f>
        <v>28329000</v>
      </c>
      <c r="AP27" s="310">
        <f t="shared" ref="AP27:AP52" si="1">+AO27-Q27</f>
        <v>-147455</v>
      </c>
    </row>
    <row r="28" spans="1:42" s="125" customFormat="1" ht="84.75" customHeight="1" x14ac:dyDescent="0.25">
      <c r="A28" s="464" t="s">
        <v>83</v>
      </c>
      <c r="B28" s="359" t="s">
        <v>84</v>
      </c>
      <c r="C28" s="359" t="s">
        <v>85</v>
      </c>
      <c r="D28" s="359" t="s">
        <v>86</v>
      </c>
      <c r="E28" s="359" t="s">
        <v>87</v>
      </c>
      <c r="F28" s="360"/>
      <c r="G28" s="360"/>
      <c r="H28" s="360"/>
      <c r="I28" s="360"/>
      <c r="J28" s="363" t="s">
        <v>346</v>
      </c>
      <c r="K28" s="361">
        <v>80131801</v>
      </c>
      <c r="L28" s="509" t="s">
        <v>270</v>
      </c>
      <c r="M28" s="362" t="s">
        <v>261</v>
      </c>
      <c r="N28" s="375">
        <v>7</v>
      </c>
      <c r="O28" s="361" t="s">
        <v>91</v>
      </c>
      <c r="P28" s="361" t="s">
        <v>92</v>
      </c>
      <c r="Q28" s="357">
        <v>44730000</v>
      </c>
      <c r="R28" s="357">
        <v>44730000</v>
      </c>
      <c r="S28" s="361" t="s">
        <v>93</v>
      </c>
      <c r="T28" s="361" t="s">
        <v>94</v>
      </c>
      <c r="U28" s="358" t="s">
        <v>172</v>
      </c>
      <c r="V28" s="471">
        <v>7000080147</v>
      </c>
      <c r="W28" s="471">
        <v>4500025745</v>
      </c>
      <c r="X28" s="960">
        <v>44016000</v>
      </c>
      <c r="Y28" s="996" t="s">
        <v>384</v>
      </c>
      <c r="Z28" s="961" t="s">
        <v>385</v>
      </c>
      <c r="AA28" s="145"/>
      <c r="AB28" s="146"/>
      <c r="AC28" s="380"/>
      <c r="AD28" s="378">
        <v>6390000</v>
      </c>
      <c r="AE28" s="378">
        <v>6390000</v>
      </c>
      <c r="AF28" s="378">
        <v>6390000</v>
      </c>
      <c r="AG28" s="378">
        <v>6390000</v>
      </c>
      <c r="AH28" s="378">
        <v>6390000</v>
      </c>
      <c r="AI28" s="378">
        <v>6390000</v>
      </c>
      <c r="AJ28" s="465">
        <v>6390000</v>
      </c>
      <c r="AK28" s="809"/>
      <c r="AL28" s="735"/>
      <c r="AM28" s="739"/>
      <c r="AN28" s="381"/>
      <c r="AO28" s="379">
        <f t="shared" si="0"/>
        <v>44730000</v>
      </c>
      <c r="AP28" s="310">
        <f t="shared" si="1"/>
        <v>0</v>
      </c>
    </row>
    <row r="29" spans="1:42" s="125" customFormat="1" ht="102" customHeight="1" x14ac:dyDescent="0.25">
      <c r="A29" s="464" t="s">
        <v>83</v>
      </c>
      <c r="B29" s="359" t="s">
        <v>84</v>
      </c>
      <c r="C29" s="359" t="s">
        <v>85</v>
      </c>
      <c r="D29" s="359" t="s">
        <v>86</v>
      </c>
      <c r="E29" s="359" t="s">
        <v>87</v>
      </c>
      <c r="F29" s="360"/>
      <c r="G29" s="360"/>
      <c r="H29" s="360"/>
      <c r="I29" s="360"/>
      <c r="J29" s="363" t="s">
        <v>348</v>
      </c>
      <c r="K29" s="361" t="s">
        <v>347</v>
      </c>
      <c r="L29" s="466" t="s">
        <v>277</v>
      </c>
      <c r="M29" s="362" t="s">
        <v>261</v>
      </c>
      <c r="N29" s="375">
        <v>7</v>
      </c>
      <c r="O29" s="361" t="s">
        <v>91</v>
      </c>
      <c r="P29" s="361" t="s">
        <v>92</v>
      </c>
      <c r="Q29" s="357">
        <v>44730000</v>
      </c>
      <c r="R29" s="357">
        <v>44730000</v>
      </c>
      <c r="S29" s="361" t="s">
        <v>93</v>
      </c>
      <c r="T29" s="361" t="s">
        <v>94</v>
      </c>
      <c r="U29" s="358" t="s">
        <v>176</v>
      </c>
      <c r="V29" s="471">
        <v>7000080168</v>
      </c>
      <c r="W29" s="471">
        <v>4500025559</v>
      </c>
      <c r="X29" s="997">
        <v>39000000</v>
      </c>
      <c r="Y29" s="998" t="s">
        <v>332</v>
      </c>
      <c r="Z29" s="961" t="s">
        <v>333</v>
      </c>
      <c r="AA29" s="145"/>
      <c r="AB29" s="467"/>
      <c r="AC29" s="380"/>
      <c r="AD29" s="378">
        <v>6390000</v>
      </c>
      <c r="AE29" s="378">
        <v>6390000</v>
      </c>
      <c r="AF29" s="378">
        <v>6390000</v>
      </c>
      <c r="AG29" s="378">
        <v>6390000</v>
      </c>
      <c r="AH29" s="378">
        <v>6390000</v>
      </c>
      <c r="AI29" s="378">
        <v>6390000</v>
      </c>
      <c r="AJ29" s="378"/>
      <c r="AK29" s="378"/>
      <c r="AL29" s="735"/>
      <c r="AM29" s="739"/>
      <c r="AN29" s="378"/>
      <c r="AO29" s="379">
        <f t="shared" si="0"/>
        <v>38340000</v>
      </c>
      <c r="AP29" s="310">
        <f t="shared" si="1"/>
        <v>-6390000</v>
      </c>
    </row>
    <row r="30" spans="1:42" s="125" customFormat="1" ht="96.75" customHeight="1" x14ac:dyDescent="0.25">
      <c r="A30" s="464" t="s">
        <v>83</v>
      </c>
      <c r="B30" s="359" t="s">
        <v>84</v>
      </c>
      <c r="C30" s="359" t="s">
        <v>85</v>
      </c>
      <c r="D30" s="359" t="s">
        <v>86</v>
      </c>
      <c r="E30" s="359" t="s">
        <v>87</v>
      </c>
      <c r="F30" s="360"/>
      <c r="G30" s="360"/>
      <c r="H30" s="360"/>
      <c r="I30" s="360"/>
      <c r="J30" s="363" t="s">
        <v>88</v>
      </c>
      <c r="K30" s="361">
        <v>80161500</v>
      </c>
      <c r="L30" s="468" t="s">
        <v>294</v>
      </c>
      <c r="M30" s="362" t="s">
        <v>261</v>
      </c>
      <c r="N30" s="375">
        <v>7</v>
      </c>
      <c r="O30" s="363" t="s">
        <v>91</v>
      </c>
      <c r="P30" s="363" t="s">
        <v>92</v>
      </c>
      <c r="Q30" s="357">
        <v>48181665</v>
      </c>
      <c r="R30" s="357">
        <v>48181665</v>
      </c>
      <c r="S30" s="361" t="s">
        <v>93</v>
      </c>
      <c r="T30" s="363" t="s">
        <v>94</v>
      </c>
      <c r="U30" s="358" t="s">
        <v>172</v>
      </c>
      <c r="V30" s="471">
        <v>7000080379</v>
      </c>
      <c r="W30" s="471">
        <v>4500025953</v>
      </c>
      <c r="X30" s="997">
        <v>47845000</v>
      </c>
      <c r="Y30" s="998" t="s">
        <v>415</v>
      </c>
      <c r="Z30" s="999" t="s">
        <v>414</v>
      </c>
      <c r="AA30" s="145"/>
      <c r="AB30" s="469"/>
      <c r="AC30" s="380"/>
      <c r="AD30" s="378">
        <v>6835000</v>
      </c>
      <c r="AE30" s="378">
        <v>6835000</v>
      </c>
      <c r="AF30" s="378">
        <v>6835000</v>
      </c>
      <c r="AG30" s="378">
        <v>6835000</v>
      </c>
      <c r="AH30" s="378">
        <v>6835000</v>
      </c>
      <c r="AI30" s="378">
        <v>6835000</v>
      </c>
      <c r="AJ30" s="378">
        <v>6835000</v>
      </c>
      <c r="AK30" s="378"/>
      <c r="AL30" s="735"/>
      <c r="AM30" s="739"/>
      <c r="AN30" s="378"/>
      <c r="AO30" s="379">
        <f t="shared" si="0"/>
        <v>47845000</v>
      </c>
      <c r="AP30" s="310">
        <f t="shared" si="1"/>
        <v>-336665</v>
      </c>
    </row>
    <row r="31" spans="1:42" s="125" customFormat="1" ht="68.25" customHeight="1" x14ac:dyDescent="0.25">
      <c r="A31" s="464" t="s">
        <v>83</v>
      </c>
      <c r="B31" s="359" t="s">
        <v>84</v>
      </c>
      <c r="C31" s="359" t="s">
        <v>85</v>
      </c>
      <c r="D31" s="359" t="s">
        <v>86</v>
      </c>
      <c r="E31" s="359" t="s">
        <v>87</v>
      </c>
      <c r="F31" s="360"/>
      <c r="G31" s="360"/>
      <c r="H31" s="360"/>
      <c r="I31" s="360"/>
      <c r="J31" s="363" t="s">
        <v>349</v>
      </c>
      <c r="K31" s="361">
        <v>80101505</v>
      </c>
      <c r="L31" s="468" t="s">
        <v>298</v>
      </c>
      <c r="M31" s="362" t="s">
        <v>261</v>
      </c>
      <c r="N31" s="375">
        <v>7</v>
      </c>
      <c r="O31" s="361" t="s">
        <v>91</v>
      </c>
      <c r="P31" s="361" t="s">
        <v>92</v>
      </c>
      <c r="Q31" s="357">
        <v>40473195</v>
      </c>
      <c r="R31" s="357">
        <v>40473195</v>
      </c>
      <c r="S31" s="361" t="s">
        <v>93</v>
      </c>
      <c r="T31" s="361" t="s">
        <v>94</v>
      </c>
      <c r="U31" s="358" t="s">
        <v>172</v>
      </c>
      <c r="V31" s="471">
        <v>7000080677</v>
      </c>
      <c r="W31" s="471">
        <v>4500025641</v>
      </c>
      <c r="X31" s="997">
        <v>40194000</v>
      </c>
      <c r="Y31" s="996" t="s">
        <v>445</v>
      </c>
      <c r="Z31" s="1000" t="s">
        <v>444</v>
      </c>
      <c r="AA31" s="111"/>
      <c r="AB31" s="470"/>
      <c r="AC31" s="380"/>
      <c r="AD31" s="378">
        <v>5742000</v>
      </c>
      <c r="AE31" s="378">
        <v>5742000</v>
      </c>
      <c r="AF31" s="378">
        <v>5742000</v>
      </c>
      <c r="AG31" s="378">
        <v>5742000</v>
      </c>
      <c r="AH31" s="378">
        <v>5742000</v>
      </c>
      <c r="AI31" s="378">
        <v>5742000</v>
      </c>
      <c r="AJ31" s="378">
        <v>5742000</v>
      </c>
      <c r="AK31" s="378"/>
      <c r="AL31" s="735"/>
      <c r="AM31" s="739"/>
      <c r="AN31" s="378"/>
      <c r="AO31" s="379">
        <f t="shared" si="0"/>
        <v>40194000</v>
      </c>
      <c r="AP31" s="310">
        <f t="shared" si="1"/>
        <v>-279195</v>
      </c>
    </row>
    <row r="32" spans="1:42" s="125" customFormat="1" ht="80.25" customHeight="1" x14ac:dyDescent="0.25">
      <c r="A32" s="464" t="s">
        <v>83</v>
      </c>
      <c r="B32" s="359" t="s">
        <v>84</v>
      </c>
      <c r="C32" s="359" t="s">
        <v>85</v>
      </c>
      <c r="D32" s="359" t="s">
        <v>86</v>
      </c>
      <c r="E32" s="359" t="s">
        <v>87</v>
      </c>
      <c r="F32" s="360"/>
      <c r="G32" s="360"/>
      <c r="H32" s="360"/>
      <c r="I32" s="360"/>
      <c r="J32" s="363" t="s">
        <v>354</v>
      </c>
      <c r="K32" s="361" t="s">
        <v>353</v>
      </c>
      <c r="L32" s="509" t="s">
        <v>350</v>
      </c>
      <c r="M32" s="362" t="s">
        <v>261</v>
      </c>
      <c r="N32" s="375">
        <v>7</v>
      </c>
      <c r="O32" s="361" t="s">
        <v>91</v>
      </c>
      <c r="P32" s="361" t="s">
        <v>92</v>
      </c>
      <c r="Q32" s="357">
        <v>34693000</v>
      </c>
      <c r="R32" s="357">
        <v>34693000</v>
      </c>
      <c r="S32" s="361" t="s">
        <v>93</v>
      </c>
      <c r="T32" s="361" t="s">
        <v>94</v>
      </c>
      <c r="U32" s="358" t="s">
        <v>176</v>
      </c>
      <c r="V32" s="471">
        <v>7000080378</v>
      </c>
      <c r="W32" s="471">
        <v>4500025646</v>
      </c>
      <c r="X32" s="997">
        <v>24500000</v>
      </c>
      <c r="Y32" s="1001" t="s">
        <v>383</v>
      </c>
      <c r="Z32" s="1000" t="s">
        <v>352</v>
      </c>
      <c r="AA32" s="145"/>
      <c r="AB32" s="146"/>
      <c r="AC32" s="380"/>
      <c r="AD32" s="378">
        <v>3500000</v>
      </c>
      <c r="AE32" s="378">
        <v>3500000</v>
      </c>
      <c r="AF32" s="378">
        <v>3500000</v>
      </c>
      <c r="AG32" s="378">
        <v>3500000</v>
      </c>
      <c r="AH32" s="378">
        <v>3500000</v>
      </c>
      <c r="AI32" s="378">
        <v>3500000</v>
      </c>
      <c r="AJ32" s="378">
        <v>3500000</v>
      </c>
      <c r="AK32" s="378"/>
      <c r="AL32" s="735"/>
      <c r="AM32" s="739"/>
      <c r="AN32" s="378"/>
      <c r="AO32" s="379">
        <f t="shared" si="0"/>
        <v>24500000</v>
      </c>
      <c r="AP32" s="310">
        <f t="shared" si="1"/>
        <v>-10193000</v>
      </c>
    </row>
    <row r="33" spans="1:42" s="125" customFormat="1" ht="86.25" customHeight="1" x14ac:dyDescent="0.25">
      <c r="A33" s="464" t="s">
        <v>83</v>
      </c>
      <c r="B33" s="359" t="s">
        <v>84</v>
      </c>
      <c r="C33" s="359" t="s">
        <v>85</v>
      </c>
      <c r="D33" s="359" t="s">
        <v>86</v>
      </c>
      <c r="E33" s="359" t="s">
        <v>87</v>
      </c>
      <c r="F33" s="360"/>
      <c r="G33" s="360"/>
      <c r="H33" s="360"/>
      <c r="I33" s="360"/>
      <c r="J33" s="363" t="s">
        <v>355</v>
      </c>
      <c r="K33" s="363">
        <v>80141607</v>
      </c>
      <c r="L33" s="461" t="s">
        <v>315</v>
      </c>
      <c r="M33" s="362" t="s">
        <v>261</v>
      </c>
      <c r="N33" s="375">
        <v>7</v>
      </c>
      <c r="O33" s="361" t="s">
        <v>91</v>
      </c>
      <c r="P33" s="361" t="s">
        <v>92</v>
      </c>
      <c r="Q33" s="357">
        <v>40194000</v>
      </c>
      <c r="R33" s="357">
        <v>40194000</v>
      </c>
      <c r="S33" s="361" t="s">
        <v>93</v>
      </c>
      <c r="T33" s="361" t="s">
        <v>94</v>
      </c>
      <c r="U33" s="358" t="s">
        <v>176</v>
      </c>
      <c r="V33" s="471">
        <v>7000080596</v>
      </c>
      <c r="W33" s="471">
        <v>4500025623</v>
      </c>
      <c r="X33" s="472">
        <v>40194000</v>
      </c>
      <c r="Y33" s="1001" t="s">
        <v>441</v>
      </c>
      <c r="Z33" s="473" t="s">
        <v>440</v>
      </c>
      <c r="AA33" s="361"/>
      <c r="AB33" s="474"/>
      <c r="AC33" s="475"/>
      <c r="AD33" s="419">
        <v>5742000</v>
      </c>
      <c r="AE33" s="419">
        <v>5742000</v>
      </c>
      <c r="AF33" s="419">
        <v>5742000</v>
      </c>
      <c r="AG33" s="419">
        <v>5742000</v>
      </c>
      <c r="AH33" s="419">
        <v>5742000</v>
      </c>
      <c r="AI33" s="419">
        <v>5742000</v>
      </c>
      <c r="AJ33" s="419">
        <v>5742000</v>
      </c>
      <c r="AK33" s="378"/>
      <c r="AL33" s="735"/>
      <c r="AM33" s="739"/>
      <c r="AN33" s="378"/>
      <c r="AO33" s="379">
        <f t="shared" si="0"/>
        <v>40194000</v>
      </c>
      <c r="AP33" s="310"/>
    </row>
    <row r="34" spans="1:42" s="125" customFormat="1" ht="100.5" customHeight="1" x14ac:dyDescent="0.25">
      <c r="A34" s="464" t="s">
        <v>83</v>
      </c>
      <c r="B34" s="359" t="s">
        <v>84</v>
      </c>
      <c r="C34" s="359" t="s">
        <v>85</v>
      </c>
      <c r="D34" s="359" t="s">
        <v>86</v>
      </c>
      <c r="E34" s="359" t="s">
        <v>87</v>
      </c>
      <c r="F34" s="360"/>
      <c r="G34" s="360"/>
      <c r="H34" s="360"/>
      <c r="I34" s="360"/>
      <c r="J34" s="363" t="s">
        <v>356</v>
      </c>
      <c r="K34" s="363">
        <v>80161504</v>
      </c>
      <c r="L34" s="468" t="s">
        <v>280</v>
      </c>
      <c r="M34" s="362" t="s">
        <v>261</v>
      </c>
      <c r="N34" s="375">
        <v>7</v>
      </c>
      <c r="O34" s="361" t="s">
        <v>91</v>
      </c>
      <c r="P34" s="361" t="s">
        <v>92</v>
      </c>
      <c r="Q34" s="357">
        <v>34695570</v>
      </c>
      <c r="R34" s="357">
        <v>34695570</v>
      </c>
      <c r="S34" s="361" t="s">
        <v>93</v>
      </c>
      <c r="T34" s="361" t="s">
        <v>94</v>
      </c>
      <c r="U34" s="358" t="s">
        <v>172</v>
      </c>
      <c r="V34" s="471">
        <v>7000079976</v>
      </c>
      <c r="W34" s="471">
        <v>4500025762</v>
      </c>
      <c r="X34" s="1002">
        <v>34454000</v>
      </c>
      <c r="Y34" s="1003" t="s">
        <v>402</v>
      </c>
      <c r="Z34" s="476" t="s">
        <v>401</v>
      </c>
      <c r="AA34" s="145"/>
      <c r="AB34" s="146"/>
      <c r="AC34" s="380"/>
      <c r="AD34" s="378">
        <v>4922000</v>
      </c>
      <c r="AE34" s="378">
        <v>4922000</v>
      </c>
      <c r="AF34" s="378">
        <v>4922000</v>
      </c>
      <c r="AG34" s="378">
        <v>4922000</v>
      </c>
      <c r="AH34" s="378">
        <v>4922000</v>
      </c>
      <c r="AI34" s="378">
        <v>4922000</v>
      </c>
      <c r="AJ34" s="378">
        <v>4922000</v>
      </c>
      <c r="AK34" s="378"/>
      <c r="AL34" s="735"/>
      <c r="AM34" s="739"/>
      <c r="AN34" s="378"/>
      <c r="AO34" s="379">
        <f t="shared" si="0"/>
        <v>34454000</v>
      </c>
      <c r="AP34" s="310">
        <f t="shared" si="1"/>
        <v>-241570</v>
      </c>
    </row>
    <row r="35" spans="1:42" s="125" customFormat="1" ht="52.5" customHeight="1" x14ac:dyDescent="0.25">
      <c r="A35" s="464" t="s">
        <v>83</v>
      </c>
      <c r="B35" s="359" t="s">
        <v>84</v>
      </c>
      <c r="C35" s="359" t="s">
        <v>85</v>
      </c>
      <c r="D35" s="359" t="s">
        <v>86</v>
      </c>
      <c r="E35" s="359" t="s">
        <v>87</v>
      </c>
      <c r="F35" s="360"/>
      <c r="G35" s="360"/>
      <c r="H35" s="360"/>
      <c r="I35" s="360"/>
      <c r="J35" s="363" t="s">
        <v>356</v>
      </c>
      <c r="K35" s="363">
        <v>80161504</v>
      </c>
      <c r="L35" s="477" t="s">
        <v>272</v>
      </c>
      <c r="M35" s="362" t="s">
        <v>261</v>
      </c>
      <c r="N35" s="375">
        <v>7</v>
      </c>
      <c r="O35" s="361" t="s">
        <v>91</v>
      </c>
      <c r="P35" s="361" t="s">
        <v>92</v>
      </c>
      <c r="Q35" s="357">
        <v>21679140</v>
      </c>
      <c r="R35" s="357">
        <v>21679140</v>
      </c>
      <c r="S35" s="358" t="s">
        <v>93</v>
      </c>
      <c r="T35" s="361" t="s">
        <v>94</v>
      </c>
      <c r="U35" s="358" t="s">
        <v>172</v>
      </c>
      <c r="V35" s="471">
        <v>7000080145</v>
      </c>
      <c r="W35" s="471">
        <v>4500025746</v>
      </c>
      <c r="X35" s="1004">
        <v>21532000</v>
      </c>
      <c r="Y35" s="1001" t="s">
        <v>386</v>
      </c>
      <c r="Z35" s="1000" t="s">
        <v>604</v>
      </c>
      <c r="AA35" s="145"/>
      <c r="AB35" s="469"/>
      <c r="AC35" s="380"/>
      <c r="AD35" s="378">
        <v>3076000</v>
      </c>
      <c r="AE35" s="378">
        <v>3076000</v>
      </c>
      <c r="AF35" s="378">
        <v>3076000</v>
      </c>
      <c r="AG35" s="378">
        <v>3076000</v>
      </c>
      <c r="AH35" s="378">
        <v>3076000</v>
      </c>
      <c r="AI35" s="378">
        <v>3076000</v>
      </c>
      <c r="AJ35" s="378">
        <v>3076000</v>
      </c>
      <c r="AK35" s="378"/>
      <c r="AL35" s="735"/>
      <c r="AM35" s="739"/>
      <c r="AN35" s="378"/>
      <c r="AO35" s="379">
        <f t="shared" si="0"/>
        <v>21532000</v>
      </c>
      <c r="AP35" s="310">
        <f t="shared" si="1"/>
        <v>-147140</v>
      </c>
    </row>
    <row r="36" spans="1:42" s="125" customFormat="1" ht="94.5" customHeight="1" x14ac:dyDescent="0.25">
      <c r="A36" s="464" t="s">
        <v>83</v>
      </c>
      <c r="B36" s="359" t="s">
        <v>84</v>
      </c>
      <c r="C36" s="359" t="s">
        <v>85</v>
      </c>
      <c r="D36" s="359" t="s">
        <v>86</v>
      </c>
      <c r="E36" s="359" t="s">
        <v>87</v>
      </c>
      <c r="F36" s="360"/>
      <c r="G36" s="360"/>
      <c r="H36" s="360"/>
      <c r="I36" s="360"/>
      <c r="J36" s="363" t="s">
        <v>53</v>
      </c>
      <c r="K36" s="363">
        <v>43232503</v>
      </c>
      <c r="L36" s="478" t="s">
        <v>301</v>
      </c>
      <c r="M36" s="377" t="s">
        <v>261</v>
      </c>
      <c r="N36" s="375">
        <v>7</v>
      </c>
      <c r="O36" s="367" t="s">
        <v>91</v>
      </c>
      <c r="P36" s="367" t="s">
        <v>92</v>
      </c>
      <c r="Q36" s="357">
        <v>59640000</v>
      </c>
      <c r="R36" s="357">
        <v>59640000</v>
      </c>
      <c r="S36" s="361" t="s">
        <v>93</v>
      </c>
      <c r="T36" s="363" t="s">
        <v>94</v>
      </c>
      <c r="U36" s="358" t="s">
        <v>176</v>
      </c>
      <c r="V36" s="471">
        <v>7000080443</v>
      </c>
      <c r="W36" s="471">
        <v>4500025551</v>
      </c>
      <c r="X36" s="997">
        <v>59192000</v>
      </c>
      <c r="Y36" s="1005" t="s">
        <v>330</v>
      </c>
      <c r="Z36" s="1006" t="s">
        <v>331</v>
      </c>
      <c r="AA36" s="145"/>
      <c r="AB36" s="479"/>
      <c r="AC36" s="480"/>
      <c r="AD36" s="378">
        <v>8456000</v>
      </c>
      <c r="AE36" s="378">
        <v>8456000</v>
      </c>
      <c r="AF36" s="378">
        <v>8456000</v>
      </c>
      <c r="AG36" s="378">
        <v>8456000</v>
      </c>
      <c r="AH36" s="378">
        <v>8456000</v>
      </c>
      <c r="AI36" s="378">
        <v>8456000</v>
      </c>
      <c r="AJ36" s="378">
        <v>8456000</v>
      </c>
      <c r="AK36" s="378"/>
      <c r="AL36" s="735"/>
      <c r="AM36" s="802"/>
      <c r="AN36" s="378"/>
      <c r="AO36" s="379">
        <f t="shared" si="0"/>
        <v>59192000</v>
      </c>
      <c r="AP36" s="310">
        <f t="shared" si="1"/>
        <v>-448000</v>
      </c>
    </row>
    <row r="37" spans="1:42" s="125" customFormat="1" ht="85.5" customHeight="1" x14ac:dyDescent="0.25">
      <c r="A37" s="464" t="s">
        <v>83</v>
      </c>
      <c r="B37" s="359" t="s">
        <v>84</v>
      </c>
      <c r="C37" s="359" t="s">
        <v>85</v>
      </c>
      <c r="D37" s="359" t="s">
        <v>86</v>
      </c>
      <c r="E37" s="359" t="s">
        <v>87</v>
      </c>
      <c r="F37" s="360"/>
      <c r="G37" s="360"/>
      <c r="H37" s="360"/>
      <c r="I37" s="360"/>
      <c r="J37" s="363" t="s">
        <v>356</v>
      </c>
      <c r="K37" s="363">
        <v>80161504</v>
      </c>
      <c r="L37" s="481" t="s">
        <v>268</v>
      </c>
      <c r="M37" s="362" t="s">
        <v>261</v>
      </c>
      <c r="N37" s="375">
        <v>7</v>
      </c>
      <c r="O37" s="361" t="s">
        <v>91</v>
      </c>
      <c r="P37" s="361" t="s">
        <v>92</v>
      </c>
      <c r="Q37" s="357">
        <v>28336455</v>
      </c>
      <c r="R37" s="357">
        <v>28336455</v>
      </c>
      <c r="S37" s="361" t="s">
        <v>93</v>
      </c>
      <c r="T37" s="361" t="s">
        <v>94</v>
      </c>
      <c r="U37" s="358" t="s">
        <v>172</v>
      </c>
      <c r="V37" s="471">
        <v>7000079985</v>
      </c>
      <c r="W37" s="471">
        <v>4500025540</v>
      </c>
      <c r="X37" s="1007">
        <v>28336455</v>
      </c>
      <c r="Y37" s="1008" t="s">
        <v>324</v>
      </c>
      <c r="Z37" s="1000" t="s">
        <v>325</v>
      </c>
      <c r="AA37" s="111"/>
      <c r="AB37" s="469"/>
      <c r="AC37" s="380"/>
      <c r="AD37" s="378">
        <v>4048065</v>
      </c>
      <c r="AE37" s="378">
        <v>4048065</v>
      </c>
      <c r="AF37" s="378">
        <v>4048065</v>
      </c>
      <c r="AG37" s="378">
        <v>4048065</v>
      </c>
      <c r="AH37" s="378">
        <v>4048065</v>
      </c>
      <c r="AI37" s="378">
        <v>4048065</v>
      </c>
      <c r="AJ37" s="378">
        <v>4048065</v>
      </c>
      <c r="AK37" s="378"/>
      <c r="AL37" s="735"/>
      <c r="AM37" s="739"/>
      <c r="AN37" s="378"/>
      <c r="AO37" s="379">
        <f t="shared" si="0"/>
        <v>28336455</v>
      </c>
      <c r="AP37" s="310">
        <f t="shared" si="1"/>
        <v>0</v>
      </c>
    </row>
    <row r="38" spans="1:42" s="125" customFormat="1" ht="96.75" customHeight="1" x14ac:dyDescent="0.25">
      <c r="A38" s="588" t="s">
        <v>83</v>
      </c>
      <c r="B38" s="359" t="s">
        <v>84</v>
      </c>
      <c r="C38" s="359" t="s">
        <v>85</v>
      </c>
      <c r="D38" s="359" t="s">
        <v>86</v>
      </c>
      <c r="E38" s="359" t="s">
        <v>87</v>
      </c>
      <c r="F38" s="360"/>
      <c r="G38" s="360"/>
      <c r="H38" s="360"/>
      <c r="I38" s="360"/>
      <c r="J38" s="363" t="s">
        <v>88</v>
      </c>
      <c r="K38" s="361">
        <v>80161500</v>
      </c>
      <c r="L38" s="382" t="s">
        <v>623</v>
      </c>
      <c r="M38" s="362" t="s">
        <v>261</v>
      </c>
      <c r="N38" s="375">
        <v>7</v>
      </c>
      <c r="O38" s="361" t="s">
        <v>91</v>
      </c>
      <c r="P38" s="361" t="s">
        <v>92</v>
      </c>
      <c r="Q38" s="357">
        <v>34454000</v>
      </c>
      <c r="R38" s="357">
        <v>34454000</v>
      </c>
      <c r="S38" s="361" t="s">
        <v>93</v>
      </c>
      <c r="T38" s="361" t="s">
        <v>94</v>
      </c>
      <c r="U38" s="358" t="s">
        <v>172</v>
      </c>
      <c r="V38" s="471">
        <v>7000083625</v>
      </c>
      <c r="W38" s="1009">
        <v>4500026510</v>
      </c>
      <c r="X38" s="1007">
        <v>31800000</v>
      </c>
      <c r="Y38" s="516" t="s">
        <v>633</v>
      </c>
      <c r="Z38" s="1010" t="s">
        <v>634</v>
      </c>
      <c r="AA38" s="145"/>
      <c r="AB38" s="146"/>
      <c r="AC38" s="380"/>
      <c r="AD38" s="378"/>
      <c r="AE38" s="378"/>
      <c r="AF38" s="793">
        <v>5300000</v>
      </c>
      <c r="AG38" s="793">
        <v>5300000</v>
      </c>
      <c r="AH38" s="378">
        <v>5300000</v>
      </c>
      <c r="AI38" s="793">
        <v>5300000</v>
      </c>
      <c r="AJ38" s="793">
        <v>5300000</v>
      </c>
      <c r="AK38" s="793">
        <v>5300000</v>
      </c>
      <c r="AL38" s="378"/>
      <c r="AM38" s="378"/>
      <c r="AN38" s="734"/>
      <c r="AO38" s="379">
        <f>SUM(AC38:AN38)</f>
        <v>31800000</v>
      </c>
      <c r="AP38" s="310">
        <f t="shared" si="1"/>
        <v>-2654000</v>
      </c>
    </row>
    <row r="39" spans="1:42" s="125" customFormat="1" ht="75" customHeight="1" x14ac:dyDescent="0.25">
      <c r="A39" s="464" t="s">
        <v>83</v>
      </c>
      <c r="B39" s="359" t="s">
        <v>84</v>
      </c>
      <c r="C39" s="359" t="s">
        <v>85</v>
      </c>
      <c r="D39" s="359" t="s">
        <v>86</v>
      </c>
      <c r="E39" s="359" t="s">
        <v>87</v>
      </c>
      <c r="F39" s="360"/>
      <c r="G39" s="360"/>
      <c r="H39" s="360"/>
      <c r="I39" s="360"/>
      <c r="J39" s="363" t="s">
        <v>88</v>
      </c>
      <c r="K39" s="361">
        <v>80161500</v>
      </c>
      <c r="L39" s="466" t="s">
        <v>266</v>
      </c>
      <c r="M39" s="362" t="s">
        <v>261</v>
      </c>
      <c r="N39" s="375">
        <v>7</v>
      </c>
      <c r="O39" s="361" t="s">
        <v>91</v>
      </c>
      <c r="P39" s="361" t="s">
        <v>92</v>
      </c>
      <c r="Q39" s="357">
        <v>44327430</v>
      </c>
      <c r="R39" s="357">
        <v>44327430</v>
      </c>
      <c r="S39" s="361" t="s">
        <v>93</v>
      </c>
      <c r="T39" s="361" t="s">
        <v>94</v>
      </c>
      <c r="U39" s="358" t="s">
        <v>172</v>
      </c>
      <c r="V39" s="1011">
        <v>7000079982</v>
      </c>
      <c r="W39" s="910">
        <v>4500025682</v>
      </c>
      <c r="X39" s="1012">
        <v>44016000</v>
      </c>
      <c r="Y39" s="1013" t="s">
        <v>410</v>
      </c>
      <c r="Z39" s="874" t="s">
        <v>409</v>
      </c>
      <c r="AA39" s="145"/>
      <c r="AB39" s="482"/>
      <c r="AC39" s="380"/>
      <c r="AD39" s="378">
        <v>6288000</v>
      </c>
      <c r="AE39" s="378">
        <v>6288000</v>
      </c>
      <c r="AF39" s="378">
        <v>6288000</v>
      </c>
      <c r="AG39" s="378">
        <v>6288000</v>
      </c>
      <c r="AH39" s="378">
        <v>6288000</v>
      </c>
      <c r="AI39" s="378">
        <v>6288000</v>
      </c>
      <c r="AJ39" s="378">
        <v>6288000</v>
      </c>
      <c r="AK39" s="378"/>
      <c r="AL39" s="735"/>
      <c r="AM39" s="739"/>
      <c r="AN39" s="378"/>
      <c r="AO39" s="379">
        <f t="shared" si="0"/>
        <v>44016000</v>
      </c>
      <c r="AP39" s="310">
        <f t="shared" si="1"/>
        <v>-311430</v>
      </c>
    </row>
    <row r="40" spans="1:42" s="125" customFormat="1" ht="88.5" customHeight="1" x14ac:dyDescent="0.25">
      <c r="A40" s="464" t="s">
        <v>83</v>
      </c>
      <c r="B40" s="359" t="s">
        <v>84</v>
      </c>
      <c r="C40" s="359" t="s">
        <v>85</v>
      </c>
      <c r="D40" s="359" t="s">
        <v>86</v>
      </c>
      <c r="E40" s="359" t="s">
        <v>87</v>
      </c>
      <c r="F40" s="360"/>
      <c r="G40" s="360"/>
      <c r="H40" s="360"/>
      <c r="I40" s="360"/>
      <c r="J40" s="363" t="s">
        <v>88</v>
      </c>
      <c r="K40" s="361">
        <v>80161500</v>
      </c>
      <c r="L40" s="466" t="s">
        <v>189</v>
      </c>
      <c r="M40" s="362" t="s">
        <v>261</v>
      </c>
      <c r="N40" s="375">
        <v>7</v>
      </c>
      <c r="O40" s="361" t="s">
        <v>91</v>
      </c>
      <c r="P40" s="361" t="s">
        <v>92</v>
      </c>
      <c r="Q40" s="304">
        <v>21679140</v>
      </c>
      <c r="R40" s="304">
        <v>21679140</v>
      </c>
      <c r="S40" s="361" t="s">
        <v>93</v>
      </c>
      <c r="T40" s="361" t="s">
        <v>94</v>
      </c>
      <c r="U40" s="358" t="s">
        <v>172</v>
      </c>
      <c r="V40" s="471">
        <v>7000079972</v>
      </c>
      <c r="W40" s="1014">
        <v>4500025864</v>
      </c>
      <c r="X40" s="1015">
        <v>21532000</v>
      </c>
      <c r="Y40" s="1016" t="s">
        <v>400</v>
      </c>
      <c r="Z40" s="1017" t="s">
        <v>528</v>
      </c>
      <c r="AA40" s="145"/>
      <c r="AB40" s="469"/>
      <c r="AC40" s="380"/>
      <c r="AD40" s="378">
        <v>3076000</v>
      </c>
      <c r="AE40" s="378">
        <v>3076000</v>
      </c>
      <c r="AF40" s="378">
        <v>3076000</v>
      </c>
      <c r="AG40" s="378">
        <v>3076000</v>
      </c>
      <c r="AH40" s="378">
        <v>3076000</v>
      </c>
      <c r="AI40" s="378">
        <v>3076000</v>
      </c>
      <c r="AJ40" s="378">
        <v>3076000</v>
      </c>
      <c r="AK40" s="381"/>
      <c r="AL40" s="735"/>
      <c r="AM40" s="739"/>
      <c r="AN40" s="381"/>
      <c r="AO40" s="379">
        <f t="shared" si="0"/>
        <v>21532000</v>
      </c>
      <c r="AP40" s="310">
        <f t="shared" si="1"/>
        <v>-147140</v>
      </c>
    </row>
    <row r="41" spans="1:42" s="125" customFormat="1" ht="85.5" customHeight="1" x14ac:dyDescent="0.25">
      <c r="A41" s="464" t="s">
        <v>83</v>
      </c>
      <c r="B41" s="359" t="s">
        <v>84</v>
      </c>
      <c r="C41" s="359" t="s">
        <v>85</v>
      </c>
      <c r="D41" s="359" t="s">
        <v>86</v>
      </c>
      <c r="E41" s="359" t="s">
        <v>87</v>
      </c>
      <c r="F41" s="360"/>
      <c r="G41" s="360"/>
      <c r="H41" s="360"/>
      <c r="I41" s="360"/>
      <c r="J41" s="363" t="s">
        <v>88</v>
      </c>
      <c r="K41" s="361">
        <v>80161500</v>
      </c>
      <c r="L41" s="461" t="s">
        <v>190</v>
      </c>
      <c r="M41" s="362" t="s">
        <v>261</v>
      </c>
      <c r="N41" s="375">
        <v>7</v>
      </c>
      <c r="O41" s="361" t="s">
        <v>91</v>
      </c>
      <c r="P41" s="361" t="s">
        <v>92</v>
      </c>
      <c r="Q41" s="484">
        <v>29447249.627250001</v>
      </c>
      <c r="R41" s="484">
        <v>29447249.627250001</v>
      </c>
      <c r="S41" s="361" t="s">
        <v>93</v>
      </c>
      <c r="T41" s="361" t="s">
        <v>94</v>
      </c>
      <c r="U41" s="358" t="s">
        <v>172</v>
      </c>
      <c r="V41" s="471">
        <v>7000079969</v>
      </c>
      <c r="W41" s="471">
        <v>4500025904</v>
      </c>
      <c r="X41" s="960">
        <v>29246000</v>
      </c>
      <c r="Y41" s="1018" t="s">
        <v>399</v>
      </c>
      <c r="Z41" s="1019" t="s">
        <v>527</v>
      </c>
      <c r="AA41" s="145"/>
      <c r="AB41" s="469"/>
      <c r="AC41" s="380"/>
      <c r="AD41" s="378">
        <v>4178000</v>
      </c>
      <c r="AE41" s="378">
        <v>4178000</v>
      </c>
      <c r="AF41" s="378">
        <v>4178000</v>
      </c>
      <c r="AG41" s="378">
        <v>4178000</v>
      </c>
      <c r="AH41" s="378">
        <v>4178000</v>
      </c>
      <c r="AI41" s="378">
        <v>4178000</v>
      </c>
      <c r="AJ41" s="378">
        <v>4178000</v>
      </c>
      <c r="AK41" s="381"/>
      <c r="AL41" s="735"/>
      <c r="AM41" s="739"/>
      <c r="AN41" s="381"/>
      <c r="AO41" s="379">
        <f t="shared" si="0"/>
        <v>29246000</v>
      </c>
      <c r="AP41" s="310">
        <f t="shared" si="1"/>
        <v>-201249.62725000083</v>
      </c>
    </row>
    <row r="42" spans="1:42" s="125" customFormat="1" ht="80.25" customHeight="1" x14ac:dyDescent="0.25">
      <c r="A42" s="464" t="s">
        <v>83</v>
      </c>
      <c r="B42" s="359" t="s">
        <v>84</v>
      </c>
      <c r="C42" s="359" t="s">
        <v>85</v>
      </c>
      <c r="D42" s="359" t="s">
        <v>86</v>
      </c>
      <c r="E42" s="359" t="s">
        <v>87</v>
      </c>
      <c r="F42" s="360"/>
      <c r="G42" s="360"/>
      <c r="H42" s="360"/>
      <c r="I42" s="360"/>
      <c r="J42" s="460" t="s">
        <v>345</v>
      </c>
      <c r="K42" s="460">
        <v>80161506</v>
      </c>
      <c r="L42" s="466" t="s">
        <v>540</v>
      </c>
      <c r="M42" s="362" t="s">
        <v>73</v>
      </c>
      <c r="N42" s="375">
        <v>7</v>
      </c>
      <c r="O42" s="361" t="s">
        <v>91</v>
      </c>
      <c r="P42" s="361" t="s">
        <v>92</v>
      </c>
      <c r="Q42" s="357">
        <v>17227000</v>
      </c>
      <c r="R42" s="357">
        <v>17227000</v>
      </c>
      <c r="S42" s="361" t="s">
        <v>93</v>
      </c>
      <c r="T42" s="361" t="s">
        <v>94</v>
      </c>
      <c r="U42" s="358" t="s">
        <v>172</v>
      </c>
      <c r="V42" s="471">
        <v>7000079981</v>
      </c>
      <c r="W42" s="1020">
        <v>4500026427</v>
      </c>
      <c r="X42" s="1021">
        <v>17227000</v>
      </c>
      <c r="Y42" s="998" t="s">
        <v>541</v>
      </c>
      <c r="Z42" s="1022" t="s">
        <v>542</v>
      </c>
      <c r="AA42" s="145"/>
      <c r="AB42" s="145"/>
      <c r="AC42" s="380"/>
      <c r="AD42" s="378"/>
      <c r="AE42" s="378"/>
      <c r="AF42" s="378">
        <v>2461000</v>
      </c>
      <c r="AG42" s="378">
        <v>2461000</v>
      </c>
      <c r="AH42" s="378">
        <v>2461000</v>
      </c>
      <c r="AI42" s="378">
        <v>2461000</v>
      </c>
      <c r="AJ42" s="378">
        <v>2461000</v>
      </c>
      <c r="AK42" s="378">
        <v>2461000</v>
      </c>
      <c r="AL42" s="378">
        <v>2461000</v>
      </c>
      <c r="AM42" s="869"/>
      <c r="AN42" s="381"/>
      <c r="AO42" s="379">
        <f t="shared" si="0"/>
        <v>17227000</v>
      </c>
      <c r="AP42" s="310">
        <f t="shared" si="1"/>
        <v>0</v>
      </c>
    </row>
    <row r="43" spans="1:42" s="125" customFormat="1" ht="66.75" customHeight="1" thickBot="1" x14ac:dyDescent="0.3">
      <c r="A43" s="464" t="s">
        <v>83</v>
      </c>
      <c r="B43" s="359" t="s">
        <v>84</v>
      </c>
      <c r="C43" s="359" t="s">
        <v>85</v>
      </c>
      <c r="D43" s="359" t="s">
        <v>86</v>
      </c>
      <c r="E43" s="359" t="s">
        <v>87</v>
      </c>
      <c r="F43" s="360"/>
      <c r="G43" s="360"/>
      <c r="H43" s="360"/>
      <c r="I43" s="360"/>
      <c r="J43" s="363" t="s">
        <v>88</v>
      </c>
      <c r="K43" s="361">
        <v>80161500</v>
      </c>
      <c r="L43" s="481" t="s">
        <v>302</v>
      </c>
      <c r="M43" s="362" t="s">
        <v>261</v>
      </c>
      <c r="N43" s="375">
        <v>4</v>
      </c>
      <c r="O43" s="361" t="s">
        <v>91</v>
      </c>
      <c r="P43" s="361" t="s">
        <v>92</v>
      </c>
      <c r="Q43" s="357">
        <v>12390212</v>
      </c>
      <c r="R43" s="357">
        <v>12390212</v>
      </c>
      <c r="S43" s="361" t="s">
        <v>93</v>
      </c>
      <c r="T43" s="361" t="s">
        <v>94</v>
      </c>
      <c r="U43" s="358" t="s">
        <v>172</v>
      </c>
      <c r="V43" s="471">
        <v>7000080448</v>
      </c>
      <c r="W43" s="471">
        <v>4500025928</v>
      </c>
      <c r="X43" s="486">
        <v>12304000</v>
      </c>
      <c r="Y43" s="1008" t="s">
        <v>428</v>
      </c>
      <c r="Z43" s="1000" t="s">
        <v>427</v>
      </c>
      <c r="AA43" s="485"/>
      <c r="AB43" s="469"/>
      <c r="AC43" s="380"/>
      <c r="AD43" s="378">
        <v>3097553</v>
      </c>
      <c r="AE43" s="378">
        <v>3097553</v>
      </c>
      <c r="AF43" s="378">
        <v>3097553</v>
      </c>
      <c r="AG43" s="378">
        <v>3097553</v>
      </c>
      <c r="AH43" s="378"/>
      <c r="AI43" s="378"/>
      <c r="AJ43" s="378"/>
      <c r="AK43" s="381"/>
      <c r="AL43" s="735"/>
      <c r="AM43" s="739"/>
      <c r="AN43" s="562">
        <f>+AG43*5</f>
        <v>15487765</v>
      </c>
      <c r="AO43" s="379">
        <f t="shared" si="0"/>
        <v>27877977</v>
      </c>
      <c r="AP43" s="310">
        <f t="shared" si="1"/>
        <v>15487765</v>
      </c>
    </row>
    <row r="44" spans="1:42" s="125" customFormat="1" ht="66.75" customHeight="1" x14ac:dyDescent="0.25">
      <c r="A44" s="464" t="s">
        <v>83</v>
      </c>
      <c r="B44" s="359" t="s">
        <v>84</v>
      </c>
      <c r="C44" s="359" t="s">
        <v>85</v>
      </c>
      <c r="D44" s="359" t="s">
        <v>86</v>
      </c>
      <c r="E44" s="359" t="s">
        <v>87</v>
      </c>
      <c r="F44" s="360"/>
      <c r="G44" s="360"/>
      <c r="H44" s="360"/>
      <c r="I44" s="360"/>
      <c r="J44" s="363" t="s">
        <v>88</v>
      </c>
      <c r="K44" s="361">
        <v>80161500</v>
      </c>
      <c r="L44" s="468" t="s">
        <v>265</v>
      </c>
      <c r="M44" s="362" t="s">
        <v>261</v>
      </c>
      <c r="N44" s="375">
        <v>7</v>
      </c>
      <c r="O44" s="361" t="s">
        <v>91</v>
      </c>
      <c r="P44" s="361" t="s">
        <v>92</v>
      </c>
      <c r="Q44" s="357">
        <v>28336455</v>
      </c>
      <c r="R44" s="357">
        <v>28336455</v>
      </c>
      <c r="S44" s="361" t="s">
        <v>51</v>
      </c>
      <c r="T44" s="361" t="s">
        <v>94</v>
      </c>
      <c r="U44" s="358" t="s">
        <v>172</v>
      </c>
      <c r="V44" s="471">
        <v>7000079980</v>
      </c>
      <c r="W44" s="471">
        <v>4500025688</v>
      </c>
      <c r="X44" s="1023">
        <v>28140000</v>
      </c>
      <c r="Y44" s="1024" t="s">
        <v>429</v>
      </c>
      <c r="Z44" s="1017" t="s">
        <v>404</v>
      </c>
      <c r="AA44" s="136"/>
      <c r="AB44" s="487"/>
      <c r="AC44" s="380"/>
      <c r="AD44" s="378">
        <v>4048065</v>
      </c>
      <c r="AE44" s="378">
        <v>4048065</v>
      </c>
      <c r="AF44" s="378">
        <v>4048065</v>
      </c>
      <c r="AG44" s="378">
        <v>4048065</v>
      </c>
      <c r="AH44" s="378">
        <v>4048065</v>
      </c>
      <c r="AI44" s="378">
        <v>4048065</v>
      </c>
      <c r="AJ44" s="378">
        <v>4048065</v>
      </c>
      <c r="AK44" s="378"/>
      <c r="AL44" s="735"/>
      <c r="AM44" s="739"/>
      <c r="AN44" s="378"/>
      <c r="AO44" s="379">
        <f t="shared" si="0"/>
        <v>28336455</v>
      </c>
      <c r="AP44" s="310">
        <f t="shared" si="1"/>
        <v>0</v>
      </c>
    </row>
    <row r="45" spans="1:42" s="125" customFormat="1" ht="99.75" customHeight="1" x14ac:dyDescent="0.25">
      <c r="A45" s="464" t="s">
        <v>83</v>
      </c>
      <c r="B45" s="359" t="s">
        <v>84</v>
      </c>
      <c r="C45" s="359" t="s">
        <v>85</v>
      </c>
      <c r="D45" s="359" t="s">
        <v>86</v>
      </c>
      <c r="E45" s="359" t="s">
        <v>87</v>
      </c>
      <c r="F45" s="360"/>
      <c r="G45" s="360"/>
      <c r="H45" s="360"/>
      <c r="I45" s="360"/>
      <c r="J45" s="363" t="s">
        <v>88</v>
      </c>
      <c r="K45" s="361">
        <v>80161500</v>
      </c>
      <c r="L45" s="466" t="s">
        <v>300</v>
      </c>
      <c r="M45" s="362" t="s">
        <v>261</v>
      </c>
      <c r="N45" s="375">
        <v>4</v>
      </c>
      <c r="O45" s="361" t="s">
        <v>91</v>
      </c>
      <c r="P45" s="361" t="s">
        <v>92</v>
      </c>
      <c r="Q45" s="357">
        <v>16188000</v>
      </c>
      <c r="R45" s="357">
        <v>16188000</v>
      </c>
      <c r="S45" s="361" t="s">
        <v>93</v>
      </c>
      <c r="T45" s="361" t="s">
        <v>94</v>
      </c>
      <c r="U45" s="358" t="s">
        <v>172</v>
      </c>
      <c r="V45" s="471">
        <v>7000082918</v>
      </c>
      <c r="W45" s="471">
        <v>4500025976</v>
      </c>
      <c r="X45" s="1025">
        <v>16080000</v>
      </c>
      <c r="Y45" s="1026" t="s">
        <v>464</v>
      </c>
      <c r="Z45" s="961" t="s">
        <v>396</v>
      </c>
      <c r="AA45" s="141"/>
      <c r="AB45" s="488"/>
      <c r="AC45" s="380"/>
      <c r="AD45" s="378">
        <v>4047000</v>
      </c>
      <c r="AE45" s="378">
        <v>4047000</v>
      </c>
      <c r="AF45" s="378">
        <v>4047000</v>
      </c>
      <c r="AG45" s="378">
        <v>4047000</v>
      </c>
      <c r="AH45" s="378"/>
      <c r="AI45" s="378"/>
      <c r="AJ45" s="378"/>
      <c r="AK45" s="381"/>
      <c r="AL45" s="735"/>
      <c r="AM45" s="739"/>
      <c r="AN45" s="381"/>
      <c r="AO45" s="379">
        <f t="shared" si="0"/>
        <v>16188000</v>
      </c>
      <c r="AP45" s="310">
        <f t="shared" si="1"/>
        <v>0</v>
      </c>
    </row>
    <row r="46" spans="1:42" s="125" customFormat="1" ht="82.5" customHeight="1" thickBot="1" x14ac:dyDescent="0.3">
      <c r="A46" s="464" t="s">
        <v>83</v>
      </c>
      <c r="B46" s="359" t="s">
        <v>84</v>
      </c>
      <c r="C46" s="359" t="s">
        <v>85</v>
      </c>
      <c r="D46" s="359" t="s">
        <v>86</v>
      </c>
      <c r="E46" s="359" t="s">
        <v>87</v>
      </c>
      <c r="F46" s="360"/>
      <c r="G46" s="360"/>
      <c r="H46" s="360"/>
      <c r="I46" s="360"/>
      <c r="J46" s="363" t="s">
        <v>88</v>
      </c>
      <c r="K46" s="361">
        <v>80161500</v>
      </c>
      <c r="L46" s="489" t="s">
        <v>281</v>
      </c>
      <c r="M46" s="362" t="s">
        <v>261</v>
      </c>
      <c r="N46" s="375">
        <v>7</v>
      </c>
      <c r="O46" s="361" t="s">
        <v>91</v>
      </c>
      <c r="P46" s="361" t="s">
        <v>92</v>
      </c>
      <c r="Q46" s="304">
        <v>48555360</v>
      </c>
      <c r="R46" s="304">
        <v>48555360</v>
      </c>
      <c r="S46" s="361" t="s">
        <v>93</v>
      </c>
      <c r="T46" s="361" t="s">
        <v>94</v>
      </c>
      <c r="U46" s="358" t="s">
        <v>172</v>
      </c>
      <c r="V46" s="471">
        <v>7000079967</v>
      </c>
      <c r="W46" s="471">
        <v>4500025640</v>
      </c>
      <c r="X46" s="997">
        <v>47845000</v>
      </c>
      <c r="Y46" s="998" t="s">
        <v>398</v>
      </c>
      <c r="Z46" s="1027" t="s">
        <v>461</v>
      </c>
      <c r="AA46" s="145"/>
      <c r="AB46" s="490"/>
      <c r="AC46" s="380"/>
      <c r="AD46" s="378">
        <v>6835000</v>
      </c>
      <c r="AE46" s="378">
        <v>6835000</v>
      </c>
      <c r="AF46" s="378">
        <v>6835000</v>
      </c>
      <c r="AG46" s="378">
        <v>6835000</v>
      </c>
      <c r="AH46" s="378">
        <v>6835000</v>
      </c>
      <c r="AI46" s="378">
        <v>6835000</v>
      </c>
      <c r="AJ46" s="378">
        <v>6835000</v>
      </c>
      <c r="AK46" s="378"/>
      <c r="AL46" s="735"/>
      <c r="AM46" s="739"/>
      <c r="AN46" s="378"/>
      <c r="AO46" s="379">
        <f t="shared" si="0"/>
        <v>47845000</v>
      </c>
      <c r="AP46" s="310">
        <f t="shared" si="1"/>
        <v>-710360</v>
      </c>
    </row>
    <row r="47" spans="1:42" s="125" customFormat="1" ht="90" customHeight="1" x14ac:dyDescent="0.25">
      <c r="A47" s="464" t="s">
        <v>83</v>
      </c>
      <c r="B47" s="359" t="s">
        <v>84</v>
      </c>
      <c r="C47" s="359" t="s">
        <v>85</v>
      </c>
      <c r="D47" s="359" t="s">
        <v>86</v>
      </c>
      <c r="E47" s="359" t="s">
        <v>87</v>
      </c>
      <c r="F47" s="360"/>
      <c r="G47" s="360"/>
      <c r="H47" s="360"/>
      <c r="I47" s="360"/>
      <c r="J47" s="363" t="s">
        <v>88</v>
      </c>
      <c r="K47" s="361">
        <v>80161500</v>
      </c>
      <c r="L47" s="489" t="s">
        <v>741</v>
      </c>
      <c r="M47" s="362" t="s">
        <v>261</v>
      </c>
      <c r="N47" s="375">
        <v>7</v>
      </c>
      <c r="O47" s="361" t="s">
        <v>91</v>
      </c>
      <c r="P47" s="361" t="s">
        <v>92</v>
      </c>
      <c r="Q47" s="357">
        <v>40473195</v>
      </c>
      <c r="R47" s="357">
        <v>40473195</v>
      </c>
      <c r="S47" s="361" t="s">
        <v>93</v>
      </c>
      <c r="T47" s="361" t="s">
        <v>94</v>
      </c>
      <c r="U47" s="358" t="s">
        <v>172</v>
      </c>
      <c r="V47" s="471">
        <v>7000079968</v>
      </c>
      <c r="W47" s="471">
        <v>4500025538</v>
      </c>
      <c r="X47" s="997">
        <v>40473195</v>
      </c>
      <c r="Y47" s="471" t="s">
        <v>320</v>
      </c>
      <c r="Z47" s="961" t="s">
        <v>321</v>
      </c>
      <c r="AA47" s="145"/>
      <c r="AB47" s="491"/>
      <c r="AC47" s="380"/>
      <c r="AD47" s="378">
        <v>5781885</v>
      </c>
      <c r="AE47" s="378">
        <v>5781885</v>
      </c>
      <c r="AF47" s="378">
        <v>5781885</v>
      </c>
      <c r="AG47" s="378">
        <v>5781885</v>
      </c>
      <c r="AH47" s="378">
        <v>5781885</v>
      </c>
      <c r="AI47" s="378">
        <v>5781885</v>
      </c>
      <c r="AJ47" s="378">
        <v>5781885</v>
      </c>
      <c r="AK47" s="378"/>
      <c r="AL47" s="735"/>
      <c r="AM47" s="739"/>
      <c r="AN47" s="378"/>
      <c r="AO47" s="379">
        <f t="shared" si="0"/>
        <v>40473195</v>
      </c>
      <c r="AP47" s="310">
        <f t="shared" si="1"/>
        <v>0</v>
      </c>
    </row>
    <row r="48" spans="1:42" s="125" customFormat="1" ht="72" customHeight="1" x14ac:dyDescent="0.25">
      <c r="A48" s="464" t="s">
        <v>83</v>
      </c>
      <c r="B48" s="359" t="s">
        <v>84</v>
      </c>
      <c r="C48" s="359" t="s">
        <v>85</v>
      </c>
      <c r="D48" s="359" t="s">
        <v>86</v>
      </c>
      <c r="E48" s="359" t="s">
        <v>87</v>
      </c>
      <c r="F48" s="360"/>
      <c r="G48" s="360"/>
      <c r="H48" s="360"/>
      <c r="I48" s="360"/>
      <c r="J48" s="363" t="s">
        <v>88</v>
      </c>
      <c r="K48" s="361">
        <v>80161500</v>
      </c>
      <c r="L48" s="492" t="s">
        <v>267</v>
      </c>
      <c r="M48" s="362" t="s">
        <v>261</v>
      </c>
      <c r="N48" s="375">
        <v>7</v>
      </c>
      <c r="O48" s="361" t="s">
        <v>91</v>
      </c>
      <c r="P48" s="361" t="s">
        <v>92</v>
      </c>
      <c r="Q48" s="357">
        <v>38050320</v>
      </c>
      <c r="R48" s="357">
        <v>38050320</v>
      </c>
      <c r="S48" s="361" t="s">
        <v>93</v>
      </c>
      <c r="T48" s="361" t="s">
        <v>94</v>
      </c>
      <c r="U48" s="358" t="s">
        <v>176</v>
      </c>
      <c r="V48" s="471">
        <v>7000079986</v>
      </c>
      <c r="W48" s="471">
        <v>4500025586</v>
      </c>
      <c r="X48" s="1028">
        <v>37764496</v>
      </c>
      <c r="Y48" s="998" t="s">
        <v>336</v>
      </c>
      <c r="Z48" s="961" t="s">
        <v>337</v>
      </c>
      <c r="AA48" s="145"/>
      <c r="AB48" s="469"/>
      <c r="AC48" s="380"/>
      <c r="AD48" s="378">
        <v>5394928</v>
      </c>
      <c r="AE48" s="378">
        <v>5394928</v>
      </c>
      <c r="AF48" s="378">
        <v>5394928</v>
      </c>
      <c r="AG48" s="378">
        <v>5394928</v>
      </c>
      <c r="AH48" s="378">
        <v>5394928</v>
      </c>
      <c r="AI48" s="378">
        <v>5394928</v>
      </c>
      <c r="AJ48" s="378">
        <v>5394928</v>
      </c>
      <c r="AK48" s="378"/>
      <c r="AL48" s="735"/>
      <c r="AM48" s="739"/>
      <c r="AN48" s="378"/>
      <c r="AO48" s="379">
        <f t="shared" si="0"/>
        <v>37764496</v>
      </c>
      <c r="AP48" s="310">
        <f t="shared" si="1"/>
        <v>-285824</v>
      </c>
    </row>
    <row r="49" spans="1:42" s="125" customFormat="1" ht="87.75" customHeight="1" x14ac:dyDescent="0.25">
      <c r="A49" s="464" t="s">
        <v>83</v>
      </c>
      <c r="B49" s="359" t="s">
        <v>84</v>
      </c>
      <c r="C49" s="359" t="s">
        <v>85</v>
      </c>
      <c r="D49" s="359" t="s">
        <v>86</v>
      </c>
      <c r="E49" s="359" t="s">
        <v>87</v>
      </c>
      <c r="F49" s="360"/>
      <c r="G49" s="360"/>
      <c r="H49" s="360"/>
      <c r="I49" s="360"/>
      <c r="J49" s="363" t="s">
        <v>88</v>
      </c>
      <c r="K49" s="361">
        <v>80161500</v>
      </c>
      <c r="L49" s="477" t="s">
        <v>740</v>
      </c>
      <c r="M49" s="362" t="s">
        <v>261</v>
      </c>
      <c r="N49" s="375">
        <v>7</v>
      </c>
      <c r="O49" s="361" t="s">
        <v>91</v>
      </c>
      <c r="P49" s="361" t="s">
        <v>92</v>
      </c>
      <c r="Q49" s="357">
        <v>63606060</v>
      </c>
      <c r="R49" s="357">
        <v>63606060</v>
      </c>
      <c r="S49" s="361" t="s">
        <v>93</v>
      </c>
      <c r="T49" s="361" t="s">
        <v>94</v>
      </c>
      <c r="U49" s="358" t="s">
        <v>172</v>
      </c>
      <c r="V49" s="1029">
        <v>7000079984</v>
      </c>
      <c r="W49" s="471">
        <v>4500025537</v>
      </c>
      <c r="X49" s="997">
        <v>63606060</v>
      </c>
      <c r="Y49" s="1030" t="s">
        <v>318</v>
      </c>
      <c r="Z49" s="1000" t="s">
        <v>319</v>
      </c>
      <c r="AA49" s="145"/>
      <c r="AB49" s="469"/>
      <c r="AC49" s="380"/>
      <c r="AD49" s="378">
        <v>9086580</v>
      </c>
      <c r="AE49" s="378">
        <v>9086580</v>
      </c>
      <c r="AF49" s="378">
        <v>9086580</v>
      </c>
      <c r="AG49" s="378">
        <v>9086580</v>
      </c>
      <c r="AH49" s="378">
        <v>9086580</v>
      </c>
      <c r="AI49" s="378">
        <v>9086580</v>
      </c>
      <c r="AJ49" s="378">
        <v>9086580</v>
      </c>
      <c r="AK49" s="378"/>
      <c r="AL49" s="736"/>
      <c r="AM49" s="739"/>
      <c r="AN49" s="378"/>
      <c r="AO49" s="379">
        <f t="shared" si="0"/>
        <v>63606060</v>
      </c>
      <c r="AP49" s="310">
        <f t="shared" si="1"/>
        <v>0</v>
      </c>
    </row>
    <row r="50" spans="1:42" s="125" customFormat="1" ht="79.5" customHeight="1" x14ac:dyDescent="0.25">
      <c r="A50" s="464" t="s">
        <v>83</v>
      </c>
      <c r="B50" s="359" t="s">
        <v>84</v>
      </c>
      <c r="C50" s="359" t="s">
        <v>85</v>
      </c>
      <c r="D50" s="359" t="s">
        <v>86</v>
      </c>
      <c r="E50" s="359" t="s">
        <v>87</v>
      </c>
      <c r="F50" s="360"/>
      <c r="G50" s="360"/>
      <c r="H50" s="360"/>
      <c r="I50" s="360"/>
      <c r="J50" s="363" t="s">
        <v>88</v>
      </c>
      <c r="K50" s="361">
        <v>80161500</v>
      </c>
      <c r="L50" s="493" t="s">
        <v>186</v>
      </c>
      <c r="M50" s="362" t="s">
        <v>261</v>
      </c>
      <c r="N50" s="375">
        <v>4</v>
      </c>
      <c r="O50" s="361" t="s">
        <v>91</v>
      </c>
      <c r="P50" s="361" t="s">
        <v>92</v>
      </c>
      <c r="Q50" s="357">
        <v>12390212</v>
      </c>
      <c r="R50" s="357">
        <v>12390212</v>
      </c>
      <c r="S50" s="494" t="s">
        <v>93</v>
      </c>
      <c r="T50" s="494" t="s">
        <v>94</v>
      </c>
      <c r="U50" s="364" t="s">
        <v>172</v>
      </c>
      <c r="V50" s="471">
        <v>7000082921</v>
      </c>
      <c r="W50" s="471">
        <v>4500025978</v>
      </c>
      <c r="X50" s="1021">
        <v>6564000</v>
      </c>
      <c r="Y50" s="1030" t="s">
        <v>465</v>
      </c>
      <c r="Z50" s="961" t="s">
        <v>397</v>
      </c>
      <c r="AA50" s="145"/>
      <c r="AB50" s="150"/>
      <c r="AC50" s="380"/>
      <c r="AD50" s="378">
        <v>1641000</v>
      </c>
      <c r="AE50" s="378">
        <v>1641000</v>
      </c>
      <c r="AF50" s="378">
        <v>1641000</v>
      </c>
      <c r="AG50" s="378">
        <v>1641000</v>
      </c>
      <c r="AH50" s="378"/>
      <c r="AI50" s="378"/>
      <c r="AJ50" s="378"/>
      <c r="AK50" s="381"/>
      <c r="AL50" s="735"/>
      <c r="AM50" s="739"/>
      <c r="AN50" s="381"/>
      <c r="AO50" s="379">
        <f t="shared" si="0"/>
        <v>6564000</v>
      </c>
      <c r="AP50" s="310">
        <f t="shared" si="1"/>
        <v>-5826212</v>
      </c>
    </row>
    <row r="51" spans="1:42" s="125" customFormat="1" ht="85.5" customHeight="1" x14ac:dyDescent="0.25">
      <c r="A51" s="355" t="s">
        <v>83</v>
      </c>
      <c r="B51" s="356" t="s">
        <v>84</v>
      </c>
      <c r="C51" s="356" t="s">
        <v>85</v>
      </c>
      <c r="D51" s="356" t="s">
        <v>86</v>
      </c>
      <c r="E51" s="356" t="s">
        <v>87</v>
      </c>
      <c r="F51" s="383"/>
      <c r="G51" s="383"/>
      <c r="H51" s="383"/>
      <c r="I51" s="383"/>
      <c r="J51" s="363" t="s">
        <v>88</v>
      </c>
      <c r="K51" s="361">
        <v>80161500</v>
      </c>
      <c r="L51" s="495" t="s">
        <v>313</v>
      </c>
      <c r="M51" s="377" t="s">
        <v>261</v>
      </c>
      <c r="N51" s="375">
        <v>7</v>
      </c>
      <c r="O51" s="365" t="s">
        <v>91</v>
      </c>
      <c r="P51" s="365" t="s">
        <v>92</v>
      </c>
      <c r="Q51" s="357">
        <v>28140000</v>
      </c>
      <c r="R51" s="357">
        <v>28140000</v>
      </c>
      <c r="S51" s="368" t="s">
        <v>93</v>
      </c>
      <c r="T51" s="366" t="s">
        <v>94</v>
      </c>
      <c r="U51" s="364" t="s">
        <v>172</v>
      </c>
      <c r="V51" s="471">
        <v>7000080606</v>
      </c>
      <c r="W51" s="471">
        <v>4500026009</v>
      </c>
      <c r="X51" s="1021">
        <v>28140000</v>
      </c>
      <c r="Y51" s="998" t="s">
        <v>466</v>
      </c>
      <c r="Z51" s="961" t="s">
        <v>467</v>
      </c>
      <c r="AA51" s="136"/>
      <c r="AB51" s="153"/>
      <c r="AC51" s="384"/>
      <c r="AE51" s="378">
        <v>4020000</v>
      </c>
      <c r="AF51" s="378">
        <v>4020000</v>
      </c>
      <c r="AG51" s="378">
        <v>4020000</v>
      </c>
      <c r="AH51" s="378">
        <v>4020000</v>
      </c>
      <c r="AI51" s="378">
        <v>4020000</v>
      </c>
      <c r="AJ51" s="378">
        <v>4020000</v>
      </c>
      <c r="AK51" s="378">
        <v>4020000</v>
      </c>
      <c r="AL51" s="378"/>
      <c r="AM51" s="739"/>
      <c r="AN51" s="378"/>
      <c r="AO51" s="379">
        <f t="shared" si="0"/>
        <v>28140000</v>
      </c>
      <c r="AP51" s="310">
        <f t="shared" si="1"/>
        <v>0</v>
      </c>
    </row>
    <row r="52" spans="1:42" s="125" customFormat="1" ht="79.5" customHeight="1" x14ac:dyDescent="0.25">
      <c r="A52" s="355" t="s">
        <v>83</v>
      </c>
      <c r="B52" s="356" t="s">
        <v>84</v>
      </c>
      <c r="C52" s="356" t="s">
        <v>85</v>
      </c>
      <c r="D52" s="356" t="s">
        <v>86</v>
      </c>
      <c r="E52" s="356" t="s">
        <v>87</v>
      </c>
      <c r="F52" s="383"/>
      <c r="G52" s="383"/>
      <c r="H52" s="383"/>
      <c r="I52" s="383"/>
      <c r="J52" s="367" t="s">
        <v>88</v>
      </c>
      <c r="K52" s="141">
        <v>80161500</v>
      </c>
      <c r="L52" s="369" t="s">
        <v>188</v>
      </c>
      <c r="M52" s="377" t="s">
        <v>261</v>
      </c>
      <c r="N52" s="375">
        <v>7</v>
      </c>
      <c r="O52" s="364" t="s">
        <v>91</v>
      </c>
      <c r="P52" s="365" t="s">
        <v>1</v>
      </c>
      <c r="Q52" s="357">
        <v>17437785</v>
      </c>
      <c r="R52" s="357">
        <v>17437785</v>
      </c>
      <c r="S52" s="368" t="s">
        <v>93</v>
      </c>
      <c r="T52" s="366" t="s">
        <v>94</v>
      </c>
      <c r="U52" s="364" t="s">
        <v>172</v>
      </c>
      <c r="V52" s="471">
        <v>7000079977</v>
      </c>
      <c r="W52" s="471">
        <v>4500025639</v>
      </c>
      <c r="X52" s="1021">
        <v>17347785</v>
      </c>
      <c r="Y52" s="998" t="s">
        <v>417</v>
      </c>
      <c r="Z52" s="1000" t="s">
        <v>403</v>
      </c>
      <c r="AA52" s="136"/>
      <c r="AB52" s="153"/>
      <c r="AC52" s="384"/>
      <c r="AD52" s="496">
        <v>2478255</v>
      </c>
      <c r="AE52" s="378">
        <v>2478255</v>
      </c>
      <c r="AF52" s="378">
        <v>2478255</v>
      </c>
      <c r="AG52" s="378">
        <v>2478255</v>
      </c>
      <c r="AH52" s="378">
        <v>2478255</v>
      </c>
      <c r="AI52" s="378">
        <v>2478255</v>
      </c>
      <c r="AJ52" s="378">
        <v>2478255</v>
      </c>
      <c r="AK52" s="378"/>
      <c r="AL52" s="735"/>
      <c r="AM52" s="739"/>
      <c r="AN52" s="378"/>
      <c r="AO52" s="379">
        <f t="shared" si="0"/>
        <v>17347785</v>
      </c>
      <c r="AP52" s="310">
        <f t="shared" si="1"/>
        <v>-90000</v>
      </c>
    </row>
    <row r="53" spans="1:42" s="125" customFormat="1" ht="80.25" customHeight="1" x14ac:dyDescent="0.25">
      <c r="A53" s="355" t="s">
        <v>83</v>
      </c>
      <c r="B53" s="356" t="s">
        <v>84</v>
      </c>
      <c r="C53" s="356" t="s">
        <v>85</v>
      </c>
      <c r="D53" s="356" t="s">
        <v>86</v>
      </c>
      <c r="E53" s="356" t="s">
        <v>87</v>
      </c>
      <c r="F53" s="383"/>
      <c r="G53" s="383"/>
      <c r="H53" s="383"/>
      <c r="I53" s="383"/>
      <c r="J53" s="363" t="s">
        <v>88</v>
      </c>
      <c r="K53" s="361">
        <v>80161500</v>
      </c>
      <c r="L53" s="369" t="s">
        <v>282</v>
      </c>
      <c r="M53" s="377" t="s">
        <v>261</v>
      </c>
      <c r="N53" s="375">
        <v>7</v>
      </c>
      <c r="O53" s="364" t="s">
        <v>91</v>
      </c>
      <c r="P53" s="365" t="s">
        <v>1</v>
      </c>
      <c r="Q53" s="304">
        <v>19273492</v>
      </c>
      <c r="R53" s="304">
        <v>19273492</v>
      </c>
      <c r="S53" s="368" t="s">
        <v>93</v>
      </c>
      <c r="T53" s="366" t="s">
        <v>94</v>
      </c>
      <c r="U53" s="364" t="s">
        <v>172</v>
      </c>
      <c r="V53" s="471">
        <v>7000079983</v>
      </c>
      <c r="W53" s="471">
        <v>4500025962</v>
      </c>
      <c r="X53" s="997">
        <v>19138000</v>
      </c>
      <c r="Y53" s="998" t="s">
        <v>416</v>
      </c>
      <c r="Z53" s="961" t="s">
        <v>411</v>
      </c>
      <c r="AA53" s="136"/>
      <c r="AB53" s="153"/>
      <c r="AC53" s="384"/>
      <c r="AE53" s="378">
        <v>2734000</v>
      </c>
      <c r="AF53" s="378">
        <v>2734000</v>
      </c>
      <c r="AG53" s="378">
        <v>2734000</v>
      </c>
      <c r="AH53" s="378">
        <v>2734000</v>
      </c>
      <c r="AI53" s="378">
        <v>2734000</v>
      </c>
      <c r="AJ53" s="378">
        <v>2734000</v>
      </c>
      <c r="AK53" s="378">
        <v>2734000</v>
      </c>
      <c r="AL53" s="378"/>
      <c r="AM53" s="739"/>
      <c r="AN53" s="378"/>
      <c r="AO53" s="379">
        <f t="shared" si="0"/>
        <v>19138000</v>
      </c>
      <c r="AP53" s="310">
        <f>+AO53-Q53</f>
        <v>-135492</v>
      </c>
    </row>
    <row r="54" spans="1:42" s="125" customFormat="1" ht="85.5" customHeight="1" x14ac:dyDescent="0.25">
      <c r="A54" s="370" t="s">
        <v>83</v>
      </c>
      <c r="B54" s="371" t="s">
        <v>84</v>
      </c>
      <c r="C54" s="371" t="s">
        <v>85</v>
      </c>
      <c r="D54" s="371" t="s">
        <v>86</v>
      </c>
      <c r="E54" s="371" t="s">
        <v>87</v>
      </c>
      <c r="F54" s="386"/>
      <c r="G54" s="386"/>
      <c r="H54" s="386"/>
      <c r="I54" s="386"/>
      <c r="J54" s="363" t="s">
        <v>88</v>
      </c>
      <c r="K54" s="361">
        <v>80161500</v>
      </c>
      <c r="L54" s="495" t="s">
        <v>295</v>
      </c>
      <c r="M54" s="377" t="s">
        <v>261</v>
      </c>
      <c r="N54" s="375">
        <v>7</v>
      </c>
      <c r="O54" s="372" t="s">
        <v>91</v>
      </c>
      <c r="P54" s="372" t="s">
        <v>92</v>
      </c>
      <c r="Q54" s="357">
        <v>21682868</v>
      </c>
      <c r="R54" s="357">
        <v>21682868</v>
      </c>
      <c r="S54" s="497" t="s">
        <v>93</v>
      </c>
      <c r="T54" s="497" t="s">
        <v>94</v>
      </c>
      <c r="U54" s="497" t="s">
        <v>172</v>
      </c>
      <c r="V54" s="471">
        <v>7000080381</v>
      </c>
      <c r="W54" s="471">
        <v>4500025906</v>
      </c>
      <c r="X54" s="1021">
        <v>21532000</v>
      </c>
      <c r="Y54" s="998" t="s">
        <v>418</v>
      </c>
      <c r="Z54" s="691" t="s">
        <v>420</v>
      </c>
      <c r="AA54" s="136"/>
      <c r="AB54" s="153"/>
      <c r="AC54" s="384"/>
      <c r="AE54" s="378">
        <v>3076000</v>
      </c>
      <c r="AF54" s="378">
        <v>3076000</v>
      </c>
      <c r="AG54" s="378">
        <v>3076000</v>
      </c>
      <c r="AH54" s="378">
        <v>3076000</v>
      </c>
      <c r="AI54" s="378">
        <v>3076000</v>
      </c>
      <c r="AJ54" s="378">
        <v>3076000</v>
      </c>
      <c r="AK54" s="378">
        <v>3076000</v>
      </c>
      <c r="AL54" s="735"/>
      <c r="AM54" s="739"/>
      <c r="AN54" s="385"/>
      <c r="AO54" s="379">
        <f t="shared" si="0"/>
        <v>21532000</v>
      </c>
      <c r="AP54" s="310">
        <f>+AO54-R54</f>
        <v>-150868</v>
      </c>
    </row>
    <row r="55" spans="1:42" s="125" customFormat="1" ht="82.5" customHeight="1" x14ac:dyDescent="0.25">
      <c r="A55" s="499" t="s">
        <v>83</v>
      </c>
      <c r="B55" s="500" t="s">
        <v>84</v>
      </c>
      <c r="C55" s="500" t="s">
        <v>85</v>
      </c>
      <c r="D55" s="500" t="s">
        <v>86</v>
      </c>
      <c r="E55" s="500" t="s">
        <v>87</v>
      </c>
      <c r="F55" s="387"/>
      <c r="G55" s="387"/>
      <c r="H55" s="387"/>
      <c r="I55" s="387"/>
      <c r="J55" s="363" t="s">
        <v>88</v>
      </c>
      <c r="K55" s="361">
        <v>80161500</v>
      </c>
      <c r="L55" s="501" t="s">
        <v>193</v>
      </c>
      <c r="M55" s="362" t="s">
        <v>261</v>
      </c>
      <c r="N55" s="375">
        <v>7</v>
      </c>
      <c r="O55" s="497" t="s">
        <v>91</v>
      </c>
      <c r="P55" s="497" t="s">
        <v>92</v>
      </c>
      <c r="Q55" s="484">
        <v>17347785</v>
      </c>
      <c r="R55" s="484">
        <v>17347785</v>
      </c>
      <c r="S55" s="497" t="s">
        <v>51</v>
      </c>
      <c r="T55" s="497" t="s">
        <v>94</v>
      </c>
      <c r="U55" s="497" t="s">
        <v>172</v>
      </c>
      <c r="V55" s="471">
        <v>7000080602</v>
      </c>
      <c r="W55" s="471">
        <v>4500025872</v>
      </c>
      <c r="X55" s="1021">
        <v>19138000</v>
      </c>
      <c r="Y55" s="998" t="s">
        <v>419</v>
      </c>
      <c r="Z55" s="980" t="s">
        <v>351</v>
      </c>
      <c r="AA55" s="136"/>
      <c r="AB55" s="153"/>
      <c r="AC55" s="384"/>
      <c r="AD55" s="378">
        <v>2734000</v>
      </c>
      <c r="AE55" s="378">
        <v>2734000</v>
      </c>
      <c r="AF55" s="378">
        <v>2734000</v>
      </c>
      <c r="AG55" s="378">
        <v>2734000</v>
      </c>
      <c r="AH55" s="378">
        <v>2734000</v>
      </c>
      <c r="AI55" s="378">
        <v>2734000</v>
      </c>
      <c r="AJ55" s="378">
        <v>2734000</v>
      </c>
      <c r="AK55" s="385"/>
      <c r="AL55" s="735"/>
      <c r="AM55" s="739"/>
      <c r="AN55" s="385"/>
      <c r="AO55" s="379">
        <f t="shared" si="0"/>
        <v>19138000</v>
      </c>
      <c r="AP55" s="310">
        <f t="shared" ref="AP55:AP78" si="2">+AO55-Q55</f>
        <v>1790215</v>
      </c>
    </row>
    <row r="56" spans="1:42" s="125" customFormat="1" ht="90" customHeight="1" x14ac:dyDescent="0.25">
      <c r="A56" s="499" t="s">
        <v>83</v>
      </c>
      <c r="B56" s="500" t="s">
        <v>84</v>
      </c>
      <c r="C56" s="500" t="s">
        <v>85</v>
      </c>
      <c r="D56" s="500" t="s">
        <v>86</v>
      </c>
      <c r="E56" s="500" t="s">
        <v>87</v>
      </c>
      <c r="F56" s="387"/>
      <c r="G56" s="387"/>
      <c r="H56" s="387"/>
      <c r="I56" s="387"/>
      <c r="J56" s="363" t="s">
        <v>88</v>
      </c>
      <c r="K56" s="361">
        <v>80161500</v>
      </c>
      <c r="L56" s="501" t="s">
        <v>293</v>
      </c>
      <c r="M56" s="362" t="s">
        <v>261</v>
      </c>
      <c r="N56" s="375">
        <v>7</v>
      </c>
      <c r="O56" s="497" t="s">
        <v>91</v>
      </c>
      <c r="P56" s="497" t="s">
        <v>92</v>
      </c>
      <c r="Q56" s="357">
        <v>19256265</v>
      </c>
      <c r="R56" s="357">
        <v>19256265</v>
      </c>
      <c r="S56" s="497" t="s">
        <v>93</v>
      </c>
      <c r="T56" s="497" t="s">
        <v>94</v>
      </c>
      <c r="U56" s="497" t="s">
        <v>172</v>
      </c>
      <c r="V56" s="471">
        <v>7000080382</v>
      </c>
      <c r="W56" s="471">
        <v>4500025861</v>
      </c>
      <c r="X56" s="1021">
        <v>19138000</v>
      </c>
      <c r="Y56" s="998" t="s">
        <v>422</v>
      </c>
      <c r="Z56" s="1031" t="s">
        <v>421</v>
      </c>
      <c r="AA56" s="136"/>
      <c r="AB56" s="153"/>
      <c r="AC56" s="384"/>
      <c r="AD56" s="378">
        <v>2734000</v>
      </c>
      <c r="AE56" s="378">
        <v>2734000</v>
      </c>
      <c r="AF56" s="378">
        <v>2734000</v>
      </c>
      <c r="AG56" s="378">
        <v>2734000</v>
      </c>
      <c r="AH56" s="378">
        <v>2734000</v>
      </c>
      <c r="AI56" s="378">
        <v>2734000</v>
      </c>
      <c r="AJ56" s="378">
        <v>2734000</v>
      </c>
      <c r="AK56" s="385"/>
      <c r="AL56" s="735"/>
      <c r="AM56" s="739"/>
      <c r="AN56" s="385"/>
      <c r="AO56" s="379">
        <f t="shared" si="0"/>
        <v>19138000</v>
      </c>
      <c r="AP56" s="310">
        <f t="shared" si="2"/>
        <v>-118265</v>
      </c>
    </row>
    <row r="57" spans="1:42" s="125" customFormat="1" ht="89.25" customHeight="1" x14ac:dyDescent="0.25">
      <c r="A57" s="499" t="s">
        <v>83</v>
      </c>
      <c r="B57" s="500" t="s">
        <v>84</v>
      </c>
      <c r="C57" s="500" t="s">
        <v>85</v>
      </c>
      <c r="D57" s="500" t="s">
        <v>86</v>
      </c>
      <c r="E57" s="500" t="s">
        <v>87</v>
      </c>
      <c r="F57" s="387"/>
      <c r="G57" s="387"/>
      <c r="H57" s="387"/>
      <c r="I57" s="387"/>
      <c r="J57" s="363" t="s">
        <v>88</v>
      </c>
      <c r="K57" s="361">
        <v>80161500</v>
      </c>
      <c r="L57" s="501" t="s">
        <v>842</v>
      </c>
      <c r="M57" s="362" t="s">
        <v>261</v>
      </c>
      <c r="N57" s="375">
        <v>7</v>
      </c>
      <c r="O57" s="497" t="s">
        <v>91</v>
      </c>
      <c r="P57" s="497" t="s">
        <v>92</v>
      </c>
      <c r="Q57" s="357">
        <v>19271175</v>
      </c>
      <c r="R57" s="357">
        <v>19271175</v>
      </c>
      <c r="S57" s="497" t="s">
        <v>93</v>
      </c>
      <c r="T57" s="497" t="s">
        <v>94</v>
      </c>
      <c r="U57" s="497" t="s">
        <v>172</v>
      </c>
      <c r="V57" s="471">
        <v>7000080493</v>
      </c>
      <c r="W57" s="471">
        <v>4500026028</v>
      </c>
      <c r="X57" s="502">
        <v>19138000</v>
      </c>
      <c r="Y57" s="1032" t="s">
        <v>468</v>
      </c>
      <c r="Z57" s="1031" t="s">
        <v>469</v>
      </c>
      <c r="AA57" s="498"/>
      <c r="AB57" s="503"/>
      <c r="AC57" s="504"/>
      <c r="AE57" s="378">
        <v>2734000</v>
      </c>
      <c r="AF57" s="378">
        <v>2734000</v>
      </c>
      <c r="AG57" s="378">
        <v>2734000</v>
      </c>
      <c r="AH57" s="378">
        <v>2734000</v>
      </c>
      <c r="AI57" s="378">
        <v>2734000</v>
      </c>
      <c r="AJ57" s="378">
        <v>2734000</v>
      </c>
      <c r="AK57" s="378">
        <v>2734000</v>
      </c>
      <c r="AL57" s="737"/>
      <c r="AM57" s="739"/>
      <c r="AN57" s="385"/>
      <c r="AO57" s="379">
        <f t="shared" ref="AO57:AO73" si="3">SUM(AC57:AN57)</f>
        <v>19138000</v>
      </c>
      <c r="AP57" s="310">
        <f t="shared" si="2"/>
        <v>-133175</v>
      </c>
    </row>
    <row r="58" spans="1:42" s="125" customFormat="1" ht="68.25" customHeight="1" x14ac:dyDescent="0.25">
      <c r="A58" s="499" t="s">
        <v>83</v>
      </c>
      <c r="B58" s="500" t="s">
        <v>84</v>
      </c>
      <c r="C58" s="500" t="s">
        <v>85</v>
      </c>
      <c r="D58" s="500" t="s">
        <v>86</v>
      </c>
      <c r="E58" s="500" t="s">
        <v>87</v>
      </c>
      <c r="F58" s="387"/>
      <c r="G58" s="387"/>
      <c r="H58" s="387"/>
      <c r="I58" s="387"/>
      <c r="J58" s="363" t="s">
        <v>88</v>
      </c>
      <c r="K58" s="361">
        <v>80161500</v>
      </c>
      <c r="L58" s="501" t="s">
        <v>305</v>
      </c>
      <c r="M58" s="362" t="s">
        <v>261</v>
      </c>
      <c r="N58" s="375">
        <v>4</v>
      </c>
      <c r="O58" s="497" t="s">
        <v>91</v>
      </c>
      <c r="P58" s="497" t="s">
        <v>92</v>
      </c>
      <c r="Q58" s="357">
        <v>19826040</v>
      </c>
      <c r="R58" s="357">
        <v>19826040</v>
      </c>
      <c r="S58" s="497" t="s">
        <v>93</v>
      </c>
      <c r="T58" s="497" t="s">
        <v>94</v>
      </c>
      <c r="U58" s="497" t="s">
        <v>172</v>
      </c>
      <c r="V58" s="471">
        <v>7000082923</v>
      </c>
      <c r="W58" s="471">
        <v>4500025973</v>
      </c>
      <c r="X58" s="1033">
        <v>19688000</v>
      </c>
      <c r="Y58" s="1034" t="s">
        <v>470</v>
      </c>
      <c r="Z58" s="1031" t="s">
        <v>395</v>
      </c>
      <c r="AA58" s="99"/>
      <c r="AB58" s="267"/>
      <c r="AC58" s="504"/>
      <c r="AD58" s="378">
        <v>4956510</v>
      </c>
      <c r="AE58" s="378">
        <v>4956510</v>
      </c>
      <c r="AF58" s="378">
        <v>4956510</v>
      </c>
      <c r="AG58" s="378">
        <v>4956510</v>
      </c>
      <c r="AH58" s="378"/>
      <c r="AI58" s="378"/>
      <c r="AJ58" s="378"/>
      <c r="AK58" s="248"/>
      <c r="AL58" s="737"/>
      <c r="AM58" s="739"/>
      <c r="AN58" s="248"/>
      <c r="AO58" s="379">
        <f t="shared" si="3"/>
        <v>19826040</v>
      </c>
      <c r="AP58" s="310">
        <f t="shared" si="2"/>
        <v>0</v>
      </c>
    </row>
    <row r="59" spans="1:42" s="125" customFormat="1" ht="81.75" customHeight="1" x14ac:dyDescent="0.25">
      <c r="A59" s="499" t="s">
        <v>83</v>
      </c>
      <c r="B59" s="500" t="s">
        <v>84</v>
      </c>
      <c r="C59" s="500" t="s">
        <v>85</v>
      </c>
      <c r="D59" s="500" t="s">
        <v>86</v>
      </c>
      <c r="E59" s="500" t="s">
        <v>87</v>
      </c>
      <c r="F59" s="387"/>
      <c r="G59" s="387"/>
      <c r="H59" s="387"/>
      <c r="I59" s="387"/>
      <c r="J59" s="363" t="s">
        <v>88</v>
      </c>
      <c r="K59" s="361">
        <v>80161500</v>
      </c>
      <c r="L59" s="501" t="s">
        <v>264</v>
      </c>
      <c r="M59" s="362" t="s">
        <v>261</v>
      </c>
      <c r="N59" s="375">
        <v>7</v>
      </c>
      <c r="O59" s="497" t="s">
        <v>91</v>
      </c>
      <c r="P59" s="497" t="s">
        <v>92</v>
      </c>
      <c r="Q59" s="357">
        <v>28336455</v>
      </c>
      <c r="R59" s="357">
        <v>28336455</v>
      </c>
      <c r="S59" s="388" t="s">
        <v>93</v>
      </c>
      <c r="T59" s="372" t="s">
        <v>94</v>
      </c>
      <c r="U59" s="372" t="s">
        <v>172</v>
      </c>
      <c r="V59" s="471">
        <v>7000080644</v>
      </c>
      <c r="W59" s="471">
        <v>4500025690</v>
      </c>
      <c r="X59" s="1033">
        <v>28140000</v>
      </c>
      <c r="Y59" s="1034" t="s">
        <v>406</v>
      </c>
      <c r="Z59" s="1034" t="s">
        <v>405</v>
      </c>
      <c r="AA59" s="99"/>
      <c r="AB59" s="267"/>
      <c r="AC59" s="504"/>
      <c r="AD59" s="378">
        <v>4048065</v>
      </c>
      <c r="AE59" s="378">
        <v>4048065</v>
      </c>
      <c r="AF59" s="378">
        <v>4048065</v>
      </c>
      <c r="AG59" s="378">
        <v>4048065</v>
      </c>
      <c r="AH59" s="378">
        <v>4048065</v>
      </c>
      <c r="AI59" s="378">
        <v>4048065</v>
      </c>
      <c r="AJ59" s="378">
        <v>4048065</v>
      </c>
      <c r="AK59" s="248"/>
      <c r="AL59" s="737"/>
      <c r="AM59" s="739"/>
      <c r="AN59" s="248"/>
      <c r="AO59" s="379">
        <f t="shared" si="3"/>
        <v>28336455</v>
      </c>
      <c r="AP59" s="310">
        <f t="shared" si="2"/>
        <v>0</v>
      </c>
    </row>
    <row r="60" spans="1:42" s="125" customFormat="1" ht="67.5" customHeight="1" x14ac:dyDescent="0.25">
      <c r="A60" s="370" t="s">
        <v>83</v>
      </c>
      <c r="B60" s="371" t="s">
        <v>84</v>
      </c>
      <c r="C60" s="371" t="s">
        <v>85</v>
      </c>
      <c r="D60" s="371" t="s">
        <v>86</v>
      </c>
      <c r="E60" s="371" t="s">
        <v>87</v>
      </c>
      <c r="F60" s="386"/>
      <c r="G60" s="386"/>
      <c r="H60" s="386"/>
      <c r="I60" s="386"/>
      <c r="J60" s="363" t="s">
        <v>88</v>
      </c>
      <c r="K60" s="361">
        <v>80161500</v>
      </c>
      <c r="L60" s="373" t="s">
        <v>303</v>
      </c>
      <c r="M60" s="377" t="s">
        <v>261</v>
      </c>
      <c r="N60" s="375">
        <v>4</v>
      </c>
      <c r="O60" s="372" t="s">
        <v>91</v>
      </c>
      <c r="P60" s="372" t="s">
        <v>92</v>
      </c>
      <c r="Q60" s="357">
        <v>23127540</v>
      </c>
      <c r="R60" s="357">
        <v>23127540</v>
      </c>
      <c r="S60" s="388" t="s">
        <v>93</v>
      </c>
      <c r="T60" s="372" t="s">
        <v>94</v>
      </c>
      <c r="U60" s="372" t="s">
        <v>172</v>
      </c>
      <c r="V60" s="471">
        <v>7000080457</v>
      </c>
      <c r="W60" s="471">
        <v>4500025863</v>
      </c>
      <c r="X60" s="1033">
        <v>22968000</v>
      </c>
      <c r="Y60" s="1034" t="s">
        <v>435</v>
      </c>
      <c r="Z60" s="1034" t="s">
        <v>434</v>
      </c>
      <c r="AA60" s="268"/>
      <c r="AB60" s="269"/>
      <c r="AC60" s="222"/>
      <c r="AD60" s="378">
        <v>5742000</v>
      </c>
      <c r="AE60" s="378">
        <v>5742000</v>
      </c>
      <c r="AF60" s="378">
        <v>5742000</v>
      </c>
      <c r="AG60" s="378">
        <v>5742000</v>
      </c>
      <c r="AH60" s="378"/>
      <c r="AI60" s="378"/>
      <c r="AJ60" s="378"/>
      <c r="AK60" s="389"/>
      <c r="AL60" s="737"/>
      <c r="AM60" s="739"/>
      <c r="AN60" s="389"/>
      <c r="AO60" s="379">
        <f t="shared" si="3"/>
        <v>22968000</v>
      </c>
      <c r="AP60" s="310">
        <f t="shared" si="2"/>
        <v>-159540</v>
      </c>
    </row>
    <row r="61" spans="1:42" s="125" customFormat="1" ht="81" customHeight="1" x14ac:dyDescent="0.25">
      <c r="A61" s="370" t="s">
        <v>83</v>
      </c>
      <c r="B61" s="371" t="s">
        <v>84</v>
      </c>
      <c r="C61" s="371" t="s">
        <v>85</v>
      </c>
      <c r="D61" s="371" t="s">
        <v>86</v>
      </c>
      <c r="E61" s="371" t="s">
        <v>87</v>
      </c>
      <c r="F61" s="386"/>
      <c r="G61" s="386"/>
      <c r="H61" s="386"/>
      <c r="I61" s="386"/>
      <c r="J61" s="363" t="s">
        <v>88</v>
      </c>
      <c r="K61" s="361">
        <v>80161500</v>
      </c>
      <c r="L61" s="373" t="s">
        <v>304</v>
      </c>
      <c r="M61" s="377" t="s">
        <v>261</v>
      </c>
      <c r="N61" s="375">
        <v>4</v>
      </c>
      <c r="O61" s="372" t="s">
        <v>91</v>
      </c>
      <c r="P61" s="372" t="s">
        <v>92</v>
      </c>
      <c r="Q61" s="357">
        <v>27441792</v>
      </c>
      <c r="R61" s="357">
        <v>27441792</v>
      </c>
      <c r="S61" s="388" t="s">
        <v>93</v>
      </c>
      <c r="T61" s="372" t="s">
        <v>94</v>
      </c>
      <c r="U61" s="372" t="s">
        <v>172</v>
      </c>
      <c r="V61" s="471">
        <v>7000080446</v>
      </c>
      <c r="W61" s="471">
        <v>4500025866</v>
      </c>
      <c r="X61" s="1033">
        <v>27340000</v>
      </c>
      <c r="Y61" s="1034" t="s">
        <v>424</v>
      </c>
      <c r="Z61" s="1031" t="s">
        <v>423</v>
      </c>
      <c r="AA61" s="268"/>
      <c r="AB61" s="267"/>
      <c r="AC61" s="222"/>
      <c r="AD61" s="378">
        <v>6860198</v>
      </c>
      <c r="AE61" s="378">
        <v>6860198</v>
      </c>
      <c r="AF61" s="378">
        <v>6860198</v>
      </c>
      <c r="AG61" s="378">
        <v>6860198</v>
      </c>
      <c r="AH61" s="378"/>
      <c r="AI61" s="378"/>
      <c r="AJ61" s="378"/>
      <c r="AK61" s="389"/>
      <c r="AL61" s="737"/>
      <c r="AM61" s="739"/>
      <c r="AN61" s="389"/>
      <c r="AO61" s="379">
        <f t="shared" si="3"/>
        <v>27440792</v>
      </c>
      <c r="AP61" s="310">
        <f t="shared" si="2"/>
        <v>-1000</v>
      </c>
    </row>
    <row r="62" spans="1:42" s="125" customFormat="1" ht="84.75" customHeight="1" x14ac:dyDescent="0.25">
      <c r="A62" s="370" t="s">
        <v>83</v>
      </c>
      <c r="B62" s="371" t="s">
        <v>84</v>
      </c>
      <c r="C62" s="371" t="s">
        <v>85</v>
      </c>
      <c r="D62" s="371" t="s">
        <v>86</v>
      </c>
      <c r="E62" s="371" t="s">
        <v>87</v>
      </c>
      <c r="F62" s="386"/>
      <c r="G62" s="386"/>
      <c r="H62" s="386"/>
      <c r="I62" s="386"/>
      <c r="J62" s="363" t="s">
        <v>88</v>
      </c>
      <c r="K62" s="361">
        <v>80161500</v>
      </c>
      <c r="L62" s="373" t="s">
        <v>471</v>
      </c>
      <c r="M62" s="377" t="s">
        <v>261</v>
      </c>
      <c r="N62" s="375">
        <v>4</v>
      </c>
      <c r="O62" s="372" t="s">
        <v>91</v>
      </c>
      <c r="P62" s="372" t="s">
        <v>92</v>
      </c>
      <c r="Q62" s="357">
        <v>31168000</v>
      </c>
      <c r="R62" s="357">
        <v>31168000</v>
      </c>
      <c r="S62" s="388" t="s">
        <v>93</v>
      </c>
      <c r="T62" s="372" t="s">
        <v>94</v>
      </c>
      <c r="U62" s="372" t="s">
        <v>172</v>
      </c>
      <c r="V62" s="471">
        <v>7000083026</v>
      </c>
      <c r="W62" s="471">
        <v>4500026055</v>
      </c>
      <c r="X62" s="1033">
        <v>31168000</v>
      </c>
      <c r="Y62" s="1024" t="s">
        <v>518</v>
      </c>
      <c r="Z62" s="1031" t="s">
        <v>195</v>
      </c>
      <c r="AA62" s="268"/>
      <c r="AB62" s="267"/>
      <c r="AC62" s="222"/>
      <c r="AD62" s="378">
        <v>7792000</v>
      </c>
      <c r="AE62" s="378">
        <v>7792000</v>
      </c>
      <c r="AF62" s="378">
        <v>7792000</v>
      </c>
      <c r="AG62" s="378">
        <v>7792000</v>
      </c>
      <c r="AH62" s="378"/>
      <c r="AI62" s="378"/>
      <c r="AJ62" s="378"/>
      <c r="AK62" s="248"/>
      <c r="AL62" s="737"/>
      <c r="AM62" s="739"/>
      <c r="AN62" s="389"/>
      <c r="AO62" s="379">
        <f t="shared" si="3"/>
        <v>31168000</v>
      </c>
      <c r="AP62" s="310">
        <f t="shared" si="2"/>
        <v>0</v>
      </c>
    </row>
    <row r="63" spans="1:42" s="125" customFormat="1" ht="90" customHeight="1" x14ac:dyDescent="0.25">
      <c r="A63" s="370" t="s">
        <v>83</v>
      </c>
      <c r="B63" s="371" t="s">
        <v>84</v>
      </c>
      <c r="C63" s="371" t="s">
        <v>85</v>
      </c>
      <c r="D63" s="371" t="s">
        <v>86</v>
      </c>
      <c r="E63" s="371" t="s">
        <v>87</v>
      </c>
      <c r="F63" s="386"/>
      <c r="G63" s="386"/>
      <c r="H63" s="386"/>
      <c r="I63" s="386"/>
      <c r="J63" s="363" t="s">
        <v>88</v>
      </c>
      <c r="K63" s="361">
        <v>80161500</v>
      </c>
      <c r="L63" s="373" t="s">
        <v>275</v>
      </c>
      <c r="M63" s="377" t="s">
        <v>261</v>
      </c>
      <c r="N63" s="375">
        <v>7</v>
      </c>
      <c r="O63" s="372" t="s">
        <v>91</v>
      </c>
      <c r="P63" s="372" t="s">
        <v>92</v>
      </c>
      <c r="Q63" s="357">
        <v>26092000</v>
      </c>
      <c r="R63" s="357">
        <v>26092000</v>
      </c>
      <c r="S63" s="388" t="s">
        <v>93</v>
      </c>
      <c r="T63" s="372" t="s">
        <v>94</v>
      </c>
      <c r="U63" s="364" t="s">
        <v>176</v>
      </c>
      <c r="V63" s="471">
        <v>7000080171</v>
      </c>
      <c r="W63" s="471">
        <v>4500025581</v>
      </c>
      <c r="X63" s="1033">
        <v>25896500</v>
      </c>
      <c r="Y63" s="988" t="s">
        <v>338</v>
      </c>
      <c r="Z63" s="1031" t="s">
        <v>339</v>
      </c>
      <c r="AA63" s="268"/>
      <c r="AB63" s="267"/>
      <c r="AC63" s="222"/>
      <c r="AD63" s="378">
        <v>3727428.5714285714</v>
      </c>
      <c r="AE63" s="378">
        <v>3727428.5714285714</v>
      </c>
      <c r="AF63" s="378">
        <v>3727428.5714285714</v>
      </c>
      <c r="AG63" s="378">
        <v>3727428.5714285714</v>
      </c>
      <c r="AH63" s="378">
        <v>3727428.5714285714</v>
      </c>
      <c r="AI63" s="378">
        <v>3727428.5714285714</v>
      </c>
      <c r="AJ63" s="378">
        <v>3727428.5714285714</v>
      </c>
      <c r="AK63" s="389"/>
      <c r="AL63" s="737"/>
      <c r="AM63" s="739"/>
      <c r="AN63" s="389"/>
      <c r="AO63" s="379">
        <f t="shared" si="3"/>
        <v>26092000</v>
      </c>
      <c r="AP63" s="310">
        <f t="shared" si="2"/>
        <v>0</v>
      </c>
    </row>
    <row r="64" spans="1:42" s="125" customFormat="1" ht="95.25" customHeight="1" x14ac:dyDescent="0.25">
      <c r="A64" s="370" t="s">
        <v>83</v>
      </c>
      <c r="B64" s="371" t="s">
        <v>84</v>
      </c>
      <c r="C64" s="371" t="s">
        <v>85</v>
      </c>
      <c r="D64" s="371" t="s">
        <v>86</v>
      </c>
      <c r="E64" s="371" t="s">
        <v>87</v>
      </c>
      <c r="F64" s="386"/>
      <c r="G64" s="386"/>
      <c r="H64" s="386"/>
      <c r="I64" s="386"/>
      <c r="J64" s="363" t="s">
        <v>88</v>
      </c>
      <c r="K64" s="361">
        <v>80161500</v>
      </c>
      <c r="L64" s="373" t="s">
        <v>299</v>
      </c>
      <c r="M64" s="377" t="s">
        <v>261</v>
      </c>
      <c r="N64" s="375">
        <v>4</v>
      </c>
      <c r="O64" s="372" t="s">
        <v>91</v>
      </c>
      <c r="P64" s="372" t="s">
        <v>92</v>
      </c>
      <c r="Q64" s="357">
        <v>19826036</v>
      </c>
      <c r="R64" s="357">
        <v>19826036</v>
      </c>
      <c r="S64" s="388" t="s">
        <v>93</v>
      </c>
      <c r="T64" s="372" t="s">
        <v>94</v>
      </c>
      <c r="U64" s="372" t="s">
        <v>172</v>
      </c>
      <c r="V64" s="471">
        <v>7000081424</v>
      </c>
      <c r="W64" s="471">
        <v>4500026107</v>
      </c>
      <c r="X64" s="1033">
        <v>19720000</v>
      </c>
      <c r="Y64" s="1034" t="s">
        <v>493</v>
      </c>
      <c r="Z64" s="1031" t="s">
        <v>494</v>
      </c>
      <c r="AA64" s="268"/>
      <c r="AB64" s="267"/>
      <c r="AC64" s="222"/>
      <c r="AD64" s="378">
        <v>4956509</v>
      </c>
      <c r="AE64" s="378">
        <v>4956509</v>
      </c>
      <c r="AF64" s="378">
        <v>4956509</v>
      </c>
      <c r="AG64" s="378">
        <v>4956509</v>
      </c>
      <c r="AH64" s="378"/>
      <c r="AI64" s="378"/>
      <c r="AJ64" s="378"/>
      <c r="AK64" s="789">
        <f>+AG64*0.666666666666667</f>
        <v>3304339.3333333349</v>
      </c>
      <c r="AL64" s="737"/>
      <c r="AM64" s="739"/>
      <c r="AN64" s="563">
        <f>+AG64*5+AK64</f>
        <v>28086884.333333336</v>
      </c>
      <c r="AO64" s="379">
        <f t="shared" si="3"/>
        <v>51217259.666666672</v>
      </c>
      <c r="AP64" s="310">
        <f t="shared" si="2"/>
        <v>31391223.666666672</v>
      </c>
    </row>
    <row r="65" spans="1:42" s="125" customFormat="1" ht="93.75" customHeight="1" x14ac:dyDescent="0.25">
      <c r="A65" s="370" t="s">
        <v>83</v>
      </c>
      <c r="B65" s="371" t="s">
        <v>84</v>
      </c>
      <c r="C65" s="371" t="s">
        <v>85</v>
      </c>
      <c r="D65" s="371" t="s">
        <v>86</v>
      </c>
      <c r="E65" s="371" t="s">
        <v>87</v>
      </c>
      <c r="F65" s="386"/>
      <c r="G65" s="386"/>
      <c r="H65" s="386"/>
      <c r="I65" s="386"/>
      <c r="J65" s="363" t="s">
        <v>88</v>
      </c>
      <c r="K65" s="361">
        <v>80161500</v>
      </c>
      <c r="L65" s="373" t="s">
        <v>310</v>
      </c>
      <c r="M65" s="377" t="s">
        <v>261</v>
      </c>
      <c r="N65" s="375">
        <v>4</v>
      </c>
      <c r="O65" s="372" t="s">
        <v>91</v>
      </c>
      <c r="P65" s="372" t="s">
        <v>92</v>
      </c>
      <c r="Q65" s="357">
        <v>27532380</v>
      </c>
      <c r="R65" s="357">
        <v>27532380</v>
      </c>
      <c r="S65" s="388" t="s">
        <v>93</v>
      </c>
      <c r="T65" s="372" t="s">
        <v>94</v>
      </c>
      <c r="U65" s="372" t="s">
        <v>172</v>
      </c>
      <c r="V65" s="471">
        <v>7000080447</v>
      </c>
      <c r="W65" s="471">
        <v>4500025882</v>
      </c>
      <c r="X65" s="1033">
        <v>27340000</v>
      </c>
      <c r="Y65" s="1034" t="s">
        <v>425</v>
      </c>
      <c r="Z65" s="1031" t="s">
        <v>426</v>
      </c>
      <c r="AA65" s="268"/>
      <c r="AB65" s="267"/>
      <c r="AC65" s="222"/>
      <c r="AD65" s="378">
        <v>6883095</v>
      </c>
      <c r="AE65" s="378">
        <v>6883095</v>
      </c>
      <c r="AF65" s="378">
        <v>6883095</v>
      </c>
      <c r="AG65" s="378">
        <v>6883095</v>
      </c>
      <c r="AH65" s="378"/>
      <c r="AI65" s="378"/>
      <c r="AJ65" s="378"/>
      <c r="AK65" s="789">
        <f>+AG65*0.666666666666667</f>
        <v>4588730.0000000019</v>
      </c>
      <c r="AL65" s="737"/>
      <c r="AM65" s="739"/>
      <c r="AN65" s="563">
        <f>+AG65*5+AK65</f>
        <v>39004205</v>
      </c>
      <c r="AO65" s="379">
        <f t="shared" si="3"/>
        <v>71125315</v>
      </c>
      <c r="AP65" s="310">
        <f t="shared" si="2"/>
        <v>43592935</v>
      </c>
    </row>
    <row r="66" spans="1:42" s="125" customFormat="1" ht="79.5" customHeight="1" x14ac:dyDescent="0.25">
      <c r="A66" s="370" t="s">
        <v>83</v>
      </c>
      <c r="B66" s="371" t="s">
        <v>84</v>
      </c>
      <c r="C66" s="371" t="s">
        <v>85</v>
      </c>
      <c r="D66" s="371" t="s">
        <v>86</v>
      </c>
      <c r="E66" s="371" t="s">
        <v>87</v>
      </c>
      <c r="F66" s="386"/>
      <c r="G66" s="386"/>
      <c r="H66" s="386"/>
      <c r="I66" s="386"/>
      <c r="J66" s="363" t="s">
        <v>88</v>
      </c>
      <c r="K66" s="361">
        <v>80161500</v>
      </c>
      <c r="L66" s="373" t="s">
        <v>264</v>
      </c>
      <c r="M66" s="377" t="s">
        <v>261</v>
      </c>
      <c r="N66" s="375">
        <v>7</v>
      </c>
      <c r="O66" s="372" t="s">
        <v>91</v>
      </c>
      <c r="P66" s="372" t="s">
        <v>92</v>
      </c>
      <c r="Q66" s="357">
        <v>28336455</v>
      </c>
      <c r="R66" s="357">
        <v>28336455</v>
      </c>
      <c r="S66" s="388" t="s">
        <v>93</v>
      </c>
      <c r="T66" s="372" t="s">
        <v>94</v>
      </c>
      <c r="U66" s="372" t="s">
        <v>172</v>
      </c>
      <c r="V66" s="471">
        <v>7000079979</v>
      </c>
      <c r="W66" s="471">
        <v>4500025689</v>
      </c>
      <c r="X66" s="981">
        <v>28140000</v>
      </c>
      <c r="Y66" s="1034" t="s">
        <v>408</v>
      </c>
      <c r="Z66" s="1031" t="s">
        <v>407</v>
      </c>
      <c r="AA66" s="268"/>
      <c r="AB66" s="267"/>
      <c r="AC66" s="222"/>
      <c r="AD66" s="378">
        <v>4020000</v>
      </c>
      <c r="AE66" s="378">
        <v>4020000</v>
      </c>
      <c r="AF66" s="378">
        <v>4020000</v>
      </c>
      <c r="AG66" s="378">
        <v>4020000</v>
      </c>
      <c r="AH66" s="378">
        <v>4020000</v>
      </c>
      <c r="AI66" s="378">
        <v>4020000</v>
      </c>
      <c r="AJ66" s="378">
        <v>4020000</v>
      </c>
      <c r="AK66" s="378"/>
      <c r="AL66" s="737"/>
      <c r="AM66" s="739"/>
      <c r="AN66" s="389"/>
      <c r="AO66" s="379">
        <f t="shared" si="3"/>
        <v>28140000</v>
      </c>
      <c r="AP66" s="310">
        <f t="shared" si="2"/>
        <v>-196455</v>
      </c>
    </row>
    <row r="67" spans="1:42" s="125" customFormat="1" ht="51.75" customHeight="1" x14ac:dyDescent="0.25">
      <c r="A67" s="370" t="s">
        <v>83</v>
      </c>
      <c r="B67" s="371" t="s">
        <v>84</v>
      </c>
      <c r="C67" s="371" t="s">
        <v>85</v>
      </c>
      <c r="D67" s="371" t="s">
        <v>86</v>
      </c>
      <c r="E67" s="371" t="s">
        <v>87</v>
      </c>
      <c r="F67" s="386"/>
      <c r="G67" s="386"/>
      <c r="H67" s="386"/>
      <c r="I67" s="386"/>
      <c r="J67" s="363" t="s">
        <v>88</v>
      </c>
      <c r="K67" s="361">
        <v>80161500</v>
      </c>
      <c r="L67" s="373" t="s">
        <v>269</v>
      </c>
      <c r="M67" s="377" t="s">
        <v>261</v>
      </c>
      <c r="N67" s="375">
        <v>7</v>
      </c>
      <c r="O67" s="372" t="s">
        <v>91</v>
      </c>
      <c r="P67" s="372" t="s">
        <v>92</v>
      </c>
      <c r="Q67" s="357">
        <v>11562705</v>
      </c>
      <c r="R67" s="357">
        <v>11562705</v>
      </c>
      <c r="S67" s="388" t="s">
        <v>93</v>
      </c>
      <c r="T67" s="372" t="s">
        <v>94</v>
      </c>
      <c r="U67" s="372" t="s">
        <v>172</v>
      </c>
      <c r="V67" s="471">
        <v>7000080451</v>
      </c>
      <c r="W67" s="471">
        <v>4500025759</v>
      </c>
      <c r="X67" s="1033">
        <v>11487000</v>
      </c>
      <c r="Y67" s="1034" t="s">
        <v>431</v>
      </c>
      <c r="Z67" s="1031" t="s">
        <v>430</v>
      </c>
      <c r="AA67" s="268"/>
      <c r="AB67" s="269"/>
      <c r="AC67" s="222"/>
      <c r="AD67" s="378">
        <v>1641000</v>
      </c>
      <c r="AE67" s="378">
        <v>1641000</v>
      </c>
      <c r="AF67" s="378">
        <v>1641000</v>
      </c>
      <c r="AG67" s="378">
        <v>1641000</v>
      </c>
      <c r="AH67" s="378">
        <v>1641000</v>
      </c>
      <c r="AI67" s="378">
        <v>1641000</v>
      </c>
      <c r="AJ67" s="378">
        <v>1641000</v>
      </c>
      <c r="AK67" s="389"/>
      <c r="AL67" s="737"/>
      <c r="AM67" s="739"/>
      <c r="AN67" s="389"/>
      <c r="AO67" s="379">
        <f t="shared" si="3"/>
        <v>11487000</v>
      </c>
      <c r="AP67" s="310">
        <f t="shared" si="2"/>
        <v>-75705</v>
      </c>
    </row>
    <row r="68" spans="1:42" s="125" customFormat="1" ht="48.75" customHeight="1" x14ac:dyDescent="0.25">
      <c r="A68" s="370" t="s">
        <v>83</v>
      </c>
      <c r="B68" s="371" t="s">
        <v>84</v>
      </c>
      <c r="C68" s="371" t="s">
        <v>85</v>
      </c>
      <c r="D68" s="371" t="s">
        <v>86</v>
      </c>
      <c r="E68" s="371" t="s">
        <v>87</v>
      </c>
      <c r="F68" s="386"/>
      <c r="G68" s="386"/>
      <c r="H68" s="386"/>
      <c r="I68" s="386"/>
      <c r="J68" s="363" t="s">
        <v>88</v>
      </c>
      <c r="K68" s="361">
        <v>80161500</v>
      </c>
      <c r="L68" s="373" t="s">
        <v>309</v>
      </c>
      <c r="M68" s="377" t="s">
        <v>261</v>
      </c>
      <c r="N68" s="375">
        <v>4</v>
      </c>
      <c r="O68" s="372" t="s">
        <v>91</v>
      </c>
      <c r="P68" s="372" t="s">
        <v>92</v>
      </c>
      <c r="Q68" s="357">
        <v>23127540</v>
      </c>
      <c r="R68" s="357">
        <v>23127540</v>
      </c>
      <c r="S68" s="388" t="s">
        <v>93</v>
      </c>
      <c r="T68" s="372" t="s">
        <v>94</v>
      </c>
      <c r="U68" s="372" t="s">
        <v>172</v>
      </c>
      <c r="V68" s="471">
        <v>7000080452</v>
      </c>
      <c r="W68" s="471">
        <v>4500025875</v>
      </c>
      <c r="X68" s="1033">
        <v>22968000</v>
      </c>
      <c r="Y68" s="1034" t="s">
        <v>432</v>
      </c>
      <c r="Z68" s="1031" t="s">
        <v>433</v>
      </c>
      <c r="AA68" s="268"/>
      <c r="AB68" s="269"/>
      <c r="AC68" s="222"/>
      <c r="AD68" s="378">
        <v>5781885</v>
      </c>
      <c r="AE68" s="378">
        <v>5781885</v>
      </c>
      <c r="AF68" s="378">
        <v>5781885</v>
      </c>
      <c r="AG68" s="378">
        <v>5781885</v>
      </c>
      <c r="AH68" s="378"/>
      <c r="AI68" s="378"/>
      <c r="AJ68" s="378"/>
      <c r="AK68" s="389"/>
      <c r="AL68" s="737"/>
      <c r="AM68" s="739"/>
      <c r="AN68" s="389"/>
      <c r="AO68" s="379">
        <f t="shared" si="3"/>
        <v>23127540</v>
      </c>
      <c r="AP68" s="310">
        <f t="shared" si="2"/>
        <v>0</v>
      </c>
    </row>
    <row r="69" spans="1:42" s="125" customFormat="1" ht="92.25" customHeight="1" x14ac:dyDescent="0.25">
      <c r="A69" s="370" t="s">
        <v>83</v>
      </c>
      <c r="B69" s="371" t="s">
        <v>84</v>
      </c>
      <c r="C69" s="371" t="s">
        <v>85</v>
      </c>
      <c r="D69" s="371" t="s">
        <v>86</v>
      </c>
      <c r="E69" s="371" t="s">
        <v>87</v>
      </c>
      <c r="F69" s="386"/>
      <c r="G69" s="386"/>
      <c r="H69" s="386"/>
      <c r="I69" s="386"/>
      <c r="J69" s="363" t="s">
        <v>88</v>
      </c>
      <c r="K69" s="361">
        <v>80161500</v>
      </c>
      <c r="L69" s="373" t="s">
        <v>283</v>
      </c>
      <c r="M69" s="377" t="s">
        <v>261</v>
      </c>
      <c r="N69" s="375">
        <v>7</v>
      </c>
      <c r="O69" s="372" t="s">
        <v>91</v>
      </c>
      <c r="P69" s="372" t="s">
        <v>92</v>
      </c>
      <c r="Q69" s="304">
        <v>13405000</v>
      </c>
      <c r="R69" s="304">
        <v>13405000</v>
      </c>
      <c r="S69" s="388" t="s">
        <v>93</v>
      </c>
      <c r="T69" s="372" t="s">
        <v>94</v>
      </c>
      <c r="U69" s="372" t="s">
        <v>172</v>
      </c>
      <c r="V69" s="1029">
        <v>7000080675</v>
      </c>
      <c r="W69" s="471">
        <v>4500025865</v>
      </c>
      <c r="X69" s="1033">
        <v>13405000</v>
      </c>
      <c r="Y69" s="1034" t="s">
        <v>472</v>
      </c>
      <c r="Z69" s="1031" t="s">
        <v>443</v>
      </c>
      <c r="AA69" s="268"/>
      <c r="AB69" s="269"/>
      <c r="AC69" s="222"/>
      <c r="AD69" s="378">
        <v>1915000</v>
      </c>
      <c r="AE69" s="378">
        <v>1915000</v>
      </c>
      <c r="AF69" s="378">
        <v>1915000</v>
      </c>
      <c r="AG69" s="378">
        <v>1915000</v>
      </c>
      <c r="AH69" s="378">
        <v>1915000</v>
      </c>
      <c r="AI69" s="378">
        <v>1915000</v>
      </c>
      <c r="AJ69" s="378">
        <v>1915000</v>
      </c>
      <c r="AK69" s="389"/>
      <c r="AL69" s="737"/>
      <c r="AM69" s="739"/>
      <c r="AN69" s="389"/>
      <c r="AO69" s="379">
        <f t="shared" si="3"/>
        <v>13405000</v>
      </c>
      <c r="AP69" s="310">
        <f t="shared" si="2"/>
        <v>0</v>
      </c>
    </row>
    <row r="70" spans="1:42" s="125" customFormat="1" ht="68.25" customHeight="1" x14ac:dyDescent="0.25">
      <c r="A70" s="370" t="s">
        <v>83</v>
      </c>
      <c r="B70" s="371" t="s">
        <v>84</v>
      </c>
      <c r="C70" s="371" t="s">
        <v>85</v>
      </c>
      <c r="D70" s="371" t="s">
        <v>86</v>
      </c>
      <c r="E70" s="371" t="s">
        <v>87</v>
      </c>
      <c r="F70" s="386"/>
      <c r="G70" s="386"/>
      <c r="H70" s="386"/>
      <c r="I70" s="386"/>
      <c r="J70" s="363" t="s">
        <v>88</v>
      </c>
      <c r="K70" s="361">
        <v>80161500</v>
      </c>
      <c r="L70" s="373" t="s">
        <v>853</v>
      </c>
      <c r="M70" s="377" t="s">
        <v>261</v>
      </c>
      <c r="N70" s="375">
        <v>4</v>
      </c>
      <c r="O70" s="372" t="s">
        <v>91</v>
      </c>
      <c r="P70" s="372" t="s">
        <v>92</v>
      </c>
      <c r="Q70" s="357">
        <v>13405000</v>
      </c>
      <c r="R70" s="357">
        <v>13405000</v>
      </c>
      <c r="S70" s="388" t="s">
        <v>93</v>
      </c>
      <c r="T70" s="372" t="s">
        <v>94</v>
      </c>
      <c r="U70" s="372" t="s">
        <v>172</v>
      </c>
      <c r="V70" s="471">
        <v>7000083153</v>
      </c>
      <c r="W70" s="471">
        <v>4500026111</v>
      </c>
      <c r="X70" s="1033">
        <v>13405000</v>
      </c>
      <c r="Y70" s="1034" t="s">
        <v>495</v>
      </c>
      <c r="Z70" s="986" t="s">
        <v>496</v>
      </c>
      <c r="AA70" s="268"/>
      <c r="AB70" s="269"/>
      <c r="AC70" s="222"/>
      <c r="AE70" s="378">
        <v>1915000</v>
      </c>
      <c r="AF70" s="378">
        <v>1915000</v>
      </c>
      <c r="AG70" s="378">
        <v>1915000</v>
      </c>
      <c r="AH70" s="378">
        <v>1915000</v>
      </c>
      <c r="AI70" s="378">
        <v>1915000</v>
      </c>
      <c r="AJ70" s="378">
        <v>1915000</v>
      </c>
      <c r="AK70" s="378">
        <v>1915000</v>
      </c>
      <c r="AL70" s="737"/>
      <c r="AM70" s="739"/>
      <c r="AN70" s="389"/>
      <c r="AO70" s="379">
        <f t="shared" si="3"/>
        <v>13405000</v>
      </c>
      <c r="AP70" s="310">
        <f t="shared" si="2"/>
        <v>0</v>
      </c>
    </row>
    <row r="71" spans="1:42" s="125" customFormat="1" ht="54" customHeight="1" x14ac:dyDescent="0.25">
      <c r="A71" s="370" t="s">
        <v>83</v>
      </c>
      <c r="B71" s="371" t="s">
        <v>84</v>
      </c>
      <c r="C71" s="371" t="s">
        <v>85</v>
      </c>
      <c r="D71" s="371" t="s">
        <v>86</v>
      </c>
      <c r="E71" s="371" t="s">
        <v>87</v>
      </c>
      <c r="F71" s="386"/>
      <c r="G71" s="386"/>
      <c r="H71" s="386"/>
      <c r="I71" s="386"/>
      <c r="J71" s="363" t="s">
        <v>88</v>
      </c>
      <c r="K71" s="361">
        <v>80161500</v>
      </c>
      <c r="L71" s="373" t="s">
        <v>344</v>
      </c>
      <c r="M71" s="377" t="s">
        <v>261</v>
      </c>
      <c r="N71" s="375">
        <v>4</v>
      </c>
      <c r="O71" s="372" t="s">
        <v>91</v>
      </c>
      <c r="P71" s="372" t="s">
        <v>92</v>
      </c>
      <c r="Q71" s="357">
        <v>19688000</v>
      </c>
      <c r="R71" s="357">
        <v>19688000</v>
      </c>
      <c r="S71" s="388" t="s">
        <v>93</v>
      </c>
      <c r="T71" s="372" t="s">
        <v>94</v>
      </c>
      <c r="U71" s="372" t="s">
        <v>172</v>
      </c>
      <c r="V71" s="471">
        <v>7000080882</v>
      </c>
      <c r="W71" s="471">
        <v>4500026049</v>
      </c>
      <c r="X71" s="1033">
        <v>19688000</v>
      </c>
      <c r="Y71" s="1034" t="s">
        <v>452</v>
      </c>
      <c r="Z71" s="1031" t="s">
        <v>453</v>
      </c>
      <c r="AA71" s="268"/>
      <c r="AB71" s="269"/>
      <c r="AC71" s="222"/>
      <c r="AE71" s="378">
        <v>4922000</v>
      </c>
      <c r="AF71" s="378">
        <v>4922000</v>
      </c>
      <c r="AG71" s="378">
        <v>4922000</v>
      </c>
      <c r="AH71" s="378">
        <v>4922000</v>
      </c>
      <c r="AI71" s="378"/>
      <c r="AJ71" s="378"/>
      <c r="AK71" s="389"/>
      <c r="AL71" s="737"/>
      <c r="AM71" s="739"/>
      <c r="AN71" s="563">
        <f>+AH71*5</f>
        <v>24610000</v>
      </c>
      <c r="AO71" s="379">
        <f t="shared" si="3"/>
        <v>44298000</v>
      </c>
      <c r="AP71" s="310">
        <f t="shared" si="2"/>
        <v>24610000</v>
      </c>
    </row>
    <row r="72" spans="1:42" s="125" customFormat="1" ht="81.75" customHeight="1" x14ac:dyDescent="0.25">
      <c r="A72" s="370" t="s">
        <v>83</v>
      </c>
      <c r="B72" s="371" t="s">
        <v>84</v>
      </c>
      <c r="C72" s="371" t="s">
        <v>85</v>
      </c>
      <c r="D72" s="371" t="s">
        <v>86</v>
      </c>
      <c r="E72" s="371" t="s">
        <v>87</v>
      </c>
      <c r="F72" s="386"/>
      <c r="G72" s="386"/>
      <c r="H72" s="386"/>
      <c r="I72" s="386"/>
      <c r="J72" s="363" t="s">
        <v>88</v>
      </c>
      <c r="K72" s="361">
        <v>80161500</v>
      </c>
      <c r="L72" s="373" t="s">
        <v>394</v>
      </c>
      <c r="M72" s="377" t="s">
        <v>261</v>
      </c>
      <c r="N72" s="375">
        <v>4</v>
      </c>
      <c r="O72" s="372" t="s">
        <v>91</v>
      </c>
      <c r="P72" s="372" t="s">
        <v>92</v>
      </c>
      <c r="Q72" s="357">
        <v>23127540</v>
      </c>
      <c r="R72" s="357">
        <v>23127540</v>
      </c>
      <c r="S72" s="388" t="s">
        <v>93</v>
      </c>
      <c r="T72" s="372" t="s">
        <v>94</v>
      </c>
      <c r="U72" s="372" t="s">
        <v>172</v>
      </c>
      <c r="V72" s="471">
        <v>7000080450</v>
      </c>
      <c r="W72" s="471">
        <v>4500026029</v>
      </c>
      <c r="X72" s="1033">
        <v>22968000</v>
      </c>
      <c r="Y72" s="1034" t="s">
        <v>454</v>
      </c>
      <c r="Z72" s="1031" t="s">
        <v>455</v>
      </c>
      <c r="AA72" s="268"/>
      <c r="AB72" s="269"/>
      <c r="AC72" s="222"/>
      <c r="AD72" s="378">
        <v>5742000</v>
      </c>
      <c r="AE72" s="378">
        <v>5742000</v>
      </c>
      <c r="AF72" s="378">
        <v>5742000</v>
      </c>
      <c r="AG72" s="378">
        <v>5742000</v>
      </c>
      <c r="AH72" s="378"/>
      <c r="AI72" s="378"/>
      <c r="AJ72" s="378"/>
      <c r="AK72" s="389"/>
      <c r="AL72" s="737"/>
      <c r="AM72" s="739"/>
      <c r="AN72" s="389"/>
      <c r="AO72" s="379">
        <f t="shared" si="3"/>
        <v>22968000</v>
      </c>
      <c r="AP72" s="310">
        <f t="shared" si="2"/>
        <v>-159540</v>
      </c>
    </row>
    <row r="73" spans="1:42" s="125" customFormat="1" ht="81.75" customHeight="1" x14ac:dyDescent="0.25">
      <c r="A73" s="370" t="s">
        <v>83</v>
      </c>
      <c r="B73" s="371" t="s">
        <v>84</v>
      </c>
      <c r="C73" s="371" t="s">
        <v>85</v>
      </c>
      <c r="D73" s="371" t="s">
        <v>86</v>
      </c>
      <c r="E73" s="371" t="s">
        <v>87</v>
      </c>
      <c r="F73" s="386"/>
      <c r="G73" s="386"/>
      <c r="H73" s="386"/>
      <c r="I73" s="386"/>
      <c r="J73" s="363" t="s">
        <v>88</v>
      </c>
      <c r="K73" s="361">
        <v>80161500</v>
      </c>
      <c r="L73" s="373" t="s">
        <v>271</v>
      </c>
      <c r="M73" s="377" t="s">
        <v>261</v>
      </c>
      <c r="N73" s="375">
        <v>7</v>
      </c>
      <c r="O73" s="372" t="s">
        <v>91</v>
      </c>
      <c r="P73" s="372" t="s">
        <v>92</v>
      </c>
      <c r="Q73" s="357">
        <v>11562705</v>
      </c>
      <c r="R73" s="357">
        <v>11562705</v>
      </c>
      <c r="S73" s="388" t="s">
        <v>93</v>
      </c>
      <c r="T73" s="372" t="s">
        <v>94</v>
      </c>
      <c r="U73" s="372" t="s">
        <v>172</v>
      </c>
      <c r="V73" s="471">
        <v>7000080148</v>
      </c>
      <c r="W73" s="471">
        <v>4500025760</v>
      </c>
      <c r="X73" s="1033">
        <v>11487000</v>
      </c>
      <c r="Y73" s="1034" t="s">
        <v>412</v>
      </c>
      <c r="Z73" s="1031" t="s">
        <v>413</v>
      </c>
      <c r="AA73" s="268"/>
      <c r="AB73" s="269"/>
      <c r="AC73" s="222"/>
      <c r="AD73" s="378">
        <v>1651815</v>
      </c>
      <c r="AE73" s="378">
        <v>1651815</v>
      </c>
      <c r="AF73" s="378">
        <v>1651815</v>
      </c>
      <c r="AG73" s="378">
        <v>1651815</v>
      </c>
      <c r="AH73" s="378">
        <v>1651815</v>
      </c>
      <c r="AI73" s="378">
        <v>1651815</v>
      </c>
      <c r="AJ73" s="378">
        <v>1651815</v>
      </c>
      <c r="AK73" s="389"/>
      <c r="AL73" s="737"/>
      <c r="AM73" s="739"/>
      <c r="AN73" s="563">
        <f t="shared" ref="AN73" si="4">+AJ73*4</f>
        <v>6607260</v>
      </c>
      <c r="AO73" s="379">
        <f t="shared" si="3"/>
        <v>18169965</v>
      </c>
      <c r="AP73" s="310">
        <f t="shared" si="2"/>
        <v>6607260</v>
      </c>
    </row>
    <row r="74" spans="1:42" s="125" customFormat="1" ht="80.25" customHeight="1" x14ac:dyDescent="0.25">
      <c r="A74" s="370" t="s">
        <v>83</v>
      </c>
      <c r="B74" s="371" t="s">
        <v>84</v>
      </c>
      <c r="C74" s="371" t="s">
        <v>85</v>
      </c>
      <c r="D74" s="371" t="s">
        <v>86</v>
      </c>
      <c r="E74" s="371" t="s">
        <v>87</v>
      </c>
      <c r="F74" s="386"/>
      <c r="G74" s="386"/>
      <c r="H74" s="386"/>
      <c r="I74" s="386"/>
      <c r="J74" s="363" t="s">
        <v>88</v>
      </c>
      <c r="K74" s="361">
        <v>80161500</v>
      </c>
      <c r="L74" s="373" t="s">
        <v>212</v>
      </c>
      <c r="M74" s="377" t="s">
        <v>261</v>
      </c>
      <c r="N74" s="375">
        <v>7</v>
      </c>
      <c r="O74" s="372" t="s">
        <v>91</v>
      </c>
      <c r="P74" s="372" t="s">
        <v>92</v>
      </c>
      <c r="Q74" s="304">
        <v>40473195</v>
      </c>
      <c r="R74" s="304">
        <v>40473195</v>
      </c>
      <c r="S74" s="388" t="s">
        <v>93</v>
      </c>
      <c r="T74" s="372" t="s">
        <v>94</v>
      </c>
      <c r="U74" s="372" t="s">
        <v>172</v>
      </c>
      <c r="V74" s="471">
        <v>7000080152</v>
      </c>
      <c r="W74" s="1011">
        <v>4500025541</v>
      </c>
      <c r="X74" s="1035">
        <v>40473195</v>
      </c>
      <c r="Y74" s="816" t="s">
        <v>326</v>
      </c>
      <c r="Z74" s="867" t="s">
        <v>327</v>
      </c>
      <c r="AA74" s="268"/>
      <c r="AB74" s="269"/>
      <c r="AC74" s="222"/>
      <c r="AD74" s="378">
        <v>5781885</v>
      </c>
      <c r="AE74" s="378">
        <v>5781885</v>
      </c>
      <c r="AF74" s="378">
        <v>5781885</v>
      </c>
      <c r="AG74" s="378">
        <v>5781885</v>
      </c>
      <c r="AH74" s="378">
        <v>5781885</v>
      </c>
      <c r="AI74" s="378">
        <v>5781885</v>
      </c>
      <c r="AJ74" s="378">
        <v>5781885</v>
      </c>
      <c r="AK74" s="389"/>
      <c r="AL74" s="737"/>
      <c r="AM74" s="739"/>
      <c r="AN74" s="389"/>
      <c r="AO74" s="379">
        <f>SUM(AJ74:AN74)</f>
        <v>5781885</v>
      </c>
      <c r="AP74" s="310">
        <f t="shared" si="2"/>
        <v>-34691310</v>
      </c>
    </row>
    <row r="75" spans="1:42" s="125" customFormat="1" ht="81" customHeight="1" x14ac:dyDescent="0.25">
      <c r="A75" s="370" t="s">
        <v>83</v>
      </c>
      <c r="B75" s="371" t="s">
        <v>84</v>
      </c>
      <c r="C75" s="371" t="s">
        <v>85</v>
      </c>
      <c r="D75" s="371" t="s">
        <v>86</v>
      </c>
      <c r="E75" s="371" t="s">
        <v>87</v>
      </c>
      <c r="F75" s="386"/>
      <c r="G75" s="386"/>
      <c r="H75" s="386"/>
      <c r="I75" s="386"/>
      <c r="J75" s="363" t="s">
        <v>88</v>
      </c>
      <c r="K75" s="361">
        <v>80161500</v>
      </c>
      <c r="L75" s="373" t="s">
        <v>284</v>
      </c>
      <c r="M75" s="377" t="s">
        <v>261</v>
      </c>
      <c r="N75" s="375">
        <v>7</v>
      </c>
      <c r="O75" s="372" t="s">
        <v>91</v>
      </c>
      <c r="P75" s="372" t="s">
        <v>92</v>
      </c>
      <c r="Q75" s="304">
        <v>54928440</v>
      </c>
      <c r="R75" s="304">
        <v>54928440</v>
      </c>
      <c r="S75" s="388" t="s">
        <v>93</v>
      </c>
      <c r="T75" s="372" t="s">
        <v>94</v>
      </c>
      <c r="U75" s="372" t="s">
        <v>172</v>
      </c>
      <c r="V75" s="471">
        <v>7000079973</v>
      </c>
      <c r="W75" s="1011">
        <v>4500025539</v>
      </c>
      <c r="X75" s="1036">
        <v>54928440</v>
      </c>
      <c r="Y75" s="1035" t="s">
        <v>322</v>
      </c>
      <c r="Z75" s="867" t="s">
        <v>323</v>
      </c>
      <c r="AA75" s="268"/>
      <c r="AB75" s="269"/>
      <c r="AC75" s="222"/>
      <c r="AD75" s="378">
        <v>7846920</v>
      </c>
      <c r="AE75" s="378">
        <v>7846920</v>
      </c>
      <c r="AF75" s="378">
        <v>7846920</v>
      </c>
      <c r="AG75" s="378">
        <v>7846920</v>
      </c>
      <c r="AH75" s="378">
        <v>7846920</v>
      </c>
      <c r="AI75" s="378">
        <v>7846920</v>
      </c>
      <c r="AJ75" s="378">
        <v>7846920</v>
      </c>
      <c r="AK75" s="389"/>
      <c r="AL75" s="737"/>
      <c r="AM75" s="739"/>
      <c r="AN75" s="389"/>
      <c r="AO75" s="379">
        <f>SUM(AC75:AN75)</f>
        <v>54928440</v>
      </c>
      <c r="AP75" s="310">
        <f t="shared" si="2"/>
        <v>0</v>
      </c>
    </row>
    <row r="76" spans="1:42" s="125" customFormat="1" ht="93.75" customHeight="1" x14ac:dyDescent="0.25">
      <c r="A76" s="370" t="s">
        <v>83</v>
      </c>
      <c r="B76" s="371" t="s">
        <v>84</v>
      </c>
      <c r="C76" s="371" t="s">
        <v>85</v>
      </c>
      <c r="D76" s="371" t="s">
        <v>86</v>
      </c>
      <c r="E76" s="371" t="s">
        <v>87</v>
      </c>
      <c r="F76" s="386"/>
      <c r="G76" s="386"/>
      <c r="H76" s="386"/>
      <c r="I76" s="386"/>
      <c r="J76" s="363" t="s">
        <v>88</v>
      </c>
      <c r="K76" s="361">
        <v>80161500</v>
      </c>
      <c r="L76" s="373" t="s">
        <v>273</v>
      </c>
      <c r="M76" s="377" t="s">
        <v>261</v>
      </c>
      <c r="N76" s="375">
        <v>7</v>
      </c>
      <c r="O76" s="372" t="s">
        <v>91</v>
      </c>
      <c r="P76" s="372" t="s">
        <v>92</v>
      </c>
      <c r="Q76" s="357">
        <v>21682864</v>
      </c>
      <c r="R76" s="357">
        <v>21682864</v>
      </c>
      <c r="S76" s="388" t="s">
        <v>93</v>
      </c>
      <c r="T76" s="372" t="s">
        <v>94</v>
      </c>
      <c r="U76" s="372" t="s">
        <v>172</v>
      </c>
      <c r="V76" s="471">
        <v>7000080175</v>
      </c>
      <c r="W76" s="1011">
        <v>4500025578</v>
      </c>
      <c r="X76" s="1035">
        <v>21682864</v>
      </c>
      <c r="Y76" s="816" t="s">
        <v>340</v>
      </c>
      <c r="Z76" s="867" t="s">
        <v>341</v>
      </c>
      <c r="AA76" s="268"/>
      <c r="AB76" s="269"/>
      <c r="AC76" s="222"/>
      <c r="AD76" s="378">
        <v>3097552</v>
      </c>
      <c r="AE76" s="378">
        <v>3097552</v>
      </c>
      <c r="AF76" s="378">
        <v>3097552</v>
      </c>
      <c r="AG76" s="378">
        <v>3097552</v>
      </c>
      <c r="AH76" s="378">
        <v>3097552</v>
      </c>
      <c r="AI76" s="378">
        <v>3097552</v>
      </c>
      <c r="AJ76" s="378">
        <v>3097552</v>
      </c>
      <c r="AK76" s="389"/>
      <c r="AL76" s="737"/>
      <c r="AM76" s="739"/>
      <c r="AN76" s="389"/>
      <c r="AO76" s="379">
        <f>SUM(AC76:AN76)</f>
        <v>21682864</v>
      </c>
      <c r="AP76" s="310">
        <f t="shared" si="2"/>
        <v>0</v>
      </c>
    </row>
    <row r="77" spans="1:42" s="125" customFormat="1" ht="80.25" customHeight="1" x14ac:dyDescent="0.25">
      <c r="A77" s="370" t="s">
        <v>83</v>
      </c>
      <c r="B77" s="371" t="s">
        <v>84</v>
      </c>
      <c r="C77" s="371" t="s">
        <v>85</v>
      </c>
      <c r="D77" s="371" t="s">
        <v>86</v>
      </c>
      <c r="E77" s="371" t="s">
        <v>87</v>
      </c>
      <c r="F77" s="386"/>
      <c r="G77" s="386"/>
      <c r="H77" s="386"/>
      <c r="I77" s="386"/>
      <c r="J77" s="363" t="s">
        <v>88</v>
      </c>
      <c r="K77" s="361">
        <v>80161500</v>
      </c>
      <c r="L77" s="373" t="s">
        <v>334</v>
      </c>
      <c r="M77" s="377" t="s">
        <v>261</v>
      </c>
      <c r="N77" s="375">
        <v>7</v>
      </c>
      <c r="O77" s="372" t="s">
        <v>91</v>
      </c>
      <c r="P77" s="372" t="s">
        <v>92</v>
      </c>
      <c r="Q77" s="357">
        <v>28140000</v>
      </c>
      <c r="R77" s="357">
        <v>28140000</v>
      </c>
      <c r="S77" s="388" t="s">
        <v>93</v>
      </c>
      <c r="T77" s="372" t="s">
        <v>94</v>
      </c>
      <c r="U77" s="372" t="s">
        <v>172</v>
      </c>
      <c r="V77" s="471">
        <v>7000080721</v>
      </c>
      <c r="W77" s="1011">
        <v>4500025934</v>
      </c>
      <c r="X77" s="1035">
        <v>28140000</v>
      </c>
      <c r="Y77" s="816" t="s">
        <v>462</v>
      </c>
      <c r="Z77" s="1037" t="s">
        <v>463</v>
      </c>
      <c r="AA77" s="268"/>
      <c r="AB77" s="269"/>
      <c r="AC77" s="222"/>
      <c r="AD77" s="378">
        <v>4020000</v>
      </c>
      <c r="AE77" s="378">
        <v>4020000</v>
      </c>
      <c r="AF77" s="378">
        <v>4020000</v>
      </c>
      <c r="AG77" s="378">
        <v>4020000</v>
      </c>
      <c r="AH77" s="378">
        <v>4020000</v>
      </c>
      <c r="AI77" s="378">
        <v>4020000</v>
      </c>
      <c r="AJ77" s="378">
        <v>4020000</v>
      </c>
      <c r="AK77" s="389"/>
      <c r="AL77" s="737"/>
      <c r="AM77" s="739"/>
      <c r="AN77" s="389"/>
      <c r="AO77" s="379">
        <f>SUM(AC77:AN77)</f>
        <v>28140000</v>
      </c>
      <c r="AP77" s="310">
        <f t="shared" si="2"/>
        <v>0</v>
      </c>
    </row>
    <row r="78" spans="1:42" s="125" customFormat="1" ht="72.75" customHeight="1" x14ac:dyDescent="0.25">
      <c r="A78" s="370" t="s">
        <v>83</v>
      </c>
      <c r="B78" s="371" t="s">
        <v>84</v>
      </c>
      <c r="C78" s="371" t="s">
        <v>85</v>
      </c>
      <c r="D78" s="371" t="s">
        <v>86</v>
      </c>
      <c r="E78" s="371" t="s">
        <v>87</v>
      </c>
      <c r="F78" s="386"/>
      <c r="G78" s="386"/>
      <c r="H78" s="386"/>
      <c r="I78" s="386"/>
      <c r="J78" s="363" t="s">
        <v>88</v>
      </c>
      <c r="K78" s="361">
        <v>80161500</v>
      </c>
      <c r="L78" s="373" t="s">
        <v>279</v>
      </c>
      <c r="M78" s="377" t="s">
        <v>261</v>
      </c>
      <c r="N78" s="375">
        <v>7</v>
      </c>
      <c r="O78" s="506" t="s">
        <v>91</v>
      </c>
      <c r="P78" s="372" t="s">
        <v>92</v>
      </c>
      <c r="Q78" s="357">
        <v>32578000</v>
      </c>
      <c r="R78" s="357">
        <v>32578000</v>
      </c>
      <c r="S78" s="388" t="s">
        <v>93</v>
      </c>
      <c r="T78" s="372" t="s">
        <v>94</v>
      </c>
      <c r="U78" s="372" t="s">
        <v>176</v>
      </c>
      <c r="V78" s="471">
        <v>7000080169</v>
      </c>
      <c r="W78" s="1011">
        <v>4500025743</v>
      </c>
      <c r="X78" s="1038">
        <v>32578000</v>
      </c>
      <c r="Y78" s="1035" t="s">
        <v>388</v>
      </c>
      <c r="Z78" s="1034" t="s">
        <v>389</v>
      </c>
      <c r="AA78" s="268"/>
      <c r="AB78" s="269"/>
      <c r="AC78" s="222"/>
      <c r="AD78" s="378">
        <v>4654000</v>
      </c>
      <c r="AE78" s="378">
        <v>4654000</v>
      </c>
      <c r="AF78" s="378">
        <v>4654000</v>
      </c>
      <c r="AG78" s="378">
        <v>4654000</v>
      </c>
      <c r="AH78" s="378">
        <v>4654000</v>
      </c>
      <c r="AI78" s="378">
        <v>4654000</v>
      </c>
      <c r="AJ78" s="378">
        <v>4654000</v>
      </c>
      <c r="AK78" s="389"/>
      <c r="AL78" s="737"/>
      <c r="AM78" s="739"/>
      <c r="AN78" s="389"/>
      <c r="AO78" s="379">
        <f>SUM(AC78:AN78)</f>
        <v>32578000</v>
      </c>
      <c r="AP78" s="310">
        <f t="shared" si="2"/>
        <v>0</v>
      </c>
    </row>
    <row r="79" spans="1:42" s="125" customFormat="1" ht="73.5" customHeight="1" x14ac:dyDescent="0.25">
      <c r="A79" s="370" t="s">
        <v>83</v>
      </c>
      <c r="B79" s="371" t="s">
        <v>84</v>
      </c>
      <c r="C79" s="371" t="s">
        <v>85</v>
      </c>
      <c r="D79" s="371" t="s">
        <v>86</v>
      </c>
      <c r="E79" s="371" t="s">
        <v>87</v>
      </c>
      <c r="F79" s="386"/>
      <c r="G79" s="386"/>
      <c r="H79" s="386"/>
      <c r="I79" s="386"/>
      <c r="J79" s="363" t="s">
        <v>88</v>
      </c>
      <c r="K79" s="361">
        <v>80161500</v>
      </c>
      <c r="L79" s="501" t="s">
        <v>387</v>
      </c>
      <c r="M79" s="362" t="s">
        <v>71</v>
      </c>
      <c r="N79" s="375">
        <v>7</v>
      </c>
      <c r="O79" s="506" t="s">
        <v>91</v>
      </c>
      <c r="P79" s="372" t="s">
        <v>92</v>
      </c>
      <c r="Q79" s="357">
        <v>34431985</v>
      </c>
      <c r="R79" s="357">
        <v>34431985</v>
      </c>
      <c r="S79" s="388" t="s">
        <v>93</v>
      </c>
      <c r="T79" s="372" t="s">
        <v>94</v>
      </c>
      <c r="U79" s="372" t="s">
        <v>176</v>
      </c>
      <c r="V79" s="471">
        <v>7000080166</v>
      </c>
      <c r="W79" s="471">
        <v>4500025542</v>
      </c>
      <c r="X79" s="505">
        <v>34431985</v>
      </c>
      <c r="Y79" s="1033" t="s">
        <v>328</v>
      </c>
      <c r="Z79" s="1034" t="s">
        <v>329</v>
      </c>
      <c r="AA79" s="268"/>
      <c r="AB79" s="269"/>
      <c r="AC79" s="418"/>
      <c r="AD79" s="419">
        <v>4918855</v>
      </c>
      <c r="AE79" s="419">
        <v>4918855</v>
      </c>
      <c r="AF79" s="419">
        <v>4918855</v>
      </c>
      <c r="AG79" s="419">
        <v>4918855</v>
      </c>
      <c r="AH79" s="419">
        <v>4918855</v>
      </c>
      <c r="AI79" s="419">
        <v>4918855</v>
      </c>
      <c r="AJ79" s="419">
        <v>4918855</v>
      </c>
      <c r="AK79" s="420"/>
      <c r="AL79" s="737"/>
      <c r="AM79" s="739"/>
      <c r="AN79" s="389"/>
      <c r="AO79" s="421"/>
      <c r="AP79" s="310"/>
    </row>
    <row r="80" spans="1:42" s="125" customFormat="1" ht="72.75" customHeight="1" x14ac:dyDescent="0.25">
      <c r="A80" s="370" t="s">
        <v>83</v>
      </c>
      <c r="B80" s="371" t="s">
        <v>84</v>
      </c>
      <c r="C80" s="371" t="s">
        <v>85</v>
      </c>
      <c r="D80" s="371" t="s">
        <v>86</v>
      </c>
      <c r="E80" s="371" t="s">
        <v>87</v>
      </c>
      <c r="F80" s="386"/>
      <c r="G80" s="386"/>
      <c r="H80" s="386"/>
      <c r="I80" s="386"/>
      <c r="J80" s="363" t="s">
        <v>88</v>
      </c>
      <c r="K80" s="361">
        <v>80161500</v>
      </c>
      <c r="L80" s="374" t="s">
        <v>316</v>
      </c>
      <c r="M80" s="377" t="s">
        <v>261</v>
      </c>
      <c r="N80" s="375">
        <v>7</v>
      </c>
      <c r="O80" s="506" t="s">
        <v>91</v>
      </c>
      <c r="P80" s="372" t="s">
        <v>92</v>
      </c>
      <c r="Q80" s="357">
        <v>28140000</v>
      </c>
      <c r="R80" s="357">
        <v>28140000</v>
      </c>
      <c r="S80" s="388" t="s">
        <v>93</v>
      </c>
      <c r="T80" s="372" t="s">
        <v>94</v>
      </c>
      <c r="U80" s="372" t="s">
        <v>172</v>
      </c>
      <c r="V80" s="471">
        <v>7000080492</v>
      </c>
      <c r="W80" s="471">
        <v>4500025868</v>
      </c>
      <c r="X80" s="1033">
        <v>28140000</v>
      </c>
      <c r="Y80" s="1034" t="s">
        <v>436</v>
      </c>
      <c r="Z80" s="986" t="s">
        <v>437</v>
      </c>
      <c r="AA80" s="268"/>
      <c r="AB80" s="269"/>
      <c r="AC80" s="222"/>
      <c r="AD80" s="378">
        <v>4020000</v>
      </c>
      <c r="AE80" s="378">
        <v>4020000</v>
      </c>
      <c r="AF80" s="378">
        <v>4020000</v>
      </c>
      <c r="AG80" s="378">
        <v>4020000</v>
      </c>
      <c r="AH80" s="378">
        <v>4020000</v>
      </c>
      <c r="AI80" s="378">
        <v>4020000</v>
      </c>
      <c r="AJ80" s="378">
        <v>4020000</v>
      </c>
      <c r="AK80" s="389"/>
      <c r="AL80" s="737"/>
      <c r="AM80" s="739"/>
      <c r="AN80" s="389"/>
      <c r="AO80" s="379">
        <f t="shared" ref="AO80:AO92" si="5">SUM(AC80:AN80)</f>
        <v>28140000</v>
      </c>
      <c r="AP80" s="310">
        <f>+AO80-Q80</f>
        <v>0</v>
      </c>
    </row>
    <row r="81" spans="1:42" s="125" customFormat="1" ht="66" customHeight="1" x14ac:dyDescent="0.25">
      <c r="A81" s="370" t="s">
        <v>83</v>
      </c>
      <c r="B81" s="371" t="s">
        <v>84</v>
      </c>
      <c r="C81" s="371" t="s">
        <v>85</v>
      </c>
      <c r="D81" s="371" t="s">
        <v>86</v>
      </c>
      <c r="E81" s="371" t="s">
        <v>87</v>
      </c>
      <c r="F81" s="386"/>
      <c r="G81" s="386"/>
      <c r="H81" s="386"/>
      <c r="I81" s="386"/>
      <c r="J81" s="363" t="s">
        <v>88</v>
      </c>
      <c r="K81" s="361">
        <v>80161500</v>
      </c>
      <c r="L81" s="374" t="s">
        <v>314</v>
      </c>
      <c r="M81" s="377" t="s">
        <v>261</v>
      </c>
      <c r="N81" s="375">
        <v>7</v>
      </c>
      <c r="O81" s="372" t="s">
        <v>91</v>
      </c>
      <c r="P81" s="372" t="s">
        <v>92</v>
      </c>
      <c r="Q81" s="357">
        <v>17227000</v>
      </c>
      <c r="R81" s="357">
        <v>17227000</v>
      </c>
      <c r="S81" s="388" t="s">
        <v>93</v>
      </c>
      <c r="T81" s="372" t="s">
        <v>94</v>
      </c>
      <c r="U81" s="372" t="s">
        <v>172</v>
      </c>
      <c r="V81" s="471">
        <v>7000080600</v>
      </c>
      <c r="W81" s="471">
        <v>4500026541</v>
      </c>
      <c r="X81" s="1033">
        <v>9844000</v>
      </c>
      <c r="Y81" s="1034" t="s">
        <v>635</v>
      </c>
      <c r="Z81" s="986" t="s">
        <v>606</v>
      </c>
      <c r="AA81" s="268"/>
      <c r="AB81" s="269"/>
      <c r="AC81" s="222"/>
      <c r="AD81" s="378">
        <v>2461000</v>
      </c>
      <c r="AE81" s="378">
        <v>2461000</v>
      </c>
      <c r="AF81" s="378">
        <v>2461000</v>
      </c>
      <c r="AG81" s="378">
        <v>2461000</v>
      </c>
      <c r="AH81" s="378">
        <v>2461000</v>
      </c>
      <c r="AI81" s="378">
        <v>2461000</v>
      </c>
      <c r="AJ81" s="378">
        <v>2461000</v>
      </c>
      <c r="AK81" s="389"/>
      <c r="AL81" s="737"/>
      <c r="AM81" s="739"/>
      <c r="AN81" s="389"/>
      <c r="AO81" s="379">
        <f t="shared" si="5"/>
        <v>17227000</v>
      </c>
      <c r="AP81" s="310">
        <f>+AO81-Q81</f>
        <v>0</v>
      </c>
    </row>
    <row r="82" spans="1:42" s="125" customFormat="1" ht="74.25" customHeight="1" x14ac:dyDescent="0.25">
      <c r="A82" s="370" t="s">
        <v>83</v>
      </c>
      <c r="B82" s="371" t="s">
        <v>84</v>
      </c>
      <c r="C82" s="371" t="s">
        <v>85</v>
      </c>
      <c r="D82" s="371" t="s">
        <v>86</v>
      </c>
      <c r="E82" s="371" t="s">
        <v>87</v>
      </c>
      <c r="F82" s="386"/>
      <c r="G82" s="386"/>
      <c r="H82" s="386"/>
      <c r="I82" s="386"/>
      <c r="J82" s="363" t="s">
        <v>88</v>
      </c>
      <c r="K82" s="361">
        <v>80161500</v>
      </c>
      <c r="L82" s="417" t="s">
        <v>831</v>
      </c>
      <c r="M82" s="377" t="s">
        <v>261</v>
      </c>
      <c r="N82" s="375">
        <v>7</v>
      </c>
      <c r="O82" s="372" t="s">
        <v>91</v>
      </c>
      <c r="P82" s="372" t="s">
        <v>92</v>
      </c>
      <c r="Q82" s="357">
        <v>19138000</v>
      </c>
      <c r="R82" s="357">
        <v>19138000</v>
      </c>
      <c r="S82" s="388" t="s">
        <v>93</v>
      </c>
      <c r="T82" s="372" t="s">
        <v>94</v>
      </c>
      <c r="U82" s="372" t="s">
        <v>172</v>
      </c>
      <c r="V82" s="471">
        <v>7000080599</v>
      </c>
      <c r="W82" s="471">
        <v>4500026911</v>
      </c>
      <c r="X82" s="1033">
        <f>2465000*6</f>
        <v>14790000</v>
      </c>
      <c r="Y82" s="1034" t="s">
        <v>636</v>
      </c>
      <c r="Z82" s="986" t="s">
        <v>605</v>
      </c>
      <c r="AA82" s="268"/>
      <c r="AB82" s="269"/>
      <c r="AC82" s="418"/>
      <c r="AH82" s="419">
        <v>2465000</v>
      </c>
      <c r="AI82" s="419">
        <v>2465000</v>
      </c>
      <c r="AJ82" s="419">
        <v>2465000</v>
      </c>
      <c r="AK82" s="419">
        <v>2465000</v>
      </c>
      <c r="AL82" s="419">
        <v>2465000</v>
      </c>
      <c r="AM82" s="419">
        <v>2465000</v>
      </c>
      <c r="AN82" s="790">
        <f>+AM82*2</f>
        <v>4930000</v>
      </c>
      <c r="AO82" s="379">
        <f>SUM(AC82:AN82)</f>
        <v>19720000</v>
      </c>
      <c r="AP82" s="310"/>
    </row>
    <row r="83" spans="1:42" s="125" customFormat="1" ht="75.75" customHeight="1" x14ac:dyDescent="0.25">
      <c r="A83" s="393" t="s">
        <v>83</v>
      </c>
      <c r="B83" s="371" t="s">
        <v>84</v>
      </c>
      <c r="C83" s="371" t="s">
        <v>85</v>
      </c>
      <c r="D83" s="371" t="s">
        <v>86</v>
      </c>
      <c r="E83" s="371" t="s">
        <v>87</v>
      </c>
      <c r="F83" s="386"/>
      <c r="G83" s="386"/>
      <c r="H83" s="386"/>
      <c r="I83" s="386"/>
      <c r="J83" s="363" t="s">
        <v>88</v>
      </c>
      <c r="K83" s="361">
        <v>80161500</v>
      </c>
      <c r="L83" s="374" t="s">
        <v>448</v>
      </c>
      <c r="M83" s="377" t="s">
        <v>72</v>
      </c>
      <c r="N83" s="375">
        <v>7</v>
      </c>
      <c r="O83" s="372" t="s">
        <v>91</v>
      </c>
      <c r="P83" s="372" t="s">
        <v>92</v>
      </c>
      <c r="Q83" s="357">
        <v>34454000</v>
      </c>
      <c r="R83" s="357">
        <v>34454000</v>
      </c>
      <c r="S83" s="388" t="s">
        <v>93</v>
      </c>
      <c r="T83" s="372" t="s">
        <v>94</v>
      </c>
      <c r="U83" s="372" t="s">
        <v>172</v>
      </c>
      <c r="V83" s="471">
        <v>7000083152</v>
      </c>
      <c r="W83" s="471">
        <v>4500026113</v>
      </c>
      <c r="X83" s="1033">
        <v>34454000</v>
      </c>
      <c r="Y83" s="1034" t="s">
        <v>497</v>
      </c>
      <c r="Z83" s="986" t="s">
        <v>498</v>
      </c>
      <c r="AA83" s="268"/>
      <c r="AB83" s="269"/>
      <c r="AC83" s="222"/>
      <c r="AE83" s="378">
        <v>4922000</v>
      </c>
      <c r="AF83" s="378">
        <v>4922000</v>
      </c>
      <c r="AG83" s="378">
        <v>4922000</v>
      </c>
      <c r="AH83" s="378">
        <v>4922000</v>
      </c>
      <c r="AI83" s="378">
        <v>4922000</v>
      </c>
      <c r="AJ83" s="378">
        <v>4922000</v>
      </c>
      <c r="AK83" s="378">
        <v>4922000</v>
      </c>
      <c r="AL83" s="787">
        <f>+AK83*0.333333333333333</f>
        <v>1640666.6666666649</v>
      </c>
      <c r="AM83" s="739"/>
      <c r="AN83" s="563">
        <f>+AK83*3+AL83</f>
        <v>16406666.666666664</v>
      </c>
      <c r="AO83" s="379">
        <f t="shared" si="5"/>
        <v>52501333.333333328</v>
      </c>
      <c r="AP83" s="310">
        <f>+AO83-Q83</f>
        <v>18047333.333333328</v>
      </c>
    </row>
    <row r="84" spans="1:42" s="125" customFormat="1" ht="81.75" customHeight="1" x14ac:dyDescent="0.25">
      <c r="A84" s="370" t="s">
        <v>83</v>
      </c>
      <c r="B84" s="371" t="s">
        <v>84</v>
      </c>
      <c r="C84" s="371" t="s">
        <v>85</v>
      </c>
      <c r="D84" s="371" t="s">
        <v>86</v>
      </c>
      <c r="E84" s="371" t="s">
        <v>87</v>
      </c>
      <c r="F84" s="387"/>
      <c r="G84" s="387"/>
      <c r="H84" s="387"/>
      <c r="I84" s="387"/>
      <c r="J84" s="363" t="s">
        <v>88</v>
      </c>
      <c r="K84" s="361">
        <v>80161500</v>
      </c>
      <c r="L84" s="417" t="s">
        <v>858</v>
      </c>
      <c r="M84" s="377" t="s">
        <v>261</v>
      </c>
      <c r="N84" s="375">
        <v>7</v>
      </c>
      <c r="O84" s="372" t="s">
        <v>91</v>
      </c>
      <c r="P84" s="372" t="s">
        <v>92</v>
      </c>
      <c r="Q84" s="357">
        <v>11562705</v>
      </c>
      <c r="R84" s="357">
        <v>11562705</v>
      </c>
      <c r="S84" s="388" t="s">
        <v>93</v>
      </c>
      <c r="T84" s="372" t="s">
        <v>94</v>
      </c>
      <c r="U84" s="372" t="s">
        <v>172</v>
      </c>
      <c r="V84" s="471">
        <v>7000080146</v>
      </c>
      <c r="W84" s="471">
        <v>4500026363</v>
      </c>
      <c r="X84" s="1033">
        <v>11487000</v>
      </c>
      <c r="Y84" s="1034" t="s">
        <v>519</v>
      </c>
      <c r="Z84" s="986" t="s">
        <v>520</v>
      </c>
      <c r="AA84" s="268"/>
      <c r="AB84" s="269"/>
      <c r="AC84" s="418"/>
      <c r="AF84" s="419">
        <v>1641000</v>
      </c>
      <c r="AG84" s="419">
        <v>1641000</v>
      </c>
      <c r="AH84" s="419">
        <v>1641000</v>
      </c>
      <c r="AI84" s="419">
        <v>1641000</v>
      </c>
      <c r="AJ84" s="419">
        <v>1641000</v>
      </c>
      <c r="AK84" s="419">
        <v>1641000</v>
      </c>
      <c r="AL84" s="419">
        <v>1641000</v>
      </c>
      <c r="AM84" s="869"/>
      <c r="AN84" s="389"/>
      <c r="AO84" s="421">
        <f t="shared" si="5"/>
        <v>11487000</v>
      </c>
      <c r="AP84" s="310"/>
    </row>
    <row r="85" spans="1:42" s="125" customFormat="1" ht="75.75" customHeight="1" x14ac:dyDescent="0.25">
      <c r="A85" s="370" t="s">
        <v>83</v>
      </c>
      <c r="B85" s="371" t="s">
        <v>84</v>
      </c>
      <c r="C85" s="371" t="s">
        <v>85</v>
      </c>
      <c r="D85" s="371" t="s">
        <v>86</v>
      </c>
      <c r="E85" s="371" t="s">
        <v>87</v>
      </c>
      <c r="F85" s="387"/>
      <c r="G85" s="387"/>
      <c r="H85" s="387"/>
      <c r="I85" s="387"/>
      <c r="J85" s="363" t="s">
        <v>88</v>
      </c>
      <c r="K85" s="361">
        <v>80161500</v>
      </c>
      <c r="L85" s="417" t="s">
        <v>296</v>
      </c>
      <c r="M85" s="377" t="s">
        <v>261</v>
      </c>
      <c r="N85" s="375">
        <v>7</v>
      </c>
      <c r="O85" s="372" t="s">
        <v>91</v>
      </c>
      <c r="P85" s="372" t="s">
        <v>92</v>
      </c>
      <c r="Q85" s="357">
        <v>11562705</v>
      </c>
      <c r="R85" s="357">
        <v>11562705</v>
      </c>
      <c r="S85" s="388" t="s">
        <v>93</v>
      </c>
      <c r="T85" s="372" t="s">
        <v>94</v>
      </c>
      <c r="U85" s="372" t="s">
        <v>172</v>
      </c>
      <c r="V85" s="471">
        <v>7000083167</v>
      </c>
      <c r="W85" s="471">
        <v>4500027634</v>
      </c>
      <c r="X85" s="1033">
        <v>6454600</v>
      </c>
      <c r="Y85" s="1034" t="s">
        <v>1101</v>
      </c>
      <c r="Z85" s="986" t="s">
        <v>1102</v>
      </c>
      <c r="AA85" s="268"/>
      <c r="AB85" s="269"/>
      <c r="AC85" s="418"/>
      <c r="AD85" s="419">
        <f t="shared" ref="AD85" si="6">+R85/7</f>
        <v>1651815</v>
      </c>
      <c r="AE85" s="419">
        <v>1651815</v>
      </c>
      <c r="AF85" s="419">
        <v>1651815</v>
      </c>
      <c r="AG85" s="419">
        <v>1651815</v>
      </c>
      <c r="AH85" s="419">
        <v>1651815</v>
      </c>
      <c r="AI85" s="419">
        <v>1651815</v>
      </c>
      <c r="AJ85" s="419">
        <v>1651815</v>
      </c>
      <c r="AK85" s="420"/>
      <c r="AL85" s="737"/>
      <c r="AM85" s="739"/>
      <c r="AN85" s="563"/>
      <c r="AO85" s="421">
        <f t="shared" si="5"/>
        <v>11562705</v>
      </c>
      <c r="AP85" s="310"/>
    </row>
    <row r="86" spans="1:42" s="125" customFormat="1" ht="70.5" customHeight="1" x14ac:dyDescent="0.25">
      <c r="A86" s="370" t="s">
        <v>83</v>
      </c>
      <c r="B86" s="371" t="s">
        <v>84</v>
      </c>
      <c r="C86" s="371" t="s">
        <v>85</v>
      </c>
      <c r="D86" s="371" t="s">
        <v>86</v>
      </c>
      <c r="E86" s="371" t="s">
        <v>87</v>
      </c>
      <c r="F86" s="387"/>
      <c r="G86" s="387"/>
      <c r="H86" s="387"/>
      <c r="I86" s="387"/>
      <c r="J86" s="363" t="s">
        <v>88</v>
      </c>
      <c r="K86" s="361">
        <v>80161500</v>
      </c>
      <c r="L86" s="417" t="s">
        <v>297</v>
      </c>
      <c r="M86" s="377" t="s">
        <v>261</v>
      </c>
      <c r="N86" s="375">
        <v>7</v>
      </c>
      <c r="O86" s="372" t="s">
        <v>91</v>
      </c>
      <c r="P86" s="372" t="s">
        <v>92</v>
      </c>
      <c r="Q86" s="357">
        <v>11562705</v>
      </c>
      <c r="R86" s="357">
        <v>11562705</v>
      </c>
      <c r="S86" s="388" t="s">
        <v>93</v>
      </c>
      <c r="T86" s="372" t="s">
        <v>94</v>
      </c>
      <c r="U86" s="372" t="s">
        <v>172</v>
      </c>
      <c r="V86" s="471">
        <v>7000083168</v>
      </c>
      <c r="W86" s="471">
        <v>4500026369</v>
      </c>
      <c r="X86" s="1033">
        <v>11487000</v>
      </c>
      <c r="Y86" s="1034" t="s">
        <v>637</v>
      </c>
      <c r="Z86" s="986" t="s">
        <v>607</v>
      </c>
      <c r="AA86" s="268"/>
      <c r="AB86" s="269"/>
      <c r="AC86" s="418"/>
      <c r="AF86" s="419">
        <v>1641000</v>
      </c>
      <c r="AG86" s="419">
        <v>1641000</v>
      </c>
      <c r="AH86" s="419">
        <v>1641000</v>
      </c>
      <c r="AI86" s="419">
        <v>1641000</v>
      </c>
      <c r="AJ86" s="419">
        <v>1641000</v>
      </c>
      <c r="AK86" s="419">
        <v>1641000</v>
      </c>
      <c r="AL86" s="419">
        <v>1641000</v>
      </c>
      <c r="AM86" s="869"/>
      <c r="AN86" s="389"/>
      <c r="AO86" s="421">
        <f t="shared" si="5"/>
        <v>11487000</v>
      </c>
      <c r="AP86" s="310"/>
    </row>
    <row r="87" spans="1:42" s="125" customFormat="1" ht="73.5" customHeight="1" x14ac:dyDescent="0.25">
      <c r="A87" s="370" t="s">
        <v>83</v>
      </c>
      <c r="B87" s="371" t="s">
        <v>84</v>
      </c>
      <c r="C87" s="371" t="s">
        <v>85</v>
      </c>
      <c r="D87" s="371" t="s">
        <v>86</v>
      </c>
      <c r="E87" s="371" t="s">
        <v>87</v>
      </c>
      <c r="F87" s="387"/>
      <c r="G87" s="387"/>
      <c r="H87" s="387"/>
      <c r="I87" s="387"/>
      <c r="J87" s="363" t="s">
        <v>88</v>
      </c>
      <c r="K87" s="361">
        <v>80161500</v>
      </c>
      <c r="L87" s="417" t="s">
        <v>297</v>
      </c>
      <c r="M87" s="377" t="s">
        <v>261</v>
      </c>
      <c r="N87" s="375">
        <v>7</v>
      </c>
      <c r="O87" s="372" t="s">
        <v>91</v>
      </c>
      <c r="P87" s="372" t="s">
        <v>92</v>
      </c>
      <c r="Q87" s="357">
        <v>11562705</v>
      </c>
      <c r="R87" s="357">
        <v>11562705</v>
      </c>
      <c r="S87" s="388" t="s">
        <v>93</v>
      </c>
      <c r="T87" s="372" t="s">
        <v>94</v>
      </c>
      <c r="U87" s="372" t="s">
        <v>172</v>
      </c>
      <c r="V87" s="471">
        <v>7000083681</v>
      </c>
      <c r="W87" s="471">
        <v>4500026574</v>
      </c>
      <c r="X87" s="1033">
        <v>11487000</v>
      </c>
      <c r="Y87" s="1034" t="s">
        <v>638</v>
      </c>
      <c r="Z87" s="986" t="s">
        <v>608</v>
      </c>
      <c r="AA87" s="268"/>
      <c r="AB87" s="269"/>
      <c r="AC87" s="418"/>
      <c r="AG87" s="419">
        <f>+R87/7</f>
        <v>1651815</v>
      </c>
      <c r="AH87" s="419">
        <v>1651815</v>
      </c>
      <c r="AI87" s="419">
        <v>1651815</v>
      </c>
      <c r="AJ87" s="419">
        <v>1651815</v>
      </c>
      <c r="AK87" s="419">
        <v>1651815</v>
      </c>
      <c r="AL87" s="419">
        <v>1651815</v>
      </c>
      <c r="AM87" s="419">
        <v>1651815</v>
      </c>
      <c r="AN87" s="389"/>
      <c r="AO87" s="421">
        <f t="shared" si="5"/>
        <v>11562705</v>
      </c>
      <c r="AP87" s="310"/>
    </row>
    <row r="88" spans="1:42" s="125" customFormat="1" ht="71.25" customHeight="1" x14ac:dyDescent="0.25">
      <c r="A88" s="370" t="s">
        <v>83</v>
      </c>
      <c r="B88" s="371" t="s">
        <v>84</v>
      </c>
      <c r="C88" s="371" t="s">
        <v>85</v>
      </c>
      <c r="D88" s="371" t="s">
        <v>86</v>
      </c>
      <c r="E88" s="371" t="s">
        <v>87</v>
      </c>
      <c r="F88" s="387"/>
      <c r="G88" s="387"/>
      <c r="H88" s="387"/>
      <c r="I88" s="387"/>
      <c r="J88" s="363" t="s">
        <v>88</v>
      </c>
      <c r="K88" s="361">
        <v>80161500</v>
      </c>
      <c r="L88" s="417" t="s">
        <v>297</v>
      </c>
      <c r="M88" s="377" t="s">
        <v>261</v>
      </c>
      <c r="N88" s="375">
        <v>7</v>
      </c>
      <c r="O88" s="372" t="s">
        <v>91</v>
      </c>
      <c r="P88" s="372" t="s">
        <v>92</v>
      </c>
      <c r="Q88" s="357">
        <v>11562705</v>
      </c>
      <c r="R88" s="357">
        <v>11562705</v>
      </c>
      <c r="S88" s="388" t="s">
        <v>93</v>
      </c>
      <c r="T88" s="372" t="s">
        <v>94</v>
      </c>
      <c r="U88" s="372" t="s">
        <v>172</v>
      </c>
      <c r="V88" s="471">
        <v>7000083680</v>
      </c>
      <c r="W88" s="471">
        <v>4500026757</v>
      </c>
      <c r="X88" s="1033">
        <v>11487000</v>
      </c>
      <c r="Y88" s="1034" t="s">
        <v>639</v>
      </c>
      <c r="Z88" s="986" t="s">
        <v>609</v>
      </c>
      <c r="AA88" s="268"/>
      <c r="AB88" s="269"/>
      <c r="AC88" s="418"/>
      <c r="AG88" s="419">
        <f>+R88/7</f>
        <v>1651815</v>
      </c>
      <c r="AH88" s="419">
        <v>1651815</v>
      </c>
      <c r="AI88" s="419">
        <v>1651815</v>
      </c>
      <c r="AJ88" s="419">
        <v>1651815</v>
      </c>
      <c r="AK88" s="419">
        <v>1651815</v>
      </c>
      <c r="AL88" s="419">
        <v>1651815</v>
      </c>
      <c r="AM88" s="419">
        <v>1651815</v>
      </c>
      <c r="AN88" s="563">
        <f>+AM88</f>
        <v>1651815</v>
      </c>
      <c r="AO88" s="421">
        <f t="shared" si="5"/>
        <v>13214520</v>
      </c>
      <c r="AP88" s="310"/>
    </row>
    <row r="89" spans="1:42" s="125" customFormat="1" ht="78" customHeight="1" x14ac:dyDescent="0.25">
      <c r="A89" s="370" t="s">
        <v>83</v>
      </c>
      <c r="B89" s="371" t="s">
        <v>84</v>
      </c>
      <c r="C89" s="371" t="s">
        <v>85</v>
      </c>
      <c r="D89" s="371" t="s">
        <v>86</v>
      </c>
      <c r="E89" s="371" t="s">
        <v>87</v>
      </c>
      <c r="F89" s="387"/>
      <c r="G89" s="387"/>
      <c r="H89" s="387"/>
      <c r="I89" s="387"/>
      <c r="J89" s="363" t="s">
        <v>88</v>
      </c>
      <c r="K89" s="361">
        <v>80161500</v>
      </c>
      <c r="L89" s="417" t="s">
        <v>297</v>
      </c>
      <c r="M89" s="377" t="s">
        <v>261</v>
      </c>
      <c r="N89" s="141">
        <v>7</v>
      </c>
      <c r="O89" s="372" t="s">
        <v>91</v>
      </c>
      <c r="P89" s="372" t="s">
        <v>92</v>
      </c>
      <c r="Q89" s="357">
        <v>11562705</v>
      </c>
      <c r="R89" s="357">
        <v>11562705</v>
      </c>
      <c r="S89" s="388" t="s">
        <v>93</v>
      </c>
      <c r="T89" s="372" t="s">
        <v>94</v>
      </c>
      <c r="U89" s="372" t="s">
        <v>172</v>
      </c>
      <c r="V89" s="471">
        <v>7000083679</v>
      </c>
      <c r="W89" s="471">
        <v>4500026756</v>
      </c>
      <c r="X89" s="1033">
        <v>11487000</v>
      </c>
      <c r="Y89" s="1034" t="s">
        <v>640</v>
      </c>
      <c r="Z89" s="986" t="s">
        <v>610</v>
      </c>
      <c r="AA89" s="268"/>
      <c r="AB89" s="422"/>
      <c r="AC89" s="418"/>
      <c r="AG89" s="423">
        <f>+R89/7</f>
        <v>1651815</v>
      </c>
      <c r="AH89" s="423">
        <v>1651815</v>
      </c>
      <c r="AI89" s="423">
        <v>1651815</v>
      </c>
      <c r="AJ89" s="423">
        <v>1651815</v>
      </c>
      <c r="AK89" s="423">
        <v>1651815</v>
      </c>
      <c r="AL89" s="423">
        <v>1651815</v>
      </c>
      <c r="AM89" s="423">
        <v>1651815</v>
      </c>
      <c r="AN89" s="563">
        <f>+AM89</f>
        <v>1651815</v>
      </c>
      <c r="AO89" s="421">
        <f t="shared" si="5"/>
        <v>13214520</v>
      </c>
      <c r="AP89" s="310"/>
    </row>
    <row r="90" spans="1:42" s="125" customFormat="1" ht="64.5" customHeight="1" x14ac:dyDescent="0.25">
      <c r="A90" s="370" t="s">
        <v>83</v>
      </c>
      <c r="B90" s="371" t="s">
        <v>84</v>
      </c>
      <c r="C90" s="371" t="s">
        <v>85</v>
      </c>
      <c r="D90" s="371" t="s">
        <v>86</v>
      </c>
      <c r="E90" s="371" t="s">
        <v>87</v>
      </c>
      <c r="F90" s="386"/>
      <c r="G90" s="386"/>
      <c r="H90" s="386"/>
      <c r="I90" s="386"/>
      <c r="J90" s="363" t="s">
        <v>88</v>
      </c>
      <c r="K90" s="361">
        <v>80161500</v>
      </c>
      <c r="L90" s="373" t="s">
        <v>262</v>
      </c>
      <c r="M90" s="377" t="s">
        <v>261</v>
      </c>
      <c r="N90" s="375">
        <v>7</v>
      </c>
      <c r="O90" s="506" t="s">
        <v>91</v>
      </c>
      <c r="P90" s="372" t="s">
        <v>92</v>
      </c>
      <c r="Q90" s="357">
        <v>30833880</v>
      </c>
      <c r="R90" s="357">
        <v>30833880</v>
      </c>
      <c r="S90" s="388" t="s">
        <v>93</v>
      </c>
      <c r="T90" s="372" t="s">
        <v>94</v>
      </c>
      <c r="U90" s="372" t="s">
        <v>172</v>
      </c>
      <c r="V90" s="376">
        <v>7000080518</v>
      </c>
      <c r="W90" s="1009">
        <v>4500026660</v>
      </c>
      <c r="X90" s="1033">
        <v>30618000</v>
      </c>
      <c r="Y90" s="1034" t="s">
        <v>439</v>
      </c>
      <c r="Z90" s="986" t="s">
        <v>438</v>
      </c>
      <c r="AA90" s="268"/>
      <c r="AB90" s="269"/>
      <c r="AC90" s="222"/>
      <c r="AD90" s="378">
        <v>4374000</v>
      </c>
      <c r="AE90" s="378">
        <v>4374000</v>
      </c>
      <c r="AF90" s="378">
        <v>4374000</v>
      </c>
      <c r="AG90" s="378">
        <v>4374000</v>
      </c>
      <c r="AH90" s="378">
        <v>4374000</v>
      </c>
      <c r="AI90" s="378">
        <v>4374000</v>
      </c>
      <c r="AJ90" s="378">
        <v>4374000</v>
      </c>
      <c r="AK90" s="389"/>
      <c r="AL90" s="737"/>
      <c r="AM90" s="739"/>
      <c r="AN90" s="389"/>
      <c r="AO90" s="379">
        <f t="shared" si="5"/>
        <v>30618000</v>
      </c>
      <c r="AP90" s="310">
        <f>+AO90-Q90</f>
        <v>-215880</v>
      </c>
    </row>
    <row r="91" spans="1:42" s="125" customFormat="1" ht="74.25" customHeight="1" x14ac:dyDescent="0.25">
      <c r="A91" s="393" t="s">
        <v>83</v>
      </c>
      <c r="B91" s="371" t="s">
        <v>84</v>
      </c>
      <c r="C91" s="371" t="s">
        <v>85</v>
      </c>
      <c r="D91" s="371" t="s">
        <v>86</v>
      </c>
      <c r="E91" s="371" t="s">
        <v>87</v>
      </c>
      <c r="F91" s="454"/>
      <c r="G91" s="454"/>
      <c r="H91" s="454"/>
      <c r="I91" s="454"/>
      <c r="J91" s="363" t="s">
        <v>88</v>
      </c>
      <c r="K91" s="361">
        <v>80161500</v>
      </c>
      <c r="L91" s="455" t="s">
        <v>446</v>
      </c>
      <c r="M91" s="456" t="s">
        <v>72</v>
      </c>
      <c r="N91" s="435" t="s">
        <v>393</v>
      </c>
      <c r="O91" s="506" t="s">
        <v>91</v>
      </c>
      <c r="P91" s="372" t="s">
        <v>92</v>
      </c>
      <c r="Q91" s="436">
        <v>96901000</v>
      </c>
      <c r="R91" s="436">
        <v>96901000</v>
      </c>
      <c r="S91" s="388" t="s">
        <v>93</v>
      </c>
      <c r="T91" s="372" t="s">
        <v>94</v>
      </c>
      <c r="U91" s="372" t="s">
        <v>172</v>
      </c>
      <c r="V91" s="1024">
        <v>7000083090</v>
      </c>
      <c r="W91" s="1001">
        <v>4500026010</v>
      </c>
      <c r="X91" s="1033">
        <v>96600000</v>
      </c>
      <c r="Y91" s="1034" t="s">
        <v>479</v>
      </c>
      <c r="Z91" s="518" t="s">
        <v>480</v>
      </c>
      <c r="AA91" s="268"/>
      <c r="AB91" s="269"/>
      <c r="AC91" s="457"/>
      <c r="AD91" s="419"/>
      <c r="AE91" s="419">
        <v>13800000</v>
      </c>
      <c r="AF91" s="419">
        <v>13800000</v>
      </c>
      <c r="AG91" s="419">
        <v>13800000</v>
      </c>
      <c r="AH91" s="419">
        <v>13800000</v>
      </c>
      <c r="AI91" s="419">
        <v>13800000</v>
      </c>
      <c r="AJ91" s="419">
        <v>13800000</v>
      </c>
      <c r="AK91" s="419">
        <v>13800000</v>
      </c>
      <c r="AL91" s="737"/>
      <c r="AM91" s="739"/>
      <c r="AN91" s="814"/>
      <c r="AO91" s="379">
        <f t="shared" si="5"/>
        <v>96600000</v>
      </c>
      <c r="AP91" s="310"/>
    </row>
    <row r="92" spans="1:42" s="125" customFormat="1" ht="68.25" customHeight="1" x14ac:dyDescent="0.25">
      <c r="A92" s="393" t="s">
        <v>83</v>
      </c>
      <c r="B92" s="371" t="s">
        <v>84</v>
      </c>
      <c r="C92" s="371" t="s">
        <v>85</v>
      </c>
      <c r="D92" s="371" t="s">
        <v>86</v>
      </c>
      <c r="E92" s="371" t="s">
        <v>87</v>
      </c>
      <c r="F92" s="510"/>
      <c r="G92" s="510"/>
      <c r="H92" s="510"/>
      <c r="I92" s="510"/>
      <c r="J92" s="363" t="s">
        <v>88</v>
      </c>
      <c r="K92" s="361">
        <v>80161500</v>
      </c>
      <c r="L92" s="511" t="s">
        <v>450</v>
      </c>
      <c r="M92" s="512" t="s">
        <v>72</v>
      </c>
      <c r="N92" s="435" t="s">
        <v>393</v>
      </c>
      <c r="O92" s="513" t="s">
        <v>91</v>
      </c>
      <c r="P92" s="372" t="s">
        <v>92</v>
      </c>
      <c r="Q92" s="436">
        <v>21532000</v>
      </c>
      <c r="R92" s="436">
        <v>21532000</v>
      </c>
      <c r="S92" s="388" t="s">
        <v>93</v>
      </c>
      <c r="T92" s="372" t="s">
        <v>94</v>
      </c>
      <c r="U92" s="372" t="s">
        <v>172</v>
      </c>
      <c r="V92" s="1024">
        <v>7000083257</v>
      </c>
      <c r="W92" s="1001">
        <v>4500026133</v>
      </c>
      <c r="X92" s="1033">
        <v>2153200</v>
      </c>
      <c r="Y92" s="1034" t="s">
        <v>507</v>
      </c>
      <c r="Z92" s="986" t="s">
        <v>508</v>
      </c>
      <c r="AA92" s="268"/>
      <c r="AB92" s="269"/>
      <c r="AC92" s="514"/>
      <c r="AD92" s="419"/>
      <c r="AE92" s="419">
        <v>3076000</v>
      </c>
      <c r="AF92" s="419">
        <v>3076000</v>
      </c>
      <c r="AG92" s="419">
        <v>3076000</v>
      </c>
      <c r="AH92" s="419">
        <v>3076000</v>
      </c>
      <c r="AI92" s="419">
        <v>3076000</v>
      </c>
      <c r="AJ92" s="419">
        <v>3076000</v>
      </c>
      <c r="AK92" s="419">
        <v>3076000</v>
      </c>
      <c r="AL92" s="737"/>
      <c r="AM92" s="739"/>
      <c r="AN92" s="850"/>
      <c r="AO92" s="515">
        <f t="shared" si="5"/>
        <v>21532000</v>
      </c>
      <c r="AP92" s="310"/>
    </row>
    <row r="93" spans="1:42" s="125" customFormat="1" ht="80.25" customHeight="1" x14ac:dyDescent="0.25">
      <c r="A93" s="393" t="s">
        <v>83</v>
      </c>
      <c r="B93" s="371" t="s">
        <v>84</v>
      </c>
      <c r="C93" s="371" t="s">
        <v>85</v>
      </c>
      <c r="D93" s="371" t="s">
        <v>86</v>
      </c>
      <c r="E93" s="371" t="s">
        <v>87</v>
      </c>
      <c r="F93" s="454"/>
      <c r="G93" s="454"/>
      <c r="H93" s="454"/>
      <c r="I93" s="454"/>
      <c r="J93" s="363" t="s">
        <v>88</v>
      </c>
      <c r="K93" s="361">
        <v>80161500</v>
      </c>
      <c r="L93" s="511" t="s">
        <v>513</v>
      </c>
      <c r="M93" s="512" t="s">
        <v>72</v>
      </c>
      <c r="N93" s="435" t="s">
        <v>393</v>
      </c>
      <c r="O93" s="506" t="s">
        <v>91</v>
      </c>
      <c r="P93" s="372" t="s">
        <v>92</v>
      </c>
      <c r="Q93" s="436">
        <v>15309000</v>
      </c>
      <c r="R93" s="436">
        <v>15309000</v>
      </c>
      <c r="S93" s="388" t="s">
        <v>93</v>
      </c>
      <c r="T93" s="372" t="s">
        <v>94</v>
      </c>
      <c r="U93" s="372" t="s">
        <v>172</v>
      </c>
      <c r="V93" s="1024">
        <v>7000080714</v>
      </c>
      <c r="W93" s="1001">
        <v>4500026077</v>
      </c>
      <c r="X93" s="1033">
        <v>15309000</v>
      </c>
      <c r="Y93" s="1034" t="s">
        <v>514</v>
      </c>
      <c r="Z93" s="986" t="s">
        <v>515</v>
      </c>
      <c r="AA93" s="268"/>
      <c r="AB93" s="269"/>
      <c r="AC93" s="514"/>
      <c r="AD93" s="419"/>
      <c r="AE93" s="419">
        <v>2187000</v>
      </c>
      <c r="AF93" s="419">
        <v>2187000</v>
      </c>
      <c r="AG93" s="419">
        <v>2187000</v>
      </c>
      <c r="AH93" s="419">
        <v>2187000</v>
      </c>
      <c r="AI93" s="419">
        <v>2187000</v>
      </c>
      <c r="AJ93" s="419">
        <v>2187000</v>
      </c>
      <c r="AK93" s="419">
        <v>2187000</v>
      </c>
      <c r="AL93" s="737"/>
      <c r="AM93" s="739"/>
      <c r="AN93" s="850"/>
      <c r="AO93" s="379">
        <f>SUM(AC93:AN93)</f>
        <v>15309000</v>
      </c>
      <c r="AP93" s="310"/>
    </row>
    <row r="94" spans="1:42" s="125" customFormat="1" ht="80.25" customHeight="1" x14ac:dyDescent="0.25">
      <c r="A94" s="393" t="s">
        <v>83</v>
      </c>
      <c r="B94" s="371" t="s">
        <v>84</v>
      </c>
      <c r="C94" s="371" t="s">
        <v>85</v>
      </c>
      <c r="D94" s="371" t="s">
        <v>86</v>
      </c>
      <c r="E94" s="371" t="s">
        <v>87</v>
      </c>
      <c r="F94" s="510"/>
      <c r="G94" s="510"/>
      <c r="H94" s="510"/>
      <c r="I94" s="510"/>
      <c r="J94" s="363" t="s">
        <v>88</v>
      </c>
      <c r="K94" s="361">
        <v>80161500</v>
      </c>
      <c r="L94" s="511" t="s">
        <v>451</v>
      </c>
      <c r="M94" s="512" t="s">
        <v>72</v>
      </c>
      <c r="N94" s="435" t="s">
        <v>393</v>
      </c>
      <c r="O94" s="506" t="s">
        <v>91</v>
      </c>
      <c r="P94" s="372" t="s">
        <v>92</v>
      </c>
      <c r="Q94" s="436">
        <v>11487000</v>
      </c>
      <c r="R94" s="436">
        <v>11487000</v>
      </c>
      <c r="S94" s="388" t="s">
        <v>93</v>
      </c>
      <c r="T94" s="372" t="s">
        <v>94</v>
      </c>
      <c r="U94" s="372" t="s">
        <v>172</v>
      </c>
      <c r="V94" s="1024">
        <v>7000080715</v>
      </c>
      <c r="W94" s="1001">
        <v>4500026148</v>
      </c>
      <c r="X94" s="1033">
        <v>11487000</v>
      </c>
      <c r="Y94" s="1034" t="s">
        <v>490</v>
      </c>
      <c r="Z94" s="986" t="s">
        <v>489</v>
      </c>
      <c r="AA94" s="268"/>
      <c r="AB94" s="269"/>
      <c r="AC94" s="514"/>
      <c r="AE94" s="419">
        <v>1641000</v>
      </c>
      <c r="AF94" s="419">
        <v>1641000</v>
      </c>
      <c r="AG94" s="419">
        <v>1641000</v>
      </c>
      <c r="AH94" s="419">
        <v>1641000</v>
      </c>
      <c r="AI94" s="419">
        <v>1641000</v>
      </c>
      <c r="AJ94" s="419">
        <v>1641000</v>
      </c>
      <c r="AK94" s="419">
        <v>1641000</v>
      </c>
      <c r="AL94" s="737"/>
      <c r="AM94" s="739"/>
      <c r="AN94" s="850"/>
      <c r="AO94" s="515"/>
      <c r="AP94" s="310"/>
    </row>
    <row r="95" spans="1:42" s="125" customFormat="1" ht="71.25" customHeight="1" x14ac:dyDescent="0.25">
      <c r="A95" s="393" t="s">
        <v>83</v>
      </c>
      <c r="B95" s="371" t="s">
        <v>84</v>
      </c>
      <c r="C95" s="371" t="s">
        <v>85</v>
      </c>
      <c r="D95" s="371" t="s">
        <v>86</v>
      </c>
      <c r="E95" s="371" t="s">
        <v>87</v>
      </c>
      <c r="F95" s="454"/>
      <c r="G95" s="454"/>
      <c r="H95" s="454"/>
      <c r="I95" s="454"/>
      <c r="J95" s="363" t="s">
        <v>88</v>
      </c>
      <c r="K95" s="361">
        <v>80161500</v>
      </c>
      <c r="L95" s="455" t="s">
        <v>447</v>
      </c>
      <c r="M95" s="456" t="s">
        <v>72</v>
      </c>
      <c r="N95" s="435" t="s">
        <v>343</v>
      </c>
      <c r="O95" s="506" t="s">
        <v>91</v>
      </c>
      <c r="P95" s="372" t="s">
        <v>92</v>
      </c>
      <c r="Q95" s="436">
        <v>22968000</v>
      </c>
      <c r="R95" s="436">
        <v>22968000</v>
      </c>
      <c r="S95" s="388" t="s">
        <v>93</v>
      </c>
      <c r="T95" s="372" t="s">
        <v>94</v>
      </c>
      <c r="U95" s="372" t="s">
        <v>172</v>
      </c>
      <c r="V95" s="1024">
        <v>7000083097</v>
      </c>
      <c r="W95" s="1001">
        <v>45000261421</v>
      </c>
      <c r="X95" s="1033">
        <v>22968000</v>
      </c>
      <c r="Y95" s="1034" t="s">
        <v>509</v>
      </c>
      <c r="Z95" s="986" t="s">
        <v>510</v>
      </c>
      <c r="AA95" s="268"/>
      <c r="AB95" s="269"/>
      <c r="AC95" s="457"/>
      <c r="AD95" s="419"/>
      <c r="AE95" s="419">
        <v>5742000</v>
      </c>
      <c r="AF95" s="419">
        <v>5742000</v>
      </c>
      <c r="AG95" s="419">
        <v>5742000</v>
      </c>
      <c r="AH95" s="419">
        <v>5742000</v>
      </c>
      <c r="AI95" s="419"/>
      <c r="AJ95" s="419"/>
      <c r="AK95" s="458"/>
      <c r="AL95" s="737"/>
      <c r="AM95" s="739"/>
      <c r="AN95" s="564">
        <f>+AH95*6</f>
        <v>34452000</v>
      </c>
      <c r="AO95" s="379">
        <f>SUM(AC95:AN95)</f>
        <v>57420000</v>
      </c>
      <c r="AP95" s="310"/>
    </row>
    <row r="96" spans="1:42" s="125" customFormat="1" ht="65.25" customHeight="1" x14ac:dyDescent="0.25">
      <c r="A96" s="393" t="s">
        <v>83</v>
      </c>
      <c r="B96" s="371" t="s">
        <v>84</v>
      </c>
      <c r="C96" s="371" t="s">
        <v>85</v>
      </c>
      <c r="D96" s="371" t="s">
        <v>86</v>
      </c>
      <c r="E96" s="371" t="s">
        <v>87</v>
      </c>
      <c r="F96" s="454"/>
      <c r="G96" s="454"/>
      <c r="H96" s="454"/>
      <c r="I96" s="454"/>
      <c r="J96" s="363" t="s">
        <v>88</v>
      </c>
      <c r="K96" s="361">
        <v>80161500</v>
      </c>
      <c r="L96" s="455" t="s">
        <v>449</v>
      </c>
      <c r="M96" s="456" t="s">
        <v>72</v>
      </c>
      <c r="N96" s="435" t="s">
        <v>343</v>
      </c>
      <c r="O96" s="506" t="s">
        <v>91</v>
      </c>
      <c r="P96" s="372" t="s">
        <v>92</v>
      </c>
      <c r="Q96" s="436">
        <v>17496000</v>
      </c>
      <c r="R96" s="436">
        <v>17496000</v>
      </c>
      <c r="S96" s="388" t="s">
        <v>93</v>
      </c>
      <c r="T96" s="372" t="s">
        <v>94</v>
      </c>
      <c r="U96" s="372" t="s">
        <v>172</v>
      </c>
      <c r="V96" s="1024">
        <v>7000083199</v>
      </c>
      <c r="W96" s="1001">
        <v>4500026158</v>
      </c>
      <c r="X96" s="1033">
        <v>17496000</v>
      </c>
      <c r="Y96" s="1034" t="s">
        <v>506</v>
      </c>
      <c r="Z96" s="986" t="s">
        <v>505</v>
      </c>
      <c r="AA96" s="268"/>
      <c r="AB96" s="269"/>
      <c r="AC96" s="457"/>
      <c r="AD96" s="419"/>
      <c r="AE96" s="419">
        <v>4374000</v>
      </c>
      <c r="AF96" s="419">
        <v>4374000</v>
      </c>
      <c r="AG96" s="419">
        <v>4374000</v>
      </c>
      <c r="AH96" s="419">
        <v>4374000</v>
      </c>
      <c r="AI96" s="419"/>
      <c r="AJ96" s="419"/>
      <c r="AK96" s="458"/>
      <c r="AL96" s="737"/>
      <c r="AM96" s="739"/>
      <c r="AN96" s="814"/>
      <c r="AO96" s="379">
        <f>SUM(AC96:AN96)</f>
        <v>17496000</v>
      </c>
      <c r="AP96" s="310"/>
    </row>
    <row r="97" spans="1:47" s="125" customFormat="1" ht="75" customHeight="1" x14ac:dyDescent="0.25">
      <c r="A97" s="527" t="s">
        <v>83</v>
      </c>
      <c r="B97" s="528" t="s">
        <v>84</v>
      </c>
      <c r="C97" s="528" t="s">
        <v>85</v>
      </c>
      <c r="D97" s="528" t="s">
        <v>86</v>
      </c>
      <c r="E97" s="528" t="s">
        <v>87</v>
      </c>
      <c r="F97" s="529"/>
      <c r="G97" s="529"/>
      <c r="H97" s="529"/>
      <c r="I97" s="529"/>
      <c r="J97" s="536" t="s">
        <v>88</v>
      </c>
      <c r="K97" s="531">
        <v>80161500</v>
      </c>
      <c r="L97" s="530" t="s">
        <v>483</v>
      </c>
      <c r="M97" s="537" t="s">
        <v>72</v>
      </c>
      <c r="N97" s="533" t="s">
        <v>393</v>
      </c>
      <c r="O97" s="531" t="s">
        <v>91</v>
      </c>
      <c r="P97" s="531" t="s">
        <v>92</v>
      </c>
      <c r="Q97" s="538">
        <v>11487000</v>
      </c>
      <c r="R97" s="538">
        <v>11487000</v>
      </c>
      <c r="S97" s="532" t="s">
        <v>93</v>
      </c>
      <c r="T97" s="531" t="s">
        <v>94</v>
      </c>
      <c r="U97" s="531" t="s">
        <v>172</v>
      </c>
      <c r="V97" s="1039">
        <v>7000083356</v>
      </c>
      <c r="W97" s="988">
        <v>4500026364</v>
      </c>
      <c r="X97" s="1033">
        <v>11487000</v>
      </c>
      <c r="Y97" s="1034" t="s">
        <v>525</v>
      </c>
      <c r="Z97" s="980" t="s">
        <v>526</v>
      </c>
      <c r="AA97" s="533"/>
      <c r="AB97" s="534"/>
      <c r="AC97" s="535"/>
      <c r="AD97" s="539"/>
      <c r="AF97" s="539">
        <v>1641000</v>
      </c>
      <c r="AG97" s="539">
        <v>1641000</v>
      </c>
      <c r="AH97" s="539">
        <v>1641000</v>
      </c>
      <c r="AI97" s="539">
        <v>1641000</v>
      </c>
      <c r="AJ97" s="539">
        <v>1641000</v>
      </c>
      <c r="AK97" s="539">
        <v>1641000</v>
      </c>
      <c r="AL97" s="539">
        <v>1641000</v>
      </c>
      <c r="AM97" s="869"/>
      <c r="AN97" s="814"/>
      <c r="AO97" s="379">
        <f>SUM(AC97:AN97)</f>
        <v>11487000</v>
      </c>
      <c r="AP97" s="310"/>
    </row>
    <row r="98" spans="1:47" s="125" customFormat="1" ht="70.5" customHeight="1" x14ac:dyDescent="0.25">
      <c r="A98" s="393" t="s">
        <v>83</v>
      </c>
      <c r="B98" s="371" t="s">
        <v>84</v>
      </c>
      <c r="C98" s="371" t="s">
        <v>85</v>
      </c>
      <c r="D98" s="371" t="s">
        <v>86</v>
      </c>
      <c r="E98" s="371" t="s">
        <v>87</v>
      </c>
      <c r="F98" s="387"/>
      <c r="G98" s="387"/>
      <c r="H98" s="387"/>
      <c r="I98" s="387"/>
      <c r="J98" s="363" t="s">
        <v>88</v>
      </c>
      <c r="K98" s="361">
        <v>80161500</v>
      </c>
      <c r="L98" s="501" t="s">
        <v>847</v>
      </c>
      <c r="M98" s="377" t="s">
        <v>261</v>
      </c>
      <c r="N98" s="375">
        <v>7</v>
      </c>
      <c r="O98" s="506" t="s">
        <v>91</v>
      </c>
      <c r="P98" s="372" t="s">
        <v>92</v>
      </c>
      <c r="Q98" s="436">
        <v>15309000</v>
      </c>
      <c r="R98" s="436">
        <v>15309000</v>
      </c>
      <c r="S98" s="388" t="s">
        <v>93</v>
      </c>
      <c r="T98" s="372" t="s">
        <v>94</v>
      </c>
      <c r="U98" s="372" t="s">
        <v>172</v>
      </c>
      <c r="V98" s="1001">
        <v>7000080609</v>
      </c>
      <c r="W98" s="1001">
        <v>4500026056</v>
      </c>
      <c r="X98" s="1033">
        <v>11487000</v>
      </c>
      <c r="Y98" s="1034" t="s">
        <v>473</v>
      </c>
      <c r="Z98" s="986" t="s">
        <v>474</v>
      </c>
      <c r="AA98" s="268"/>
      <c r="AB98" s="269"/>
      <c r="AC98" s="418"/>
      <c r="AE98" s="419">
        <v>1641000</v>
      </c>
      <c r="AF98" s="419">
        <v>1641000</v>
      </c>
      <c r="AG98" s="419">
        <v>1641000</v>
      </c>
      <c r="AH98" s="419">
        <v>1641000</v>
      </c>
      <c r="AI98" s="419">
        <v>1641000</v>
      </c>
      <c r="AJ98" s="419">
        <v>1641000</v>
      </c>
      <c r="AK98" s="419">
        <v>1641000</v>
      </c>
      <c r="AL98" s="737"/>
      <c r="AM98" s="739"/>
      <c r="AN98" s="830"/>
      <c r="AO98" s="379">
        <f>SUM(AC98:AN98)</f>
        <v>11487000</v>
      </c>
      <c r="AP98" s="310"/>
    </row>
    <row r="99" spans="1:47" s="125" customFormat="1" ht="116.25" customHeight="1" x14ac:dyDescent="0.25">
      <c r="A99" s="393" t="s">
        <v>83</v>
      </c>
      <c r="B99" s="371" t="s">
        <v>84</v>
      </c>
      <c r="C99" s="371" t="s">
        <v>85</v>
      </c>
      <c r="D99" s="371" t="s">
        <v>86</v>
      </c>
      <c r="E99" s="371" t="s">
        <v>87</v>
      </c>
      <c r="F99" s="387"/>
      <c r="G99" s="387"/>
      <c r="H99" s="387"/>
      <c r="I99" s="387"/>
      <c r="J99" s="363" t="s">
        <v>88</v>
      </c>
      <c r="K99" s="361">
        <v>80161500</v>
      </c>
      <c r="L99" s="501" t="s">
        <v>456</v>
      </c>
      <c r="M99" s="377" t="s">
        <v>261</v>
      </c>
      <c r="N99" s="375">
        <v>7</v>
      </c>
      <c r="O99" s="506" t="s">
        <v>91</v>
      </c>
      <c r="P99" s="372" t="s">
        <v>92</v>
      </c>
      <c r="Q99" s="508">
        <v>15309000</v>
      </c>
      <c r="R99" s="508">
        <v>15309000</v>
      </c>
      <c r="S99" s="388" t="s">
        <v>93</v>
      </c>
      <c r="T99" s="372" t="s">
        <v>94</v>
      </c>
      <c r="U99" s="372" t="s">
        <v>172</v>
      </c>
      <c r="V99" s="1001">
        <v>7000080608</v>
      </c>
      <c r="W99" s="1001">
        <v>4500026041</v>
      </c>
      <c r="X99" s="1033">
        <v>15309000</v>
      </c>
      <c r="Y99" s="1034" t="s">
        <v>457</v>
      </c>
      <c r="Z99" s="986" t="s">
        <v>458</v>
      </c>
      <c r="AA99" s="268"/>
      <c r="AB99" s="269"/>
      <c r="AC99" s="418"/>
      <c r="AE99" s="419">
        <v>2187000</v>
      </c>
      <c r="AF99" s="419">
        <v>2187000</v>
      </c>
      <c r="AG99" s="419">
        <v>2187000</v>
      </c>
      <c r="AH99" s="419">
        <v>2187000</v>
      </c>
      <c r="AI99" s="419">
        <v>2187000</v>
      </c>
      <c r="AJ99" s="419">
        <v>2187000</v>
      </c>
      <c r="AK99" s="419">
        <v>2187000</v>
      </c>
      <c r="AL99" s="737"/>
      <c r="AM99" s="739"/>
      <c r="AN99" s="830"/>
      <c r="AO99" s="379">
        <f>SUM(AC99:AN99)</f>
        <v>15309000</v>
      </c>
      <c r="AP99" s="310"/>
    </row>
    <row r="100" spans="1:47" s="125" customFormat="1" ht="78.75" customHeight="1" x14ac:dyDescent="0.25">
      <c r="A100" s="393" t="s">
        <v>83</v>
      </c>
      <c r="B100" s="371" t="s">
        <v>84</v>
      </c>
      <c r="C100" s="371" t="s">
        <v>85</v>
      </c>
      <c r="D100" s="371" t="s">
        <v>86</v>
      </c>
      <c r="E100" s="371" t="s">
        <v>87</v>
      </c>
      <c r="F100" s="566"/>
      <c r="G100" s="566"/>
      <c r="H100" s="566"/>
      <c r="I100" s="566"/>
      <c r="J100" s="363" t="s">
        <v>88</v>
      </c>
      <c r="K100" s="361">
        <v>80161500</v>
      </c>
      <c r="L100" s="501" t="s">
        <v>456</v>
      </c>
      <c r="M100" s="567" t="s">
        <v>71</v>
      </c>
      <c r="N100" s="435">
        <v>7</v>
      </c>
      <c r="O100" s="506" t="s">
        <v>91</v>
      </c>
      <c r="P100" s="372" t="s">
        <v>92</v>
      </c>
      <c r="Q100" s="568">
        <v>15309000</v>
      </c>
      <c r="R100" s="508">
        <v>15309000</v>
      </c>
      <c r="S100" s="388" t="s">
        <v>93</v>
      </c>
      <c r="T100" s="372" t="s">
        <v>94</v>
      </c>
      <c r="U100" s="372" t="s">
        <v>172</v>
      </c>
      <c r="V100" s="1001">
        <v>7000080717</v>
      </c>
      <c r="W100" s="1001">
        <v>4500026147</v>
      </c>
      <c r="X100" s="1033">
        <v>15309000</v>
      </c>
      <c r="Y100" s="1034" t="s">
        <v>487</v>
      </c>
      <c r="Z100" s="986" t="s">
        <v>488</v>
      </c>
      <c r="AA100" s="547"/>
      <c r="AB100" s="548"/>
      <c r="AC100" s="569"/>
      <c r="AE100" s="419">
        <v>2187000</v>
      </c>
      <c r="AF100" s="419">
        <v>2187000</v>
      </c>
      <c r="AG100" s="419">
        <v>2187000</v>
      </c>
      <c r="AH100" s="419">
        <v>2187000</v>
      </c>
      <c r="AI100" s="419">
        <v>2187000</v>
      </c>
      <c r="AJ100" s="419">
        <v>2187000</v>
      </c>
      <c r="AK100" s="419">
        <v>2187000</v>
      </c>
      <c r="AL100" s="737"/>
      <c r="AM100" s="739"/>
      <c r="AN100" s="868"/>
      <c r="AO100" s="570"/>
      <c r="AP100" s="310"/>
    </row>
    <row r="101" spans="1:47" s="125" customFormat="1" ht="75" customHeight="1" x14ac:dyDescent="0.25">
      <c r="A101" s="393" t="s">
        <v>83</v>
      </c>
      <c r="B101" s="371" t="s">
        <v>84</v>
      </c>
      <c r="C101" s="371" t="s">
        <v>85</v>
      </c>
      <c r="D101" s="371" t="s">
        <v>86</v>
      </c>
      <c r="E101" s="371" t="s">
        <v>87</v>
      </c>
      <c r="F101" s="387"/>
      <c r="G101" s="387"/>
      <c r="H101" s="387"/>
      <c r="I101" s="387"/>
      <c r="J101" s="363" t="s">
        <v>88</v>
      </c>
      <c r="K101" s="361">
        <v>80161500</v>
      </c>
      <c r="L101" s="501" t="s">
        <v>476</v>
      </c>
      <c r="M101" s="377" t="s">
        <v>261</v>
      </c>
      <c r="N101" s="375">
        <v>7</v>
      </c>
      <c r="O101" s="506" t="s">
        <v>91</v>
      </c>
      <c r="P101" s="372" t="s">
        <v>92</v>
      </c>
      <c r="Q101" s="508">
        <v>15309000</v>
      </c>
      <c r="R101" s="508">
        <v>15309000</v>
      </c>
      <c r="S101" s="388" t="s">
        <v>93</v>
      </c>
      <c r="T101" s="372" t="s">
        <v>94</v>
      </c>
      <c r="U101" s="372" t="s">
        <v>172</v>
      </c>
      <c r="V101" s="1001">
        <v>7000080607</v>
      </c>
      <c r="W101" s="996">
        <v>4500025911</v>
      </c>
      <c r="X101" s="1033">
        <v>15309000</v>
      </c>
      <c r="Y101" s="1040" t="s">
        <v>477</v>
      </c>
      <c r="Z101" s="986" t="s">
        <v>478</v>
      </c>
      <c r="AA101" s="268"/>
      <c r="AB101" s="269"/>
      <c r="AC101" s="418"/>
      <c r="AE101" s="419">
        <v>2187000</v>
      </c>
      <c r="AF101" s="419">
        <v>2187000</v>
      </c>
      <c r="AG101" s="419">
        <v>2187000</v>
      </c>
      <c r="AH101" s="419">
        <v>2187000</v>
      </c>
      <c r="AI101" s="419">
        <v>2187000</v>
      </c>
      <c r="AJ101" s="419">
        <v>2187000</v>
      </c>
      <c r="AK101" s="419">
        <v>2187000</v>
      </c>
      <c r="AL101" s="737"/>
      <c r="AM101" s="739"/>
      <c r="AN101" s="830"/>
      <c r="AO101" s="379">
        <f>SUM(AC101:AN101)</f>
        <v>15309000</v>
      </c>
      <c r="AP101" s="310"/>
    </row>
    <row r="102" spans="1:47" s="125" customFormat="1" ht="69.75" customHeight="1" x14ac:dyDescent="0.25">
      <c r="A102" s="393" t="s">
        <v>83</v>
      </c>
      <c r="B102" s="371" t="s">
        <v>84</v>
      </c>
      <c r="C102" s="371" t="s">
        <v>85</v>
      </c>
      <c r="D102" s="371" t="s">
        <v>86</v>
      </c>
      <c r="E102" s="371" t="s">
        <v>87</v>
      </c>
      <c r="F102" s="387"/>
      <c r="G102" s="387"/>
      <c r="H102" s="387"/>
      <c r="I102" s="387"/>
      <c r="J102" s="363" t="s">
        <v>88</v>
      </c>
      <c r="K102" s="361">
        <v>80161500</v>
      </c>
      <c r="L102" s="501" t="s">
        <v>335</v>
      </c>
      <c r="M102" s="362" t="s">
        <v>71</v>
      </c>
      <c r="N102" s="435">
        <v>7</v>
      </c>
      <c r="O102" s="506" t="s">
        <v>91</v>
      </c>
      <c r="P102" s="372" t="s">
        <v>92</v>
      </c>
      <c r="Q102" s="508">
        <v>25896500</v>
      </c>
      <c r="R102" s="508">
        <v>25896500</v>
      </c>
      <c r="S102" s="388" t="s">
        <v>93</v>
      </c>
      <c r="T102" s="372" t="s">
        <v>94</v>
      </c>
      <c r="U102" s="497" t="s">
        <v>176</v>
      </c>
      <c r="V102" s="1001">
        <v>7000080625</v>
      </c>
      <c r="W102" s="1001">
        <v>4500025947</v>
      </c>
      <c r="X102" s="1033">
        <v>25896500</v>
      </c>
      <c r="Y102" s="1040" t="s">
        <v>475</v>
      </c>
      <c r="Z102" s="1041" t="s">
        <v>442</v>
      </c>
      <c r="AA102" s="268"/>
      <c r="AB102" s="269"/>
      <c r="AC102" s="418"/>
      <c r="AE102" s="419">
        <v>3699500</v>
      </c>
      <c r="AF102" s="419">
        <v>3699500</v>
      </c>
      <c r="AG102" s="419">
        <v>3699500</v>
      </c>
      <c r="AH102" s="419">
        <v>3699500</v>
      </c>
      <c r="AI102" s="419">
        <v>3699500</v>
      </c>
      <c r="AJ102" s="419">
        <v>3699500</v>
      </c>
      <c r="AK102" s="419">
        <v>3699500</v>
      </c>
      <c r="AL102" s="737"/>
      <c r="AM102" s="739"/>
      <c r="AN102" s="565">
        <f>+AK102*4</f>
        <v>14798000</v>
      </c>
      <c r="AO102" s="379">
        <f>SUM(AC102:AN102)</f>
        <v>40694500</v>
      </c>
      <c r="AP102" s="837">
        <v>136081138</v>
      </c>
    </row>
    <row r="103" spans="1:47" s="125" customFormat="1" ht="63.75" customHeight="1" x14ac:dyDescent="0.25">
      <c r="A103" s="393" t="s">
        <v>83</v>
      </c>
      <c r="B103" s="371" t="s">
        <v>84</v>
      </c>
      <c r="C103" s="371" t="s">
        <v>85</v>
      </c>
      <c r="D103" s="371" t="s">
        <v>86</v>
      </c>
      <c r="E103" s="371" t="s">
        <v>87</v>
      </c>
      <c r="F103" s="543"/>
      <c r="G103" s="543"/>
      <c r="H103" s="543"/>
      <c r="I103" s="543"/>
      <c r="J103" s="519" t="s">
        <v>88</v>
      </c>
      <c r="K103" s="523">
        <v>80161500</v>
      </c>
      <c r="L103" s="773" t="s">
        <v>611</v>
      </c>
      <c r="M103" s="520" t="s">
        <v>565</v>
      </c>
      <c r="N103" s="483" t="s">
        <v>393</v>
      </c>
      <c r="O103" s="523" t="s">
        <v>91</v>
      </c>
      <c r="P103" s="523" t="s">
        <v>1</v>
      </c>
      <c r="Q103" s="521">
        <v>28140000</v>
      </c>
      <c r="R103" s="521">
        <v>28140000</v>
      </c>
      <c r="S103" s="524" t="s">
        <v>93</v>
      </c>
      <c r="T103" s="523" t="s">
        <v>94</v>
      </c>
      <c r="U103" s="523" t="s">
        <v>172</v>
      </c>
      <c r="V103" s="1001">
        <v>7000083355</v>
      </c>
      <c r="W103" s="1001">
        <v>4500026361</v>
      </c>
      <c r="X103" s="1025">
        <v>25152000</v>
      </c>
      <c r="Y103" s="1042" t="s">
        <v>523</v>
      </c>
      <c r="Z103" s="961" t="s">
        <v>524</v>
      </c>
      <c r="AA103" s="483"/>
      <c r="AB103" s="525"/>
      <c r="AC103" s="526"/>
      <c r="AD103" s="419"/>
      <c r="AE103" s="419"/>
      <c r="AF103" s="419"/>
      <c r="AG103" s="419"/>
      <c r="AH103" s="419">
        <v>4020000</v>
      </c>
      <c r="AI103" s="419">
        <v>4020000</v>
      </c>
      <c r="AJ103" s="419">
        <v>4020000</v>
      </c>
      <c r="AK103" s="419">
        <v>4020000</v>
      </c>
      <c r="AL103" s="419">
        <v>4020000</v>
      </c>
      <c r="AM103" s="419">
        <v>4020000</v>
      </c>
      <c r="AN103" s="419">
        <v>4020000</v>
      </c>
      <c r="AO103" s="379">
        <f>SUM(AC103:AN103)</f>
        <v>28140000</v>
      </c>
      <c r="AP103" s="837">
        <v>134467223</v>
      </c>
    </row>
    <row r="104" spans="1:47" s="125" customFormat="1" ht="66.75" customHeight="1" x14ac:dyDescent="0.25">
      <c r="A104" s="541" t="s">
        <v>83</v>
      </c>
      <c r="B104" s="542" t="s">
        <v>84</v>
      </c>
      <c r="C104" s="542" t="s">
        <v>85</v>
      </c>
      <c r="D104" s="542" t="s">
        <v>86</v>
      </c>
      <c r="E104" s="542" t="s">
        <v>87</v>
      </c>
      <c r="F104" s="543"/>
      <c r="G104" s="543"/>
      <c r="H104" s="543"/>
      <c r="I104" s="543"/>
      <c r="J104" s="550" t="s">
        <v>88</v>
      </c>
      <c r="K104" s="545">
        <v>80161500</v>
      </c>
      <c r="L104" s="544" t="s">
        <v>484</v>
      </c>
      <c r="M104" s="551" t="s">
        <v>72</v>
      </c>
      <c r="N104" s="547" t="s">
        <v>393</v>
      </c>
      <c r="O104" s="545" t="s">
        <v>91</v>
      </c>
      <c r="P104" s="545" t="s">
        <v>1</v>
      </c>
      <c r="Q104" s="552">
        <v>63161000</v>
      </c>
      <c r="R104" s="552">
        <v>63161000</v>
      </c>
      <c r="S104" s="546" t="s">
        <v>93</v>
      </c>
      <c r="T104" s="545" t="s">
        <v>94</v>
      </c>
      <c r="U104" s="545" t="s">
        <v>172</v>
      </c>
      <c r="V104" s="988">
        <v>7000083359</v>
      </c>
      <c r="W104" s="988">
        <v>4500026356</v>
      </c>
      <c r="X104" s="1033">
        <v>63161000</v>
      </c>
      <c r="Y104" s="1040" t="s">
        <v>521</v>
      </c>
      <c r="Z104" s="980" t="s">
        <v>522</v>
      </c>
      <c r="AA104" s="547"/>
      <c r="AB104" s="548"/>
      <c r="AC104" s="549"/>
      <c r="AD104" s="554"/>
      <c r="AF104" s="554">
        <v>9023000</v>
      </c>
      <c r="AG104" s="554">
        <v>9023000</v>
      </c>
      <c r="AH104" s="554">
        <v>9023000</v>
      </c>
      <c r="AI104" s="554">
        <v>9023000</v>
      </c>
      <c r="AJ104" s="554">
        <v>9023000</v>
      </c>
      <c r="AK104" s="554">
        <v>9023000</v>
      </c>
      <c r="AL104" s="738">
        <v>9023000</v>
      </c>
      <c r="AM104" s="869"/>
      <c r="AN104" s="879"/>
      <c r="AO104" s="522"/>
      <c r="AP104" s="837">
        <f>+AN113</f>
        <v>0</v>
      </c>
      <c r="AR104" s="310"/>
      <c r="AS104" s="310"/>
    </row>
    <row r="105" spans="1:47" s="125" customFormat="1" ht="70.5" customHeight="1" x14ac:dyDescent="0.25">
      <c r="A105" s="541" t="s">
        <v>83</v>
      </c>
      <c r="B105" s="542" t="s">
        <v>84</v>
      </c>
      <c r="C105" s="542" t="s">
        <v>85</v>
      </c>
      <c r="D105" s="542" t="s">
        <v>86</v>
      </c>
      <c r="E105" s="542" t="s">
        <v>87</v>
      </c>
      <c r="F105" s="543"/>
      <c r="G105" s="543"/>
      <c r="H105" s="543"/>
      <c r="I105" s="543"/>
      <c r="J105" s="550" t="s">
        <v>88</v>
      </c>
      <c r="K105" s="545">
        <v>80161500</v>
      </c>
      <c r="L105" s="544" t="s">
        <v>875</v>
      </c>
      <c r="M105" s="551" t="s">
        <v>72</v>
      </c>
      <c r="N105" s="547" t="s">
        <v>393</v>
      </c>
      <c r="O105" s="545" t="s">
        <v>91</v>
      </c>
      <c r="P105" s="545" t="s">
        <v>1</v>
      </c>
      <c r="Q105" s="552">
        <v>28140000</v>
      </c>
      <c r="R105" s="552">
        <v>28140000</v>
      </c>
      <c r="S105" s="546" t="s">
        <v>93</v>
      </c>
      <c r="T105" s="545" t="s">
        <v>94</v>
      </c>
      <c r="U105" s="545" t="s">
        <v>172</v>
      </c>
      <c r="V105" s="988">
        <v>7000083222</v>
      </c>
      <c r="W105" s="1001">
        <v>4500026480</v>
      </c>
      <c r="X105" s="1033">
        <v>28140000</v>
      </c>
      <c r="Y105" s="553" t="s">
        <v>641</v>
      </c>
      <c r="Z105" s="980" t="s">
        <v>614</v>
      </c>
      <c r="AA105" s="547"/>
      <c r="AB105" s="548"/>
      <c r="AC105" s="549"/>
      <c r="AD105" s="554"/>
      <c r="AF105" s="554">
        <v>4020000</v>
      </c>
      <c r="AG105" s="554">
        <v>4020000</v>
      </c>
      <c r="AH105" s="554">
        <v>4020000</v>
      </c>
      <c r="AI105" s="554">
        <v>4020000</v>
      </c>
      <c r="AJ105" s="554">
        <v>4020000</v>
      </c>
      <c r="AK105" s="554">
        <v>4020000</v>
      </c>
      <c r="AL105" s="738">
        <v>4020000</v>
      </c>
      <c r="AM105" s="739"/>
      <c r="AN105" s="879"/>
      <c r="AO105" s="522"/>
      <c r="AP105" s="837">
        <f>SUM(AP102:AP104)</f>
        <v>270548361</v>
      </c>
      <c r="AQ105" s="310">
        <f>+AP105-182709409</f>
        <v>87838952</v>
      </c>
    </row>
    <row r="106" spans="1:47" s="125" customFormat="1" ht="61.5" customHeight="1" x14ac:dyDescent="0.25">
      <c r="A106" s="541" t="s">
        <v>83</v>
      </c>
      <c r="B106" s="542" t="s">
        <v>84</v>
      </c>
      <c r="C106" s="542" t="s">
        <v>85</v>
      </c>
      <c r="D106" s="542" t="s">
        <v>86</v>
      </c>
      <c r="E106" s="542" t="s">
        <v>87</v>
      </c>
      <c r="F106" s="543"/>
      <c r="G106" s="543"/>
      <c r="H106" s="543"/>
      <c r="I106" s="543"/>
      <c r="J106" s="550" t="s">
        <v>88</v>
      </c>
      <c r="K106" s="545">
        <v>80161500</v>
      </c>
      <c r="L106" s="544" t="s">
        <v>875</v>
      </c>
      <c r="M106" s="551" t="s">
        <v>72</v>
      </c>
      <c r="N106" s="547" t="s">
        <v>393</v>
      </c>
      <c r="O106" s="545" t="s">
        <v>91</v>
      </c>
      <c r="P106" s="545" t="s">
        <v>1</v>
      </c>
      <c r="Q106" s="552">
        <v>28140000</v>
      </c>
      <c r="R106" s="552">
        <v>28140000</v>
      </c>
      <c r="S106" s="546" t="s">
        <v>93</v>
      </c>
      <c r="T106" s="545" t="s">
        <v>94</v>
      </c>
      <c r="U106" s="545" t="s">
        <v>172</v>
      </c>
      <c r="V106" s="988">
        <v>7000083645</v>
      </c>
      <c r="W106" s="988">
        <v>4500026546</v>
      </c>
      <c r="X106" s="1033">
        <v>28140000</v>
      </c>
      <c r="Y106" s="1040" t="s">
        <v>642</v>
      </c>
      <c r="Z106" s="980" t="s">
        <v>613</v>
      </c>
      <c r="AA106" s="547"/>
      <c r="AB106" s="548"/>
      <c r="AC106" s="549"/>
      <c r="AD106" s="554"/>
      <c r="AE106" s="554"/>
      <c r="AF106" s="554">
        <v>4020000</v>
      </c>
      <c r="AG106" s="554">
        <v>4020000</v>
      </c>
      <c r="AH106" s="554">
        <v>4020000</v>
      </c>
      <c r="AI106" s="554">
        <v>4020000</v>
      </c>
      <c r="AJ106" s="554">
        <v>4020000</v>
      </c>
      <c r="AK106" s="554">
        <v>4020000</v>
      </c>
      <c r="AL106" s="738">
        <v>4020000</v>
      </c>
      <c r="AM106" s="739"/>
      <c r="AN106" s="879"/>
      <c r="AO106" s="522"/>
      <c r="AP106" s="310">
        <v>9000000</v>
      </c>
      <c r="AT106" s="125">
        <f>1641000*9</f>
        <v>14769000</v>
      </c>
      <c r="AU106" s="125">
        <f>+AT106</f>
        <v>14769000</v>
      </c>
    </row>
    <row r="107" spans="1:47" s="125" customFormat="1" ht="57" customHeight="1" x14ac:dyDescent="0.25">
      <c r="A107" s="541" t="s">
        <v>83</v>
      </c>
      <c r="B107" s="542" t="s">
        <v>84</v>
      </c>
      <c r="C107" s="542" t="s">
        <v>85</v>
      </c>
      <c r="D107" s="542" t="s">
        <v>86</v>
      </c>
      <c r="E107" s="542" t="s">
        <v>87</v>
      </c>
      <c r="F107" s="543"/>
      <c r="G107" s="543"/>
      <c r="H107" s="543"/>
      <c r="I107" s="543"/>
      <c r="J107" s="550" t="s">
        <v>88</v>
      </c>
      <c r="K107" s="545">
        <v>80161500</v>
      </c>
      <c r="L107" s="571" t="s">
        <v>883</v>
      </c>
      <c r="M107" s="572" t="s">
        <v>491</v>
      </c>
      <c r="N107" s="547" t="s">
        <v>393</v>
      </c>
      <c r="O107" s="545" t="s">
        <v>91</v>
      </c>
      <c r="P107" s="545" t="s">
        <v>1</v>
      </c>
      <c r="Q107" s="573">
        <v>91000000</v>
      </c>
      <c r="R107" s="573">
        <v>91000000</v>
      </c>
      <c r="S107" s="546" t="s">
        <v>93</v>
      </c>
      <c r="T107" s="545" t="s">
        <v>94</v>
      </c>
      <c r="U107" s="545" t="s">
        <v>172</v>
      </c>
      <c r="V107" s="988">
        <v>7000083572</v>
      </c>
      <c r="W107" s="988">
        <v>4500026255</v>
      </c>
      <c r="X107" s="1033">
        <v>91000000</v>
      </c>
      <c r="Y107" s="1040" t="s">
        <v>499</v>
      </c>
      <c r="Z107" s="980" t="s">
        <v>500</v>
      </c>
      <c r="AA107" s="547"/>
      <c r="AB107" s="548"/>
      <c r="AC107" s="574"/>
      <c r="AD107" s="554"/>
      <c r="AE107" s="554"/>
      <c r="AF107" s="554">
        <v>13000000</v>
      </c>
      <c r="AG107" s="554">
        <v>13000000</v>
      </c>
      <c r="AH107" s="554">
        <v>13000000</v>
      </c>
      <c r="AI107" s="554">
        <v>13000000</v>
      </c>
      <c r="AJ107" s="554">
        <v>13000000</v>
      </c>
      <c r="AK107" s="554">
        <v>13000000</v>
      </c>
      <c r="AL107" s="738">
        <v>13000000</v>
      </c>
      <c r="AM107" s="739"/>
      <c r="AN107" s="880"/>
      <c r="AO107" s="575"/>
      <c r="AP107" s="310"/>
    </row>
    <row r="108" spans="1:47" s="540" customFormat="1" ht="55.5" customHeight="1" x14ac:dyDescent="0.25">
      <c r="A108" s="590" t="s">
        <v>83</v>
      </c>
      <c r="B108" s="591" t="s">
        <v>84</v>
      </c>
      <c r="C108" s="591" t="s">
        <v>85</v>
      </c>
      <c r="D108" s="591" t="s">
        <v>86</v>
      </c>
      <c r="E108" s="591" t="s">
        <v>87</v>
      </c>
      <c r="F108" s="592"/>
      <c r="G108" s="592"/>
      <c r="H108" s="592"/>
      <c r="I108" s="592"/>
      <c r="J108" s="593" t="s">
        <v>88</v>
      </c>
      <c r="K108" s="596">
        <v>80161500</v>
      </c>
      <c r="L108" s="594" t="s">
        <v>615</v>
      </c>
      <c r="M108" s="595" t="s">
        <v>181</v>
      </c>
      <c r="N108" s="547" t="s">
        <v>530</v>
      </c>
      <c r="O108" s="596" t="s">
        <v>91</v>
      </c>
      <c r="P108" s="596" t="s">
        <v>1</v>
      </c>
      <c r="Q108" s="597">
        <v>21532000</v>
      </c>
      <c r="R108" s="597">
        <v>21532000</v>
      </c>
      <c r="S108" s="598" t="s">
        <v>93</v>
      </c>
      <c r="T108" s="596" t="s">
        <v>94</v>
      </c>
      <c r="U108" s="596" t="s">
        <v>176</v>
      </c>
      <c r="V108" s="988">
        <v>7000083684</v>
      </c>
      <c r="W108" s="988">
        <v>4500026574</v>
      </c>
      <c r="X108" s="1033">
        <v>21532000</v>
      </c>
      <c r="Y108" s="1040" t="s">
        <v>643</v>
      </c>
      <c r="Z108" s="980" t="s">
        <v>616</v>
      </c>
      <c r="AA108" s="547"/>
      <c r="AB108" s="548"/>
      <c r="AC108" s="599"/>
      <c r="AD108" s="554"/>
      <c r="AE108" s="554"/>
      <c r="AF108" s="554">
        <v>3076000</v>
      </c>
      <c r="AG108" s="554">
        <v>3076000</v>
      </c>
      <c r="AH108" s="554">
        <v>3076000</v>
      </c>
      <c r="AI108" s="554">
        <v>3076000</v>
      </c>
      <c r="AJ108" s="554">
        <v>3076000</v>
      </c>
      <c r="AK108" s="554">
        <v>3076000</v>
      </c>
      <c r="AL108" s="738">
        <v>3076000</v>
      </c>
      <c r="AM108" s="740"/>
      <c r="AN108" s="808"/>
    </row>
    <row r="109" spans="1:47" s="540" customFormat="1" ht="55.5" customHeight="1" x14ac:dyDescent="0.25">
      <c r="A109" s="590" t="s">
        <v>83</v>
      </c>
      <c r="B109" s="591" t="s">
        <v>84</v>
      </c>
      <c r="C109" s="591" t="s">
        <v>85</v>
      </c>
      <c r="D109" s="591" t="s">
        <v>86</v>
      </c>
      <c r="E109" s="591" t="s">
        <v>87</v>
      </c>
      <c r="F109" s="592"/>
      <c r="G109" s="592"/>
      <c r="H109" s="592"/>
      <c r="I109" s="592"/>
      <c r="J109" s="593" t="s">
        <v>88</v>
      </c>
      <c r="K109" s="596">
        <v>80161500</v>
      </c>
      <c r="L109" s="618" t="s">
        <v>533</v>
      </c>
      <c r="M109" s="619" t="s">
        <v>181</v>
      </c>
      <c r="N109" s="547" t="s">
        <v>52</v>
      </c>
      <c r="O109" s="596" t="s">
        <v>91</v>
      </c>
      <c r="P109" s="596" t="s">
        <v>1</v>
      </c>
      <c r="Q109" s="620">
        <v>12304000</v>
      </c>
      <c r="R109" s="620">
        <v>12304000</v>
      </c>
      <c r="S109" s="598" t="s">
        <v>93</v>
      </c>
      <c r="T109" s="596" t="s">
        <v>94</v>
      </c>
      <c r="U109" s="596" t="s">
        <v>172</v>
      </c>
      <c r="V109" s="988">
        <v>7000083809</v>
      </c>
      <c r="W109" s="988">
        <v>4500026852</v>
      </c>
      <c r="X109" s="1033">
        <v>12304000</v>
      </c>
      <c r="Y109" s="1040" t="s">
        <v>644</v>
      </c>
      <c r="Z109" s="980" t="s">
        <v>617</v>
      </c>
      <c r="AA109" s="547"/>
      <c r="AB109" s="548"/>
      <c r="AC109" s="621"/>
      <c r="AD109" s="554"/>
      <c r="AE109" s="554"/>
      <c r="AH109" s="554">
        <v>3076000</v>
      </c>
      <c r="AI109" s="554">
        <v>3076000</v>
      </c>
      <c r="AJ109" s="554">
        <v>3076000</v>
      </c>
      <c r="AK109" s="554">
        <v>3076000</v>
      </c>
      <c r="AL109" s="791">
        <f>+AK109*0.5</f>
        <v>1538000</v>
      </c>
      <c r="AM109" s="740"/>
      <c r="AN109" s="589">
        <f>+AK109*3+AL109</f>
        <v>10766000</v>
      </c>
    </row>
    <row r="110" spans="1:47" s="540" customFormat="1" ht="55.5" customHeight="1" x14ac:dyDescent="0.25">
      <c r="A110" s="590" t="s">
        <v>83</v>
      </c>
      <c r="B110" s="591" t="s">
        <v>84</v>
      </c>
      <c r="C110" s="591" t="s">
        <v>85</v>
      </c>
      <c r="D110" s="591" t="s">
        <v>86</v>
      </c>
      <c r="E110" s="591" t="s">
        <v>87</v>
      </c>
      <c r="F110" s="592"/>
      <c r="G110" s="592"/>
      <c r="H110" s="592"/>
      <c r="I110" s="592"/>
      <c r="J110" s="593" t="s">
        <v>88</v>
      </c>
      <c r="K110" s="596">
        <v>80161500</v>
      </c>
      <c r="L110" s="660" t="s">
        <v>547</v>
      </c>
      <c r="M110" s="661" t="s">
        <v>181</v>
      </c>
      <c r="N110" s="547" t="s">
        <v>530</v>
      </c>
      <c r="O110" s="596" t="s">
        <v>91</v>
      </c>
      <c r="P110" s="596" t="s">
        <v>1</v>
      </c>
      <c r="Q110" s="662">
        <v>52500000</v>
      </c>
      <c r="R110" s="662">
        <v>52500000</v>
      </c>
      <c r="S110" s="598" t="s">
        <v>93</v>
      </c>
      <c r="T110" s="596" t="s">
        <v>94</v>
      </c>
      <c r="U110" s="596" t="s">
        <v>172</v>
      </c>
      <c r="V110" s="988">
        <v>7000084091</v>
      </c>
      <c r="W110" s="988">
        <v>4500026615</v>
      </c>
      <c r="X110" s="1033">
        <v>52500000</v>
      </c>
      <c r="Y110" s="1040" t="s">
        <v>645</v>
      </c>
      <c r="Z110" s="980" t="s">
        <v>612</v>
      </c>
      <c r="AA110" s="547"/>
      <c r="AB110" s="548"/>
      <c r="AC110" s="663"/>
      <c r="AD110" s="554"/>
      <c r="AE110" s="554"/>
      <c r="AF110" s="554"/>
      <c r="AG110" s="554">
        <v>7500000</v>
      </c>
      <c r="AH110" s="554">
        <v>7500000</v>
      </c>
      <c r="AI110" s="554">
        <v>7500000</v>
      </c>
      <c r="AJ110" s="554">
        <v>7500000</v>
      </c>
      <c r="AK110" s="554">
        <v>7500000</v>
      </c>
      <c r="AL110" s="554">
        <v>7500000</v>
      </c>
      <c r="AM110" s="554">
        <v>7500000</v>
      </c>
      <c r="AN110" s="808"/>
    </row>
    <row r="111" spans="1:47" s="540" customFormat="1" ht="55.5" customHeight="1" x14ac:dyDescent="0.25">
      <c r="A111" s="590" t="s">
        <v>83</v>
      </c>
      <c r="B111" s="591" t="s">
        <v>84</v>
      </c>
      <c r="C111" s="591" t="s">
        <v>85</v>
      </c>
      <c r="D111" s="591" t="s">
        <v>86</v>
      </c>
      <c r="E111" s="591" t="s">
        <v>87</v>
      </c>
      <c r="F111" s="592"/>
      <c r="G111" s="592"/>
      <c r="H111" s="592"/>
      <c r="I111" s="592"/>
      <c r="J111" s="593" t="s">
        <v>88</v>
      </c>
      <c r="K111" s="596">
        <v>80161500</v>
      </c>
      <c r="L111" s="673" t="s">
        <v>618</v>
      </c>
      <c r="M111" s="674" t="s">
        <v>549</v>
      </c>
      <c r="N111" s="547" t="s">
        <v>52</v>
      </c>
      <c r="O111" s="596" t="s">
        <v>91</v>
      </c>
      <c r="P111" s="596" t="s">
        <v>1</v>
      </c>
      <c r="Q111" s="675">
        <v>19688000</v>
      </c>
      <c r="R111" s="675">
        <v>19688000</v>
      </c>
      <c r="S111" s="598" t="s">
        <v>93</v>
      </c>
      <c r="T111" s="596" t="s">
        <v>94</v>
      </c>
      <c r="U111" s="596" t="s">
        <v>172</v>
      </c>
      <c r="V111" s="988">
        <v>7000084116</v>
      </c>
      <c r="W111" s="988">
        <v>4500026637</v>
      </c>
      <c r="X111" s="1033">
        <v>19688000</v>
      </c>
      <c r="Y111" s="1040" t="s">
        <v>646</v>
      </c>
      <c r="Z111" s="980" t="s">
        <v>619</v>
      </c>
      <c r="AA111" s="547"/>
      <c r="AB111" s="548"/>
      <c r="AC111" s="676"/>
      <c r="AD111" s="554"/>
      <c r="AE111" s="554"/>
      <c r="AF111" s="554"/>
      <c r="AG111" s="554">
        <v>4922000</v>
      </c>
      <c r="AH111" s="554">
        <v>4922000</v>
      </c>
      <c r="AI111" s="554">
        <v>4922000</v>
      </c>
      <c r="AJ111" s="554">
        <v>4922000</v>
      </c>
      <c r="AK111" s="792">
        <f>+AJ111*0.5</f>
        <v>2461000</v>
      </c>
      <c r="AL111" s="554"/>
      <c r="AM111" s="554"/>
      <c r="AN111" s="589">
        <f>+AJ111*4+AK111</f>
        <v>22149000</v>
      </c>
    </row>
    <row r="112" spans="1:47" s="540" customFormat="1" ht="55.5" customHeight="1" x14ac:dyDescent="0.25">
      <c r="A112" s="590" t="s">
        <v>83</v>
      </c>
      <c r="B112" s="591" t="s">
        <v>84</v>
      </c>
      <c r="C112" s="591" t="s">
        <v>85</v>
      </c>
      <c r="D112" s="591" t="s">
        <v>86</v>
      </c>
      <c r="E112" s="591" t="s">
        <v>87</v>
      </c>
      <c r="F112" s="728"/>
      <c r="G112" s="728"/>
      <c r="H112" s="728"/>
      <c r="I112" s="728"/>
      <c r="J112" s="593" t="s">
        <v>88</v>
      </c>
      <c r="K112" s="596">
        <v>80161500</v>
      </c>
      <c r="L112" s="729" t="s">
        <v>555</v>
      </c>
      <c r="M112" s="730" t="s">
        <v>549</v>
      </c>
      <c r="N112" s="547" t="s">
        <v>10</v>
      </c>
      <c r="O112" s="596" t="s">
        <v>91</v>
      </c>
      <c r="P112" s="596" t="s">
        <v>1</v>
      </c>
      <c r="Q112" s="731">
        <f>7500000*8</f>
        <v>60000000</v>
      </c>
      <c r="R112" s="731">
        <v>60000000</v>
      </c>
      <c r="S112" s="598" t="s">
        <v>93</v>
      </c>
      <c r="T112" s="596" t="s">
        <v>94</v>
      </c>
      <c r="U112" s="596" t="s">
        <v>172</v>
      </c>
      <c r="V112" s="988">
        <v>7000084416</v>
      </c>
      <c r="W112" s="988">
        <v>4500026755</v>
      </c>
      <c r="X112" s="1033">
        <v>60000000</v>
      </c>
      <c r="Y112" s="1040" t="s">
        <v>647</v>
      </c>
      <c r="Z112" s="980" t="s">
        <v>621</v>
      </c>
      <c r="AA112" s="547"/>
      <c r="AB112" s="548"/>
      <c r="AC112" s="732"/>
      <c r="AD112" s="554"/>
      <c r="AE112" s="554"/>
      <c r="AF112" s="554"/>
      <c r="AG112" s="554">
        <v>7500000</v>
      </c>
      <c r="AH112" s="554">
        <v>7500000</v>
      </c>
      <c r="AI112" s="554">
        <v>7500000</v>
      </c>
      <c r="AJ112" s="554">
        <v>7500000</v>
      </c>
      <c r="AK112" s="554">
        <v>7500000</v>
      </c>
      <c r="AL112" s="554">
        <v>7500000</v>
      </c>
      <c r="AM112" s="554">
        <v>7500000</v>
      </c>
      <c r="AN112" s="554">
        <v>7500000</v>
      </c>
    </row>
    <row r="113" spans="1:44" s="540" customFormat="1" ht="55.5" customHeight="1" x14ac:dyDescent="0.25">
      <c r="A113" s="590" t="s">
        <v>83</v>
      </c>
      <c r="B113" s="591" t="s">
        <v>84</v>
      </c>
      <c r="C113" s="591" t="s">
        <v>85</v>
      </c>
      <c r="D113" s="591" t="s">
        <v>86</v>
      </c>
      <c r="E113" s="591" t="s">
        <v>87</v>
      </c>
      <c r="F113" s="728"/>
      <c r="G113" s="728"/>
      <c r="H113" s="728"/>
      <c r="I113" s="728"/>
      <c r="J113" s="593" t="s">
        <v>88</v>
      </c>
      <c r="K113" s="596">
        <v>80161500</v>
      </c>
      <c r="L113" s="729" t="s">
        <v>556</v>
      </c>
      <c r="M113" s="730" t="s">
        <v>549</v>
      </c>
      <c r="N113" s="547" t="s">
        <v>343</v>
      </c>
      <c r="O113" s="596" t="s">
        <v>91</v>
      </c>
      <c r="P113" s="596" t="s">
        <v>1</v>
      </c>
      <c r="Q113" s="731">
        <v>19688000</v>
      </c>
      <c r="R113" s="731">
        <v>19688000</v>
      </c>
      <c r="S113" s="598" t="s">
        <v>93</v>
      </c>
      <c r="T113" s="596" t="s">
        <v>94</v>
      </c>
      <c r="U113" s="596" t="s">
        <v>172</v>
      </c>
      <c r="V113" s="988">
        <v>7000084415</v>
      </c>
      <c r="W113" s="988">
        <v>4500026754</v>
      </c>
      <c r="X113" s="1033">
        <v>19688000</v>
      </c>
      <c r="Y113" s="1040" t="s">
        <v>648</v>
      </c>
      <c r="Z113" s="980" t="s">
        <v>620</v>
      </c>
      <c r="AA113" s="547"/>
      <c r="AB113" s="548"/>
      <c r="AC113" s="732"/>
      <c r="AD113" s="554"/>
      <c r="AE113" s="554"/>
      <c r="AF113" s="554"/>
      <c r="AG113" s="554">
        <v>4922000</v>
      </c>
      <c r="AH113" s="554">
        <v>4922000</v>
      </c>
      <c r="AI113" s="554">
        <v>4922000</v>
      </c>
      <c r="AJ113" s="554">
        <v>4922000</v>
      </c>
      <c r="AK113" s="554"/>
      <c r="AL113" s="554"/>
      <c r="AM113" s="554"/>
      <c r="AN113" s="808"/>
    </row>
    <row r="114" spans="1:44" s="540" customFormat="1" ht="55.5" customHeight="1" x14ac:dyDescent="0.25">
      <c r="A114" s="590" t="s">
        <v>83</v>
      </c>
      <c r="B114" s="591" t="s">
        <v>84</v>
      </c>
      <c r="C114" s="591" t="s">
        <v>85</v>
      </c>
      <c r="D114" s="591" t="s">
        <v>86</v>
      </c>
      <c r="E114" s="591" t="s">
        <v>87</v>
      </c>
      <c r="F114" s="728"/>
      <c r="G114" s="728"/>
      <c r="H114" s="728"/>
      <c r="I114" s="728"/>
      <c r="J114" s="593" t="s">
        <v>88</v>
      </c>
      <c r="K114" s="596">
        <v>80161500</v>
      </c>
      <c r="L114" s="745" t="s">
        <v>561</v>
      </c>
      <c r="M114" s="749" t="s">
        <v>549</v>
      </c>
      <c r="N114" s="547" t="s">
        <v>530</v>
      </c>
      <c r="O114" s="596" t="s">
        <v>91</v>
      </c>
      <c r="P114" s="596" t="s">
        <v>1</v>
      </c>
      <c r="Q114" s="750">
        <v>48300000</v>
      </c>
      <c r="R114" s="750">
        <v>48300000</v>
      </c>
      <c r="S114" s="598" t="s">
        <v>93</v>
      </c>
      <c r="T114" s="596" t="s">
        <v>94</v>
      </c>
      <c r="U114" s="596" t="s">
        <v>172</v>
      </c>
      <c r="V114" s="988">
        <v>7000084761</v>
      </c>
      <c r="W114" s="988">
        <v>4500026918</v>
      </c>
      <c r="X114" s="1033">
        <v>48300000</v>
      </c>
      <c r="Y114" s="1040" t="s">
        <v>649</v>
      </c>
      <c r="Z114" s="980" t="s">
        <v>650</v>
      </c>
      <c r="AA114" s="547"/>
      <c r="AB114" s="548"/>
      <c r="AC114" s="751"/>
      <c r="AD114" s="554"/>
      <c r="AE114" s="554"/>
      <c r="AF114" s="554"/>
      <c r="AG114" s="554"/>
      <c r="AH114" s="554">
        <v>6900000</v>
      </c>
      <c r="AI114" s="554">
        <v>6900000</v>
      </c>
      <c r="AJ114" s="554">
        <v>6900000</v>
      </c>
      <c r="AK114" s="554">
        <v>6900000</v>
      </c>
      <c r="AL114" s="554">
        <v>6900000</v>
      </c>
      <c r="AM114" s="554">
        <v>6900000</v>
      </c>
      <c r="AN114" s="554">
        <v>6900000</v>
      </c>
      <c r="AO114" s="127"/>
      <c r="AP114" s="753"/>
      <c r="AQ114" s="127"/>
    </row>
    <row r="115" spans="1:44" s="540" customFormat="1" ht="55.5" customHeight="1" x14ac:dyDescent="0.25">
      <c r="A115" s="590" t="s">
        <v>83</v>
      </c>
      <c r="B115" s="591" t="s">
        <v>84</v>
      </c>
      <c r="C115" s="591" t="s">
        <v>85</v>
      </c>
      <c r="D115" s="591" t="s">
        <v>86</v>
      </c>
      <c r="E115" s="591" t="s">
        <v>87</v>
      </c>
      <c r="F115" s="728"/>
      <c r="G115" s="728"/>
      <c r="H115" s="728"/>
      <c r="I115" s="728"/>
      <c r="J115" s="593" t="s">
        <v>88</v>
      </c>
      <c r="K115" s="596">
        <v>80161500</v>
      </c>
      <c r="L115" s="745" t="s">
        <v>574</v>
      </c>
      <c r="M115" s="749" t="s">
        <v>565</v>
      </c>
      <c r="N115" s="547" t="s">
        <v>566</v>
      </c>
      <c r="O115" s="596" t="s">
        <v>91</v>
      </c>
      <c r="P115" s="596" t="s">
        <v>1</v>
      </c>
      <c r="Q115" s="750">
        <v>63152000</v>
      </c>
      <c r="R115" s="750">
        <v>63152000</v>
      </c>
      <c r="S115" s="598" t="s">
        <v>93</v>
      </c>
      <c r="T115" s="596" t="s">
        <v>94</v>
      </c>
      <c r="U115" s="596" t="s">
        <v>172</v>
      </c>
      <c r="V115" s="988">
        <v>7000084942</v>
      </c>
      <c r="W115" s="988">
        <v>4500026974</v>
      </c>
      <c r="X115" s="1033">
        <v>58855500</v>
      </c>
      <c r="Y115" s="1040" t="s">
        <v>651</v>
      </c>
      <c r="Z115" s="980" t="s">
        <v>622</v>
      </c>
      <c r="AA115" s="547"/>
      <c r="AB115" s="548"/>
      <c r="AC115" s="751"/>
      <c r="AD115" s="554"/>
      <c r="AE115" s="554"/>
      <c r="AF115" s="554"/>
      <c r="AG115" s="554"/>
      <c r="AH115" s="554"/>
      <c r="AI115" s="554">
        <v>8613000</v>
      </c>
      <c r="AJ115" s="554">
        <v>8613000</v>
      </c>
      <c r="AK115" s="554">
        <v>8613000</v>
      </c>
      <c r="AL115" s="554">
        <v>8613000</v>
      </c>
      <c r="AM115" s="554">
        <v>8613000</v>
      </c>
      <c r="AN115" s="554">
        <v>20087000</v>
      </c>
      <c r="AO115" s="127"/>
      <c r="AP115" s="127"/>
      <c r="AR115" s="127"/>
    </row>
    <row r="116" spans="1:44" s="540" customFormat="1" ht="55.5" customHeight="1" x14ac:dyDescent="0.25">
      <c r="A116" s="590" t="s">
        <v>83</v>
      </c>
      <c r="B116" s="591" t="s">
        <v>84</v>
      </c>
      <c r="C116" s="591" t="s">
        <v>85</v>
      </c>
      <c r="D116" s="591" t="s">
        <v>86</v>
      </c>
      <c r="E116" s="591" t="s">
        <v>87</v>
      </c>
      <c r="F116" s="728"/>
      <c r="G116" s="728"/>
      <c r="H116" s="728"/>
      <c r="I116" s="728"/>
      <c r="J116" s="593" t="s">
        <v>88</v>
      </c>
      <c r="K116" s="596">
        <v>80161500</v>
      </c>
      <c r="L116" s="745" t="s">
        <v>909</v>
      </c>
      <c r="M116" s="749" t="s">
        <v>80</v>
      </c>
      <c r="N116" s="547" t="s">
        <v>908</v>
      </c>
      <c r="O116" s="596" t="s">
        <v>91</v>
      </c>
      <c r="P116" s="596" t="s">
        <v>1</v>
      </c>
      <c r="Q116" s="750">
        <v>11156528</v>
      </c>
      <c r="R116" s="750">
        <v>11156528</v>
      </c>
      <c r="S116" s="598" t="s">
        <v>93</v>
      </c>
      <c r="T116" s="596" t="s">
        <v>94</v>
      </c>
      <c r="U116" s="596" t="s">
        <v>172</v>
      </c>
      <c r="V116" s="988">
        <v>7000085249</v>
      </c>
      <c r="W116" s="988">
        <v>4500028120</v>
      </c>
      <c r="X116" s="1033">
        <v>9187716</v>
      </c>
      <c r="Y116" s="1040" t="s">
        <v>1103</v>
      </c>
      <c r="Z116" s="980" t="s">
        <v>619</v>
      </c>
      <c r="AA116" s="547"/>
      <c r="AB116" s="548"/>
      <c r="AC116" s="751"/>
      <c r="AD116" s="554"/>
      <c r="AE116" s="554"/>
      <c r="AF116" s="554"/>
      <c r="AG116" s="554"/>
      <c r="AH116" s="554"/>
      <c r="AI116" s="554">
        <v>4020000</v>
      </c>
      <c r="AJ116" s="554">
        <v>4020000</v>
      </c>
      <c r="AK116" s="554">
        <v>4020000</v>
      </c>
      <c r="AL116" s="554">
        <v>4020000</v>
      </c>
      <c r="AM116" s="554">
        <v>4020000</v>
      </c>
      <c r="AN116" s="554">
        <v>8040000</v>
      </c>
      <c r="AO116" s="127"/>
      <c r="AR116" s="127"/>
    </row>
    <row r="117" spans="1:44" s="540" customFormat="1" ht="55.5" customHeight="1" x14ac:dyDescent="0.25">
      <c r="A117" s="590" t="s">
        <v>83</v>
      </c>
      <c r="B117" s="591" t="s">
        <v>84</v>
      </c>
      <c r="C117" s="591" t="s">
        <v>85</v>
      </c>
      <c r="D117" s="591" t="s">
        <v>86</v>
      </c>
      <c r="E117" s="591" t="s">
        <v>87</v>
      </c>
      <c r="F117" s="728"/>
      <c r="G117" s="728"/>
      <c r="H117" s="728"/>
      <c r="I117" s="728"/>
      <c r="J117" s="593" t="s">
        <v>88</v>
      </c>
      <c r="K117" s="596">
        <v>80161500</v>
      </c>
      <c r="L117" s="745" t="s">
        <v>575</v>
      </c>
      <c r="M117" s="749" t="s">
        <v>76</v>
      </c>
      <c r="N117" s="547" t="s">
        <v>393</v>
      </c>
      <c r="O117" s="596" t="s">
        <v>91</v>
      </c>
      <c r="P117" s="596" t="s">
        <v>1</v>
      </c>
      <c r="Q117" s="750">
        <v>11487000</v>
      </c>
      <c r="R117" s="750">
        <v>11487000</v>
      </c>
      <c r="S117" s="598" t="s">
        <v>93</v>
      </c>
      <c r="T117" s="596" t="s">
        <v>94</v>
      </c>
      <c r="U117" s="596" t="s">
        <v>172</v>
      </c>
      <c r="V117" s="988">
        <v>7000085254</v>
      </c>
      <c r="W117" s="988">
        <v>4500027027</v>
      </c>
      <c r="X117" s="1033">
        <v>9846000</v>
      </c>
      <c r="Y117" s="1040" t="s">
        <v>652</v>
      </c>
      <c r="Z117" s="980" t="s">
        <v>653</v>
      </c>
      <c r="AA117" s="547"/>
      <c r="AB117" s="548"/>
      <c r="AC117" s="751"/>
      <c r="AD117" s="554"/>
      <c r="AE117" s="554"/>
      <c r="AF117" s="554"/>
      <c r="AG117" s="554"/>
      <c r="AH117" s="554"/>
      <c r="AI117" s="554">
        <v>1641000</v>
      </c>
      <c r="AJ117" s="554">
        <v>1641000</v>
      </c>
      <c r="AK117" s="554">
        <v>1641000</v>
      </c>
      <c r="AL117" s="554">
        <v>1641000</v>
      </c>
      <c r="AM117" s="554">
        <v>1641000</v>
      </c>
      <c r="AN117" s="554">
        <f>+AM117*2</f>
        <v>3282000</v>
      </c>
      <c r="AO117" s="127"/>
      <c r="AR117" s="127"/>
    </row>
    <row r="118" spans="1:44" s="540" customFormat="1" ht="55.5" customHeight="1" x14ac:dyDescent="0.25">
      <c r="A118" s="788" t="s">
        <v>83</v>
      </c>
      <c r="B118" s="591" t="s">
        <v>84</v>
      </c>
      <c r="C118" s="591" t="s">
        <v>85</v>
      </c>
      <c r="D118" s="591" t="s">
        <v>86</v>
      </c>
      <c r="E118" s="591" t="s">
        <v>87</v>
      </c>
      <c r="F118" s="728"/>
      <c r="G118" s="728"/>
      <c r="H118" s="728"/>
      <c r="I118" s="728"/>
      <c r="J118" s="593" t="s">
        <v>88</v>
      </c>
      <c r="K118" s="596">
        <v>80161500</v>
      </c>
      <c r="L118" s="745" t="s">
        <v>576</v>
      </c>
      <c r="M118" s="749" t="s">
        <v>76</v>
      </c>
      <c r="N118" s="547" t="s">
        <v>393</v>
      </c>
      <c r="O118" s="596" t="s">
        <v>91</v>
      </c>
      <c r="P118" s="596" t="s">
        <v>1</v>
      </c>
      <c r="Q118" s="750">
        <f>5742000*7</f>
        <v>40194000</v>
      </c>
      <c r="R118" s="750">
        <v>40194000</v>
      </c>
      <c r="S118" s="598" t="s">
        <v>93</v>
      </c>
      <c r="T118" s="596" t="s">
        <v>94</v>
      </c>
      <c r="U118" s="596" t="s">
        <v>172</v>
      </c>
      <c r="V118" s="988">
        <v>7000085255</v>
      </c>
      <c r="W118" s="988">
        <v>4500027010</v>
      </c>
      <c r="X118" s="1033">
        <v>36366000</v>
      </c>
      <c r="Y118" s="1040" t="s">
        <v>667</v>
      </c>
      <c r="Z118" s="980" t="s">
        <v>434</v>
      </c>
      <c r="AA118" s="547"/>
      <c r="AB118" s="548"/>
      <c r="AC118" s="751"/>
      <c r="AD118" s="554"/>
      <c r="AE118" s="554"/>
      <c r="AF118" s="554"/>
      <c r="AG118" s="554"/>
      <c r="AH118" s="554"/>
      <c r="AI118" s="554">
        <v>5742000</v>
      </c>
      <c r="AJ118" s="554">
        <v>5742000</v>
      </c>
      <c r="AK118" s="554">
        <v>5742000</v>
      </c>
      <c r="AL118" s="554">
        <v>5742000</v>
      </c>
      <c r="AM118" s="554">
        <v>5742000</v>
      </c>
      <c r="AN118" s="554">
        <f>+AM118*2</f>
        <v>11484000</v>
      </c>
      <c r="AO118" s="127"/>
      <c r="AR118" s="127"/>
    </row>
    <row r="119" spans="1:44" s="540" customFormat="1" ht="55.5" customHeight="1" x14ac:dyDescent="0.25">
      <c r="A119" s="590" t="s">
        <v>83</v>
      </c>
      <c r="B119" s="591" t="s">
        <v>84</v>
      </c>
      <c r="C119" s="591" t="s">
        <v>85</v>
      </c>
      <c r="D119" s="591" t="s">
        <v>86</v>
      </c>
      <c r="E119" s="591" t="s">
        <v>87</v>
      </c>
      <c r="F119" s="728"/>
      <c r="G119" s="728"/>
      <c r="H119" s="728"/>
      <c r="I119" s="728"/>
      <c r="J119" s="593" t="s">
        <v>88</v>
      </c>
      <c r="K119" s="596">
        <v>80161500</v>
      </c>
      <c r="L119" s="745" t="s">
        <v>577</v>
      </c>
      <c r="M119" s="749" t="s">
        <v>76</v>
      </c>
      <c r="N119" s="547" t="s">
        <v>343</v>
      </c>
      <c r="O119" s="596" t="s">
        <v>91</v>
      </c>
      <c r="P119" s="596" t="s">
        <v>1</v>
      </c>
      <c r="Q119" s="750">
        <f>3076000*4</f>
        <v>12304000</v>
      </c>
      <c r="R119" s="750">
        <f>3076000*4</f>
        <v>12304000</v>
      </c>
      <c r="S119" s="598" t="s">
        <v>93</v>
      </c>
      <c r="T119" s="596" t="s">
        <v>94</v>
      </c>
      <c r="U119" s="596" t="s">
        <v>172</v>
      </c>
      <c r="V119" s="988">
        <v>7000085256</v>
      </c>
      <c r="W119" s="988">
        <v>4500027004</v>
      </c>
      <c r="X119" s="1033">
        <v>12304000</v>
      </c>
      <c r="Y119" s="1040" t="s">
        <v>668</v>
      </c>
      <c r="Z119" s="980" t="s">
        <v>669</v>
      </c>
      <c r="AA119" s="547"/>
      <c r="AB119" s="548"/>
      <c r="AC119" s="751"/>
      <c r="AD119" s="554"/>
      <c r="AE119" s="554"/>
      <c r="AF119" s="554"/>
      <c r="AG119" s="554"/>
      <c r="AH119" s="554"/>
      <c r="AI119" s="554">
        <v>3076000</v>
      </c>
      <c r="AJ119" s="554">
        <v>3076000</v>
      </c>
      <c r="AK119" s="554">
        <v>3076000</v>
      </c>
      <c r="AL119" s="554">
        <v>3076000</v>
      </c>
      <c r="AM119" s="554"/>
      <c r="AN119" s="554"/>
      <c r="AO119" s="127"/>
      <c r="AR119" s="127"/>
    </row>
    <row r="120" spans="1:44" s="540" customFormat="1" ht="55.5" customHeight="1" x14ac:dyDescent="0.25">
      <c r="A120" s="590" t="s">
        <v>83</v>
      </c>
      <c r="B120" s="591" t="s">
        <v>84</v>
      </c>
      <c r="C120" s="591" t="s">
        <v>85</v>
      </c>
      <c r="D120" s="591" t="s">
        <v>86</v>
      </c>
      <c r="E120" s="591" t="s">
        <v>87</v>
      </c>
      <c r="F120" s="728"/>
      <c r="G120" s="728"/>
      <c r="H120" s="728"/>
      <c r="I120" s="728"/>
      <c r="J120" s="593" t="s">
        <v>88</v>
      </c>
      <c r="K120" s="596">
        <v>80161500</v>
      </c>
      <c r="L120" s="745" t="s">
        <v>582</v>
      </c>
      <c r="M120" s="749" t="s">
        <v>76</v>
      </c>
      <c r="N120" s="547" t="s">
        <v>583</v>
      </c>
      <c r="O120" s="596" t="s">
        <v>91</v>
      </c>
      <c r="P120" s="596" t="s">
        <v>1</v>
      </c>
      <c r="Q120" s="750">
        <v>14944500</v>
      </c>
      <c r="R120" s="750">
        <v>14944500</v>
      </c>
      <c r="S120" s="598" t="s">
        <v>93</v>
      </c>
      <c r="T120" s="596" t="s">
        <v>94</v>
      </c>
      <c r="U120" s="596" t="s">
        <v>172</v>
      </c>
      <c r="V120" s="988" t="s">
        <v>670</v>
      </c>
      <c r="W120" s="988">
        <v>4500027028</v>
      </c>
      <c r="X120" s="1033">
        <v>13578300</v>
      </c>
      <c r="Y120" s="1040" t="s">
        <v>671</v>
      </c>
      <c r="Z120" s="1043" t="s">
        <v>672</v>
      </c>
      <c r="AA120" s="547"/>
      <c r="AB120" s="548"/>
      <c r="AC120" s="751"/>
      <c r="AD120" s="554"/>
      <c r="AE120" s="554"/>
      <c r="AF120" s="554"/>
      <c r="AG120" s="554"/>
      <c r="AH120" s="554"/>
      <c r="AI120" s="554">
        <v>2187000</v>
      </c>
      <c r="AJ120" s="554">
        <v>2187000</v>
      </c>
      <c r="AK120" s="554">
        <v>2187000</v>
      </c>
      <c r="AL120" s="554">
        <v>2187000</v>
      </c>
      <c r="AM120" s="554">
        <v>2187000</v>
      </c>
      <c r="AN120" s="554">
        <f>1822500+2187000</f>
        <v>4009500</v>
      </c>
      <c r="AO120" s="127"/>
      <c r="AR120" s="127"/>
    </row>
    <row r="121" spans="1:44" s="540" customFormat="1" ht="81" customHeight="1" x14ac:dyDescent="0.25">
      <c r="A121" s="590" t="s">
        <v>83</v>
      </c>
      <c r="B121" s="591" t="s">
        <v>84</v>
      </c>
      <c r="C121" s="591" t="s">
        <v>85</v>
      </c>
      <c r="D121" s="591" t="s">
        <v>86</v>
      </c>
      <c r="E121" s="591" t="s">
        <v>87</v>
      </c>
      <c r="F121" s="728"/>
      <c r="G121" s="728"/>
      <c r="H121" s="728"/>
      <c r="I121" s="728"/>
      <c r="J121" s="593" t="s">
        <v>88</v>
      </c>
      <c r="K121" s="596">
        <v>80161500</v>
      </c>
      <c r="L121" s="745" t="s">
        <v>585</v>
      </c>
      <c r="M121" s="749" t="s">
        <v>76</v>
      </c>
      <c r="N121" s="547" t="s">
        <v>586</v>
      </c>
      <c r="O121" s="596" t="s">
        <v>91</v>
      </c>
      <c r="P121" s="596" t="s">
        <v>1</v>
      </c>
      <c r="Q121" s="750">
        <v>44427495</v>
      </c>
      <c r="R121" s="750">
        <v>44427495</v>
      </c>
      <c r="S121" s="598" t="s">
        <v>93</v>
      </c>
      <c r="T121" s="596" t="s">
        <v>94</v>
      </c>
      <c r="U121" s="596" t="s">
        <v>172</v>
      </c>
      <c r="V121" s="988" t="s">
        <v>674</v>
      </c>
      <c r="W121" s="988">
        <v>4500027011</v>
      </c>
      <c r="X121" s="1033">
        <v>43288330</v>
      </c>
      <c r="Y121" s="1040" t="s">
        <v>675</v>
      </c>
      <c r="Z121" s="1043" t="s">
        <v>673</v>
      </c>
      <c r="AA121" s="547"/>
      <c r="AB121" s="548"/>
      <c r="AC121" s="751"/>
      <c r="AD121" s="554"/>
      <c r="AE121" s="554"/>
      <c r="AF121" s="554"/>
      <c r="AG121" s="554"/>
      <c r="AH121" s="554"/>
      <c r="AI121" s="554">
        <v>6835000</v>
      </c>
      <c r="AJ121" s="554">
        <v>6835000</v>
      </c>
      <c r="AK121" s="554">
        <v>6835000</v>
      </c>
      <c r="AL121" s="554">
        <v>6835000</v>
      </c>
      <c r="AM121" s="554">
        <v>6835000</v>
      </c>
      <c r="AN121" s="554">
        <v>10252500</v>
      </c>
      <c r="AO121" s="127"/>
      <c r="AR121" s="127"/>
    </row>
    <row r="122" spans="1:44" s="540" customFormat="1" ht="81" customHeight="1" x14ac:dyDescent="0.25">
      <c r="A122" s="590" t="s">
        <v>83</v>
      </c>
      <c r="B122" s="591" t="s">
        <v>84</v>
      </c>
      <c r="C122" s="591" t="s">
        <v>85</v>
      </c>
      <c r="D122" s="591" t="s">
        <v>86</v>
      </c>
      <c r="E122" s="591" t="s">
        <v>87</v>
      </c>
      <c r="F122" s="777"/>
      <c r="G122" s="777"/>
      <c r="H122" s="777"/>
      <c r="I122" s="777"/>
      <c r="J122" s="593" t="s">
        <v>88</v>
      </c>
      <c r="K122" s="596">
        <v>80161500</v>
      </c>
      <c r="L122" s="745" t="s">
        <v>587</v>
      </c>
      <c r="M122" s="749" t="s">
        <v>76</v>
      </c>
      <c r="N122" s="547" t="s">
        <v>249</v>
      </c>
      <c r="O122" s="596" t="s">
        <v>91</v>
      </c>
      <c r="P122" s="596" t="s">
        <v>1</v>
      </c>
      <c r="Q122" s="750">
        <v>30000000</v>
      </c>
      <c r="R122" s="750">
        <v>30000000</v>
      </c>
      <c r="S122" s="598" t="s">
        <v>93</v>
      </c>
      <c r="T122" s="596" t="s">
        <v>94</v>
      </c>
      <c r="U122" s="596" t="s">
        <v>172</v>
      </c>
      <c r="V122" s="988">
        <v>7000085380</v>
      </c>
      <c r="W122" s="988">
        <v>4500027092</v>
      </c>
      <c r="X122" s="1033">
        <v>28333320</v>
      </c>
      <c r="Y122" s="1040" t="s">
        <v>631</v>
      </c>
      <c r="Z122" s="980" t="s">
        <v>632</v>
      </c>
      <c r="AA122" s="547"/>
      <c r="AB122" s="548"/>
      <c r="AC122" s="751"/>
      <c r="AD122" s="554"/>
      <c r="AE122" s="554"/>
      <c r="AF122" s="554"/>
      <c r="AG122" s="554"/>
      <c r="AH122" s="554"/>
      <c r="AI122" s="554">
        <v>5000000</v>
      </c>
      <c r="AJ122" s="554">
        <v>5000000</v>
      </c>
      <c r="AK122" s="554">
        <v>5000000</v>
      </c>
      <c r="AL122" s="554">
        <v>5000000</v>
      </c>
      <c r="AM122" s="554">
        <v>5000000</v>
      </c>
      <c r="AN122" s="554">
        <v>5000000</v>
      </c>
      <c r="AO122" s="127"/>
      <c r="AR122" s="127"/>
    </row>
    <row r="123" spans="1:44" s="540" customFormat="1" ht="81" customHeight="1" x14ac:dyDescent="0.25">
      <c r="A123" s="778" t="s">
        <v>83</v>
      </c>
      <c r="B123" s="591" t="s">
        <v>84</v>
      </c>
      <c r="C123" s="591" t="s">
        <v>85</v>
      </c>
      <c r="D123" s="591" t="s">
        <v>86</v>
      </c>
      <c r="E123" s="591" t="s">
        <v>87</v>
      </c>
      <c r="F123" s="777"/>
      <c r="G123" s="777"/>
      <c r="H123" s="777"/>
      <c r="I123" s="777"/>
      <c r="J123" s="593" t="s">
        <v>88</v>
      </c>
      <c r="K123" s="596">
        <v>80161500</v>
      </c>
      <c r="L123" s="745" t="s">
        <v>588</v>
      </c>
      <c r="M123" s="749" t="s">
        <v>76</v>
      </c>
      <c r="N123" s="547" t="s">
        <v>678</v>
      </c>
      <c r="O123" s="596" t="s">
        <v>91</v>
      </c>
      <c r="P123" s="596" t="s">
        <v>1</v>
      </c>
      <c r="Q123" s="750">
        <v>14766000</v>
      </c>
      <c r="R123" s="750">
        <v>14766000</v>
      </c>
      <c r="S123" s="598" t="s">
        <v>93</v>
      </c>
      <c r="T123" s="596" t="s">
        <v>94</v>
      </c>
      <c r="U123" s="596" t="s">
        <v>172</v>
      </c>
      <c r="V123" s="988">
        <v>7000085486</v>
      </c>
      <c r="W123" s="988">
        <v>4500027091</v>
      </c>
      <c r="X123" s="1033">
        <v>14355825</v>
      </c>
      <c r="Y123" s="1040" t="s">
        <v>676</v>
      </c>
      <c r="Z123" s="980" t="s">
        <v>677</v>
      </c>
      <c r="AA123" s="547"/>
      <c r="AB123" s="548"/>
      <c r="AC123" s="751"/>
      <c r="AD123" s="554"/>
      <c r="AE123" s="554"/>
      <c r="AF123" s="554"/>
      <c r="AG123" s="554"/>
      <c r="AH123" s="554"/>
      <c r="AI123" s="554"/>
      <c r="AJ123" s="554">
        <v>2461000</v>
      </c>
      <c r="AK123" s="554">
        <v>2461000</v>
      </c>
      <c r="AL123" s="554">
        <v>2461000</v>
      </c>
      <c r="AM123" s="554">
        <v>2461000</v>
      </c>
      <c r="AN123" s="554">
        <f>2461000+2050833</f>
        <v>4511833</v>
      </c>
      <c r="AO123" s="127"/>
      <c r="AR123" s="127"/>
    </row>
    <row r="124" spans="1:44" s="540" customFormat="1" ht="81" customHeight="1" x14ac:dyDescent="0.25">
      <c r="A124" s="778" t="s">
        <v>83</v>
      </c>
      <c r="B124" s="591" t="s">
        <v>84</v>
      </c>
      <c r="C124" s="591" t="s">
        <v>85</v>
      </c>
      <c r="D124" s="591" t="s">
        <v>86</v>
      </c>
      <c r="E124" s="591" t="s">
        <v>87</v>
      </c>
      <c r="F124" s="777"/>
      <c r="G124" s="777"/>
      <c r="H124" s="777"/>
      <c r="I124" s="777"/>
      <c r="J124" s="593" t="s">
        <v>88</v>
      </c>
      <c r="K124" s="596">
        <v>80161500</v>
      </c>
      <c r="L124" s="745" t="s">
        <v>589</v>
      </c>
      <c r="M124" s="749" t="s">
        <v>76</v>
      </c>
      <c r="N124" s="547" t="s">
        <v>249</v>
      </c>
      <c r="O124" s="596" t="s">
        <v>91</v>
      </c>
      <c r="P124" s="596" t="s">
        <v>1</v>
      </c>
      <c r="Q124" s="750">
        <v>24120000</v>
      </c>
      <c r="R124" s="750">
        <v>24120000</v>
      </c>
      <c r="S124" s="598" t="s">
        <v>93</v>
      </c>
      <c r="T124" s="596" t="s">
        <v>94</v>
      </c>
      <c r="U124" s="596" t="s">
        <v>172</v>
      </c>
      <c r="V124" s="988">
        <v>7000085492</v>
      </c>
      <c r="W124" s="988">
        <v>4500027126</v>
      </c>
      <c r="X124" s="1033">
        <v>23450000</v>
      </c>
      <c r="Y124" s="1040" t="s">
        <v>915</v>
      </c>
      <c r="Z124" s="980" t="s">
        <v>914</v>
      </c>
      <c r="AA124" s="547"/>
      <c r="AB124" s="548"/>
      <c r="AC124" s="751"/>
      <c r="AD124" s="554"/>
      <c r="AE124" s="554"/>
      <c r="AF124" s="554"/>
      <c r="AG124" s="554"/>
      <c r="AH124" s="554"/>
      <c r="AI124" s="554">
        <v>4020000</v>
      </c>
      <c r="AJ124" s="554">
        <v>4020000</v>
      </c>
      <c r="AK124" s="554">
        <v>4020000</v>
      </c>
      <c r="AL124" s="554">
        <v>4020000</v>
      </c>
      <c r="AM124" s="554">
        <v>4020000</v>
      </c>
      <c r="AN124" s="554">
        <v>4020000</v>
      </c>
      <c r="AO124" s="127"/>
      <c r="AR124" s="127"/>
    </row>
    <row r="125" spans="1:44" s="540" customFormat="1" ht="81" customHeight="1" x14ac:dyDescent="0.25">
      <c r="A125" s="778" t="s">
        <v>83</v>
      </c>
      <c r="B125" s="591" t="s">
        <v>84</v>
      </c>
      <c r="C125" s="591" t="s">
        <v>85</v>
      </c>
      <c r="D125" s="591" t="s">
        <v>86</v>
      </c>
      <c r="E125" s="591" t="s">
        <v>87</v>
      </c>
      <c r="F125" s="777"/>
      <c r="G125" s="777"/>
      <c r="H125" s="777"/>
      <c r="I125" s="777"/>
      <c r="J125" s="593" t="s">
        <v>88</v>
      </c>
      <c r="K125" s="596">
        <v>80161500</v>
      </c>
      <c r="L125" s="745" t="s">
        <v>447</v>
      </c>
      <c r="M125" s="749" t="s">
        <v>76</v>
      </c>
      <c r="N125" s="547" t="s">
        <v>678</v>
      </c>
      <c r="O125" s="596" t="s">
        <v>91</v>
      </c>
      <c r="P125" s="596" t="s">
        <v>1</v>
      </c>
      <c r="Q125" s="750">
        <f>5742000*6</f>
        <v>34452000</v>
      </c>
      <c r="R125" s="750">
        <f>5742000*6</f>
        <v>34452000</v>
      </c>
      <c r="S125" s="598" t="s">
        <v>93</v>
      </c>
      <c r="T125" s="596" t="s">
        <v>94</v>
      </c>
      <c r="U125" s="596" t="s">
        <v>172</v>
      </c>
      <c r="V125" s="988">
        <v>7000085488</v>
      </c>
      <c r="W125" s="988">
        <v>4500027071</v>
      </c>
      <c r="X125" s="1033">
        <v>33495000</v>
      </c>
      <c r="Y125" s="1040" t="s">
        <v>679</v>
      </c>
      <c r="Z125" s="980" t="s">
        <v>680</v>
      </c>
      <c r="AA125" s="547"/>
      <c r="AB125" s="548"/>
      <c r="AC125" s="751"/>
      <c r="AD125" s="554"/>
      <c r="AE125" s="554"/>
      <c r="AF125" s="554"/>
      <c r="AG125" s="554"/>
      <c r="AH125" s="554"/>
      <c r="AI125" s="554"/>
      <c r="AJ125" s="554">
        <v>5742000</v>
      </c>
      <c r="AK125" s="554">
        <v>5742000</v>
      </c>
      <c r="AL125" s="554">
        <v>5742000</v>
      </c>
      <c r="AM125" s="554">
        <v>5742000</v>
      </c>
      <c r="AN125" s="554">
        <f>5742000+4785000</f>
        <v>10527000</v>
      </c>
      <c r="AO125" s="127"/>
      <c r="AR125" s="127"/>
    </row>
    <row r="126" spans="1:44" s="540" customFormat="1" ht="81" customHeight="1" x14ac:dyDescent="0.25">
      <c r="A126" s="778" t="s">
        <v>83</v>
      </c>
      <c r="B126" s="591" t="s">
        <v>84</v>
      </c>
      <c r="C126" s="591" t="s">
        <v>85</v>
      </c>
      <c r="D126" s="591" t="s">
        <v>86</v>
      </c>
      <c r="E126" s="591" t="s">
        <v>87</v>
      </c>
      <c r="F126" s="777"/>
      <c r="G126" s="777"/>
      <c r="H126" s="777"/>
      <c r="I126" s="777"/>
      <c r="J126" s="593" t="s">
        <v>88</v>
      </c>
      <c r="K126" s="596">
        <v>80161500</v>
      </c>
      <c r="L126" s="745" t="s">
        <v>590</v>
      </c>
      <c r="M126" s="749" t="s">
        <v>76</v>
      </c>
      <c r="N126" s="547" t="s">
        <v>249</v>
      </c>
      <c r="O126" s="596" t="s">
        <v>91</v>
      </c>
      <c r="P126" s="596" t="s">
        <v>1</v>
      </c>
      <c r="Q126" s="750">
        <v>34452000</v>
      </c>
      <c r="R126" s="750">
        <v>34452000</v>
      </c>
      <c r="S126" s="598" t="s">
        <v>93</v>
      </c>
      <c r="T126" s="596" t="s">
        <v>94</v>
      </c>
      <c r="U126" s="596" t="s">
        <v>172</v>
      </c>
      <c r="V126" s="988">
        <v>7000085495</v>
      </c>
      <c r="W126" s="988">
        <v>4500027129</v>
      </c>
      <c r="X126" s="1033">
        <v>31581000</v>
      </c>
      <c r="Y126" s="1043" t="s">
        <v>681</v>
      </c>
      <c r="Z126" s="1043" t="s">
        <v>682</v>
      </c>
      <c r="AA126" s="547"/>
      <c r="AB126" s="548"/>
      <c r="AC126" s="751"/>
      <c r="AD126" s="554"/>
      <c r="AE126" s="554"/>
      <c r="AF126" s="554"/>
      <c r="AG126" s="554"/>
      <c r="AH126" s="554"/>
      <c r="AI126" s="554"/>
      <c r="AJ126" s="554">
        <v>5742000</v>
      </c>
      <c r="AK126" s="554">
        <v>5742000</v>
      </c>
      <c r="AL126" s="554">
        <v>5742000</v>
      </c>
      <c r="AM126" s="554">
        <v>5742000</v>
      </c>
      <c r="AN126" s="554">
        <f>5742000+2871000</f>
        <v>8613000</v>
      </c>
      <c r="AO126" s="127"/>
      <c r="AR126" s="127"/>
    </row>
    <row r="127" spans="1:44" s="540" customFormat="1" ht="81" customHeight="1" x14ac:dyDescent="0.25">
      <c r="A127" s="778" t="s">
        <v>83</v>
      </c>
      <c r="B127" s="591" t="s">
        <v>84</v>
      </c>
      <c r="C127" s="591" t="s">
        <v>85</v>
      </c>
      <c r="D127" s="591" t="s">
        <v>86</v>
      </c>
      <c r="E127" s="591" t="s">
        <v>87</v>
      </c>
      <c r="F127" s="777"/>
      <c r="G127" s="777"/>
      <c r="H127" s="777"/>
      <c r="I127" s="777"/>
      <c r="J127" s="593" t="s">
        <v>88</v>
      </c>
      <c r="K127" s="596">
        <v>80161500</v>
      </c>
      <c r="L127" s="745" t="s">
        <v>591</v>
      </c>
      <c r="M127" s="749" t="s">
        <v>76</v>
      </c>
      <c r="N127" s="547" t="s">
        <v>249</v>
      </c>
      <c r="O127" s="596" t="s">
        <v>91</v>
      </c>
      <c r="P127" s="596" t="s">
        <v>1</v>
      </c>
      <c r="Q127" s="750">
        <v>16404000</v>
      </c>
      <c r="R127" s="750">
        <v>16404000</v>
      </c>
      <c r="S127" s="598" t="s">
        <v>93</v>
      </c>
      <c r="T127" s="596" t="s">
        <v>94</v>
      </c>
      <c r="U127" s="596" t="s">
        <v>172</v>
      </c>
      <c r="V127" s="988">
        <v>7000085490</v>
      </c>
      <c r="W127" s="988">
        <v>4500027257</v>
      </c>
      <c r="X127" s="1033">
        <v>13670000</v>
      </c>
      <c r="Y127" s="1040" t="s">
        <v>788</v>
      </c>
      <c r="Z127" s="980" t="s">
        <v>789</v>
      </c>
      <c r="AA127" s="547"/>
      <c r="AB127" s="548"/>
      <c r="AC127" s="751"/>
      <c r="AD127" s="554"/>
      <c r="AE127" s="554"/>
      <c r="AF127" s="554"/>
      <c r="AG127" s="554"/>
      <c r="AH127" s="554"/>
      <c r="AI127" s="554"/>
      <c r="AJ127" s="554">
        <v>2734000</v>
      </c>
      <c r="AK127" s="554">
        <v>2734000</v>
      </c>
      <c r="AL127" s="554">
        <v>2734000</v>
      </c>
      <c r="AM127" s="554">
        <v>2734000</v>
      </c>
      <c r="AN127" s="554">
        <v>2734000</v>
      </c>
      <c r="AO127" s="127"/>
      <c r="AR127" s="127"/>
    </row>
    <row r="128" spans="1:44" s="540" customFormat="1" ht="81" customHeight="1" x14ac:dyDescent="0.25">
      <c r="A128" s="778" t="s">
        <v>83</v>
      </c>
      <c r="B128" s="591" t="s">
        <v>84</v>
      </c>
      <c r="C128" s="591" t="s">
        <v>85</v>
      </c>
      <c r="D128" s="591" t="s">
        <v>86</v>
      </c>
      <c r="E128" s="591" t="s">
        <v>87</v>
      </c>
      <c r="F128" s="777"/>
      <c r="G128" s="777"/>
      <c r="H128" s="777"/>
      <c r="I128" s="777"/>
      <c r="J128" s="593" t="s">
        <v>88</v>
      </c>
      <c r="K128" s="596">
        <v>80161500</v>
      </c>
      <c r="L128" s="745" t="s">
        <v>594</v>
      </c>
      <c r="M128" s="749" t="s">
        <v>77</v>
      </c>
      <c r="N128" s="547" t="s">
        <v>595</v>
      </c>
      <c r="O128" s="747" t="s">
        <v>91</v>
      </c>
      <c r="P128" s="747" t="s">
        <v>1</v>
      </c>
      <c r="Q128" s="750">
        <v>22780000</v>
      </c>
      <c r="R128" s="750">
        <v>22780000</v>
      </c>
      <c r="S128" s="598" t="s">
        <v>93</v>
      </c>
      <c r="T128" s="596" t="s">
        <v>94</v>
      </c>
      <c r="U128" s="596" t="s">
        <v>172</v>
      </c>
      <c r="V128" s="988" t="s">
        <v>683</v>
      </c>
      <c r="W128" s="988">
        <v>4500027231</v>
      </c>
      <c r="X128" s="1033">
        <v>20100000</v>
      </c>
      <c r="Y128" s="1040" t="s">
        <v>917</v>
      </c>
      <c r="Z128" s="980" t="s">
        <v>916</v>
      </c>
      <c r="AA128" s="547"/>
      <c r="AB128" s="548"/>
      <c r="AC128" s="751"/>
      <c r="AD128" s="554"/>
      <c r="AE128" s="554"/>
      <c r="AF128" s="554"/>
      <c r="AG128" s="554"/>
      <c r="AH128" s="554"/>
      <c r="AI128" s="554"/>
      <c r="AJ128" s="554">
        <v>4020000</v>
      </c>
      <c r="AK128" s="554">
        <v>4020000</v>
      </c>
      <c r="AL128" s="554">
        <v>4020000</v>
      </c>
      <c r="AM128" s="554">
        <v>4020000</v>
      </c>
      <c r="AN128" s="554">
        <f>4020000+2680000</f>
        <v>6700000</v>
      </c>
      <c r="AO128" s="127"/>
      <c r="AR128" s="127"/>
    </row>
    <row r="129" spans="1:44" s="540" customFormat="1" ht="81" customHeight="1" x14ac:dyDescent="0.25">
      <c r="A129" s="778" t="s">
        <v>83</v>
      </c>
      <c r="B129" s="591" t="s">
        <v>84</v>
      </c>
      <c r="C129" s="591" t="s">
        <v>85</v>
      </c>
      <c r="D129" s="591" t="s">
        <v>86</v>
      </c>
      <c r="E129" s="591" t="s">
        <v>87</v>
      </c>
      <c r="F129" s="777"/>
      <c r="G129" s="777"/>
      <c r="H129" s="777"/>
      <c r="I129" s="777"/>
      <c r="J129" s="593" t="s">
        <v>88</v>
      </c>
      <c r="K129" s="596">
        <v>80161500</v>
      </c>
      <c r="L129" s="745" t="s">
        <v>596</v>
      </c>
      <c r="M129" s="749" t="s">
        <v>77</v>
      </c>
      <c r="N129" s="547" t="s">
        <v>595</v>
      </c>
      <c r="O129" s="747" t="s">
        <v>91</v>
      </c>
      <c r="P129" s="747" t="s">
        <v>1</v>
      </c>
      <c r="Q129" s="750">
        <v>43871333</v>
      </c>
      <c r="R129" s="750">
        <v>43871333</v>
      </c>
      <c r="S129" s="598" t="s">
        <v>93</v>
      </c>
      <c r="T129" s="596" t="s">
        <v>94</v>
      </c>
      <c r="U129" s="596" t="s">
        <v>172</v>
      </c>
      <c r="V129" s="988" t="s">
        <v>685</v>
      </c>
      <c r="W129" s="988">
        <v>4500027232</v>
      </c>
      <c r="X129" s="1033">
        <v>38960000</v>
      </c>
      <c r="Y129" s="1040" t="s">
        <v>918</v>
      </c>
      <c r="Z129" s="980" t="s">
        <v>195</v>
      </c>
      <c r="AA129" s="547"/>
      <c r="AB129" s="548"/>
      <c r="AC129" s="751"/>
      <c r="AD129" s="554"/>
      <c r="AE129" s="554"/>
      <c r="AF129" s="554"/>
      <c r="AG129" s="554"/>
      <c r="AH129" s="554"/>
      <c r="AI129" s="554"/>
      <c r="AJ129" s="554">
        <v>7742000</v>
      </c>
      <c r="AK129" s="554">
        <v>7742000</v>
      </c>
      <c r="AL129" s="554">
        <v>7742000</v>
      </c>
      <c r="AM129" s="554">
        <v>7742000</v>
      </c>
      <c r="AN129" s="554">
        <v>12903333</v>
      </c>
      <c r="AO129" s="127"/>
      <c r="AR129" s="127"/>
    </row>
    <row r="130" spans="1:44" s="540" customFormat="1" ht="81" customHeight="1" x14ac:dyDescent="0.25">
      <c r="A130" s="778" t="s">
        <v>83</v>
      </c>
      <c r="B130" s="591" t="s">
        <v>84</v>
      </c>
      <c r="C130" s="591" t="s">
        <v>85</v>
      </c>
      <c r="D130" s="591" t="s">
        <v>86</v>
      </c>
      <c r="E130" s="591" t="s">
        <v>87</v>
      </c>
      <c r="F130" s="777"/>
      <c r="G130" s="777"/>
      <c r="H130" s="777"/>
      <c r="I130" s="777"/>
      <c r="J130" s="593" t="s">
        <v>88</v>
      </c>
      <c r="K130" s="596">
        <v>80161500</v>
      </c>
      <c r="L130" s="745" t="s">
        <v>599</v>
      </c>
      <c r="M130" s="749" t="s">
        <v>77</v>
      </c>
      <c r="N130" s="547" t="s">
        <v>600</v>
      </c>
      <c r="O130" s="747" t="s">
        <v>91</v>
      </c>
      <c r="P130" s="747" t="s">
        <v>1</v>
      </c>
      <c r="Q130" s="750">
        <v>9299000</v>
      </c>
      <c r="R130" s="750">
        <v>9299000</v>
      </c>
      <c r="S130" s="598" t="s">
        <v>93</v>
      </c>
      <c r="T130" s="596" t="s">
        <v>94</v>
      </c>
      <c r="U130" s="596" t="s">
        <v>172</v>
      </c>
      <c r="V130" s="988" t="s">
        <v>684</v>
      </c>
      <c r="W130" s="988">
        <v>4500027128</v>
      </c>
      <c r="X130" s="1033">
        <v>9025000</v>
      </c>
      <c r="Y130" s="1043" t="s">
        <v>687</v>
      </c>
      <c r="Z130" s="980" t="s">
        <v>686</v>
      </c>
      <c r="AA130" s="547"/>
      <c r="AB130" s="548"/>
      <c r="AC130" s="751"/>
      <c r="AD130" s="554"/>
      <c r="AE130" s="554"/>
      <c r="AF130" s="554"/>
      <c r="AG130" s="554"/>
      <c r="AH130" s="554"/>
      <c r="AI130" s="554"/>
      <c r="AJ130" s="554">
        <v>1641000</v>
      </c>
      <c r="AK130" s="554">
        <v>1641000</v>
      </c>
      <c r="AL130" s="554">
        <v>1641000</v>
      </c>
      <c r="AM130" s="554">
        <v>1641000</v>
      </c>
      <c r="AN130" s="554">
        <v>2735000</v>
      </c>
      <c r="AO130" s="127"/>
      <c r="AP130" s="127"/>
      <c r="AR130" s="127"/>
    </row>
    <row r="131" spans="1:44" s="540" customFormat="1" ht="81" customHeight="1" x14ac:dyDescent="0.25">
      <c r="A131" s="778" t="s">
        <v>83</v>
      </c>
      <c r="B131" s="591" t="s">
        <v>84</v>
      </c>
      <c r="C131" s="591" t="s">
        <v>85</v>
      </c>
      <c r="D131" s="591" t="s">
        <v>86</v>
      </c>
      <c r="E131" s="591" t="s">
        <v>87</v>
      </c>
      <c r="F131" s="777"/>
      <c r="G131" s="777"/>
      <c r="H131" s="777"/>
      <c r="I131" s="777"/>
      <c r="J131" s="593" t="s">
        <v>88</v>
      </c>
      <c r="K131" s="596">
        <v>80161500</v>
      </c>
      <c r="L131" s="745" t="s">
        <v>601</v>
      </c>
      <c r="M131" s="749" t="s">
        <v>77</v>
      </c>
      <c r="N131" s="547" t="s">
        <v>602</v>
      </c>
      <c r="O131" s="747" t="s">
        <v>91</v>
      </c>
      <c r="P131" s="747" t="s">
        <v>1</v>
      </c>
      <c r="Q131" s="750">
        <v>30624000</v>
      </c>
      <c r="R131" s="750">
        <v>30624000</v>
      </c>
      <c r="S131" s="598" t="s">
        <v>93</v>
      </c>
      <c r="T131" s="596" t="s">
        <v>94</v>
      </c>
      <c r="U131" s="596" t="s">
        <v>172</v>
      </c>
      <c r="V131" s="988">
        <v>7000085785</v>
      </c>
      <c r="W131" s="988">
        <v>4500027197</v>
      </c>
      <c r="X131" s="1033">
        <v>28710000</v>
      </c>
      <c r="Y131" s="1040" t="s">
        <v>688</v>
      </c>
      <c r="Z131" s="980" t="s">
        <v>455</v>
      </c>
      <c r="AA131" s="547"/>
      <c r="AB131" s="548"/>
      <c r="AC131" s="751"/>
      <c r="AD131" s="554"/>
      <c r="AE131" s="554"/>
      <c r="AF131" s="554"/>
      <c r="AG131" s="554"/>
      <c r="AH131" s="554"/>
      <c r="AI131" s="554"/>
      <c r="AJ131" s="554">
        <v>5742000</v>
      </c>
      <c r="AK131" s="554">
        <v>5742000</v>
      </c>
      <c r="AL131" s="554">
        <v>5742000</v>
      </c>
      <c r="AM131" s="554">
        <v>5742000</v>
      </c>
      <c r="AN131" s="554">
        <v>7656000</v>
      </c>
      <c r="AO131" s="127"/>
      <c r="AP131" s="794">
        <f>1165942708+140619224+19688000+4500000+111695000</f>
        <v>1442444932</v>
      </c>
      <c r="AQ131" s="127">
        <v>1443000000</v>
      </c>
      <c r="AR131" s="127"/>
    </row>
    <row r="132" spans="1:44" s="540" customFormat="1" ht="81" customHeight="1" x14ac:dyDescent="0.25">
      <c r="A132" s="785" t="s">
        <v>83</v>
      </c>
      <c r="B132" s="591" t="s">
        <v>84</v>
      </c>
      <c r="C132" s="591" t="s">
        <v>85</v>
      </c>
      <c r="D132" s="591" t="s">
        <v>86</v>
      </c>
      <c r="E132" s="591" t="s">
        <v>87</v>
      </c>
      <c r="F132" s="777"/>
      <c r="G132" s="777"/>
      <c r="H132" s="777"/>
      <c r="I132" s="777"/>
      <c r="J132" s="593" t="s">
        <v>88</v>
      </c>
      <c r="K132" s="596">
        <v>80161500</v>
      </c>
      <c r="L132" s="745" t="s">
        <v>603</v>
      </c>
      <c r="M132" s="749" t="s">
        <v>77</v>
      </c>
      <c r="N132" s="547" t="s">
        <v>602</v>
      </c>
      <c r="O132" s="747" t="s">
        <v>91</v>
      </c>
      <c r="P132" s="747" t="s">
        <v>1</v>
      </c>
      <c r="Q132" s="750">
        <v>26250660</v>
      </c>
      <c r="R132" s="750">
        <v>26250660</v>
      </c>
      <c r="S132" s="598" t="s">
        <v>93</v>
      </c>
      <c r="T132" s="596" t="s">
        <v>94</v>
      </c>
      <c r="U132" s="596" t="s">
        <v>172</v>
      </c>
      <c r="V132" s="988">
        <v>7000085874</v>
      </c>
      <c r="W132" s="988">
        <v>4500027198</v>
      </c>
      <c r="X132" s="1033">
        <v>24610000</v>
      </c>
      <c r="Y132" s="1040" t="s">
        <v>919</v>
      </c>
      <c r="Z132" s="980" t="s">
        <v>494</v>
      </c>
      <c r="AA132" s="547"/>
      <c r="AB132" s="548"/>
      <c r="AC132" s="751"/>
      <c r="AD132" s="554"/>
      <c r="AE132" s="554"/>
      <c r="AF132" s="554"/>
      <c r="AG132" s="554"/>
      <c r="AH132" s="554"/>
      <c r="AI132" s="554"/>
      <c r="AJ132" s="554">
        <v>4922000</v>
      </c>
      <c r="AK132" s="554">
        <v>4922000</v>
      </c>
      <c r="AL132" s="554">
        <v>4922000</v>
      </c>
      <c r="AM132" s="554">
        <v>4922000</v>
      </c>
      <c r="AN132" s="554">
        <v>6562660</v>
      </c>
      <c r="AO132" s="127"/>
      <c r="AP132" s="794">
        <f>+AP131-1279265700</f>
        <v>163179232</v>
      </c>
      <c r="AQ132" s="795">
        <v>1279265700</v>
      </c>
      <c r="AR132" s="127"/>
    </row>
    <row r="133" spans="1:44" s="540" customFormat="1" ht="81" customHeight="1" x14ac:dyDescent="0.25">
      <c r="A133" s="785" t="s">
        <v>83</v>
      </c>
      <c r="B133" s="591" t="s">
        <v>84</v>
      </c>
      <c r="C133" s="591" t="s">
        <v>85</v>
      </c>
      <c r="D133" s="591" t="s">
        <v>86</v>
      </c>
      <c r="E133" s="591" t="s">
        <v>87</v>
      </c>
      <c r="F133" s="777"/>
      <c r="G133" s="777"/>
      <c r="H133" s="777"/>
      <c r="I133" s="777"/>
      <c r="J133" s="593" t="s">
        <v>88</v>
      </c>
      <c r="K133" s="596">
        <v>80161500</v>
      </c>
      <c r="L133" s="745" t="s">
        <v>624</v>
      </c>
      <c r="M133" s="749" t="s">
        <v>72</v>
      </c>
      <c r="N133" s="547" t="s">
        <v>393</v>
      </c>
      <c r="O133" s="747" t="s">
        <v>91</v>
      </c>
      <c r="P133" s="747" t="s">
        <v>1</v>
      </c>
      <c r="Q133" s="750">
        <v>34454000</v>
      </c>
      <c r="R133" s="750">
        <v>34454000</v>
      </c>
      <c r="S133" s="598" t="s">
        <v>93</v>
      </c>
      <c r="T133" s="596" t="s">
        <v>94</v>
      </c>
      <c r="U133" s="596" t="s">
        <v>172</v>
      </c>
      <c r="V133" s="988" t="s">
        <v>689</v>
      </c>
      <c r="W133" s="988">
        <v>4500026668</v>
      </c>
      <c r="X133" s="1033">
        <v>34454000</v>
      </c>
      <c r="Y133" s="1040" t="s">
        <v>690</v>
      </c>
      <c r="Z133" s="980" t="s">
        <v>691</v>
      </c>
      <c r="AA133" s="547"/>
      <c r="AB133" s="548"/>
      <c r="AC133" s="751"/>
      <c r="AD133" s="554"/>
      <c r="AE133" s="554"/>
      <c r="AF133" s="554"/>
      <c r="AG133" s="554"/>
      <c r="AH133" s="554">
        <v>4935000</v>
      </c>
      <c r="AI133" s="554">
        <v>4935000</v>
      </c>
      <c r="AJ133" s="554">
        <v>4935000</v>
      </c>
      <c r="AK133" s="554">
        <v>4935000</v>
      </c>
      <c r="AL133" s="554">
        <v>4935000</v>
      </c>
      <c r="AM133" s="554">
        <v>4935000</v>
      </c>
      <c r="AN133" s="554">
        <v>4935000</v>
      </c>
      <c r="AO133" s="127"/>
      <c r="AP133" s="127"/>
      <c r="AQ133" s="127">
        <f>+AQ131-AQ132</f>
        <v>163734300</v>
      </c>
      <c r="AR133" s="127"/>
    </row>
    <row r="134" spans="1:44" s="540" customFormat="1" ht="81" customHeight="1" x14ac:dyDescent="0.25">
      <c r="A134" s="778" t="s">
        <v>83</v>
      </c>
      <c r="B134" s="591" t="s">
        <v>84</v>
      </c>
      <c r="C134" s="591" t="s">
        <v>85</v>
      </c>
      <c r="D134" s="591" t="s">
        <v>86</v>
      </c>
      <c r="E134" s="591" t="s">
        <v>87</v>
      </c>
      <c r="F134" s="777"/>
      <c r="G134" s="777"/>
      <c r="H134" s="777"/>
      <c r="I134" s="777"/>
      <c r="J134" s="593" t="s">
        <v>88</v>
      </c>
      <c r="K134" s="596">
        <v>80161500</v>
      </c>
      <c r="L134" s="466" t="s">
        <v>787</v>
      </c>
      <c r="M134" s="749" t="s">
        <v>77</v>
      </c>
      <c r="N134" s="547" t="s">
        <v>625</v>
      </c>
      <c r="O134" s="747" t="s">
        <v>91</v>
      </c>
      <c r="P134" s="747" t="s">
        <v>1</v>
      </c>
      <c r="Q134" s="750">
        <v>36616667</v>
      </c>
      <c r="R134" s="750">
        <v>36616667</v>
      </c>
      <c r="S134" s="598" t="s">
        <v>93</v>
      </c>
      <c r="T134" s="596" t="s">
        <v>94</v>
      </c>
      <c r="U134" s="596" t="s">
        <v>172</v>
      </c>
      <c r="V134" s="988">
        <v>7000085799</v>
      </c>
      <c r="W134" s="988">
        <v>4500027279</v>
      </c>
      <c r="X134" s="1033">
        <v>31416650</v>
      </c>
      <c r="Y134" s="1040" t="s">
        <v>786</v>
      </c>
      <c r="Z134" s="980" t="s">
        <v>333</v>
      </c>
      <c r="AA134" s="547"/>
      <c r="AB134" s="548"/>
      <c r="AC134" s="751"/>
      <c r="AD134" s="554"/>
      <c r="AE134" s="554"/>
      <c r="AF134" s="554"/>
      <c r="AG134" s="554"/>
      <c r="AH134" s="554"/>
      <c r="AI134" s="554"/>
      <c r="AJ134" s="554">
        <v>6500000</v>
      </c>
      <c r="AK134" s="554">
        <v>6500000</v>
      </c>
      <c r="AL134" s="554">
        <v>6500000</v>
      </c>
      <c r="AM134" s="554">
        <v>6500000</v>
      </c>
      <c r="AN134" s="554">
        <v>5416650</v>
      </c>
      <c r="AO134" s="127"/>
      <c r="AP134" s="127"/>
      <c r="AQ134" s="127"/>
      <c r="AR134" s="127"/>
    </row>
    <row r="135" spans="1:44" s="540" customFormat="1" ht="81" customHeight="1" x14ac:dyDescent="0.25">
      <c r="A135" s="785" t="s">
        <v>83</v>
      </c>
      <c r="B135" s="591" t="s">
        <v>84</v>
      </c>
      <c r="C135" s="591" t="s">
        <v>85</v>
      </c>
      <c r="D135" s="591" t="s">
        <v>86</v>
      </c>
      <c r="E135" s="591" t="s">
        <v>87</v>
      </c>
      <c r="F135" s="777"/>
      <c r="G135" s="777"/>
      <c r="H135" s="777"/>
      <c r="I135" s="777"/>
      <c r="J135" s="593" t="s">
        <v>88</v>
      </c>
      <c r="K135" s="596">
        <v>80161500</v>
      </c>
      <c r="L135" s="796" t="s">
        <v>626</v>
      </c>
      <c r="M135" s="749" t="s">
        <v>77</v>
      </c>
      <c r="N135" s="547" t="s">
        <v>627</v>
      </c>
      <c r="O135" s="747" t="s">
        <v>91</v>
      </c>
      <c r="P135" s="747" t="s">
        <v>1</v>
      </c>
      <c r="Q135" s="750">
        <v>27071000</v>
      </c>
      <c r="R135" s="750">
        <v>27071000</v>
      </c>
      <c r="S135" s="598" t="s">
        <v>93</v>
      </c>
      <c r="T135" s="596" t="s">
        <v>94</v>
      </c>
      <c r="U135" s="596" t="s">
        <v>172</v>
      </c>
      <c r="V135" s="988">
        <v>7000085871</v>
      </c>
      <c r="W135" s="988">
        <v>4500027474</v>
      </c>
      <c r="X135" s="1033">
        <v>21820858</v>
      </c>
      <c r="Y135" s="1040" t="s">
        <v>801</v>
      </c>
      <c r="Z135" s="980" t="s">
        <v>802</v>
      </c>
      <c r="AA135" s="547"/>
      <c r="AB135" s="548"/>
      <c r="AC135" s="751"/>
      <c r="AD135" s="554"/>
      <c r="AE135" s="554"/>
      <c r="AF135" s="554"/>
      <c r="AG135" s="554"/>
      <c r="AH135" s="554"/>
      <c r="AI135" s="554"/>
      <c r="AJ135" s="554"/>
      <c r="AK135" s="554">
        <v>4922000</v>
      </c>
      <c r="AL135" s="554">
        <v>4922000</v>
      </c>
      <c r="AM135" s="554">
        <v>4922000</v>
      </c>
      <c r="AN135" s="554">
        <v>7054858</v>
      </c>
      <c r="AO135" s="127"/>
      <c r="AP135" s="127"/>
      <c r="AQ135" s="127"/>
      <c r="AR135" s="127"/>
    </row>
    <row r="136" spans="1:44" s="540" customFormat="1" ht="81" customHeight="1" x14ac:dyDescent="0.25">
      <c r="A136" s="785" t="s">
        <v>83</v>
      </c>
      <c r="B136" s="591" t="s">
        <v>84</v>
      </c>
      <c r="C136" s="591" t="s">
        <v>85</v>
      </c>
      <c r="D136" s="591" t="s">
        <v>86</v>
      </c>
      <c r="E136" s="591" t="s">
        <v>87</v>
      </c>
      <c r="F136" s="777"/>
      <c r="G136" s="777"/>
      <c r="H136" s="777"/>
      <c r="I136" s="777"/>
      <c r="J136" s="593" t="s">
        <v>88</v>
      </c>
      <c r="K136" s="596">
        <v>80161500</v>
      </c>
      <c r="L136" s="796" t="s">
        <v>628</v>
      </c>
      <c r="M136" s="749" t="s">
        <v>77</v>
      </c>
      <c r="N136" s="547" t="s">
        <v>602</v>
      </c>
      <c r="O136" s="747" t="s">
        <v>91</v>
      </c>
      <c r="P136" s="747" t="s">
        <v>1</v>
      </c>
      <c r="Q136" s="750">
        <v>16405333</v>
      </c>
      <c r="R136" s="750">
        <v>16405333</v>
      </c>
      <c r="S136" s="598" t="s">
        <v>93</v>
      </c>
      <c r="T136" s="596" t="s">
        <v>94</v>
      </c>
      <c r="U136" s="596" t="s">
        <v>172</v>
      </c>
      <c r="V136" s="1044">
        <v>7000085873</v>
      </c>
      <c r="W136" s="988">
        <v>4500027216</v>
      </c>
      <c r="X136" s="1045">
        <v>15380000</v>
      </c>
      <c r="Y136" s="1046" t="s">
        <v>1104</v>
      </c>
      <c r="Z136" s="980" t="s">
        <v>1105</v>
      </c>
      <c r="AA136" s="547"/>
      <c r="AB136" s="548"/>
      <c r="AC136" s="751"/>
      <c r="AD136" s="554"/>
      <c r="AE136" s="554"/>
      <c r="AF136" s="554"/>
      <c r="AG136" s="554"/>
      <c r="AH136" s="554"/>
      <c r="AI136" s="554"/>
      <c r="AJ136" s="554">
        <v>3076000</v>
      </c>
      <c r="AK136" s="554">
        <v>3076000</v>
      </c>
      <c r="AL136" s="554">
        <v>3076000</v>
      </c>
      <c r="AM136" s="554">
        <v>3076000</v>
      </c>
      <c r="AN136" s="554">
        <v>4101333</v>
      </c>
      <c r="AO136" s="127"/>
      <c r="AP136" s="127"/>
      <c r="AQ136" s="127"/>
      <c r="AR136" s="127"/>
    </row>
    <row r="137" spans="1:44" s="540" customFormat="1" ht="81" customHeight="1" x14ac:dyDescent="0.25">
      <c r="A137" s="805" t="s">
        <v>83</v>
      </c>
      <c r="B137" s="591" t="s">
        <v>84</v>
      </c>
      <c r="C137" s="591" t="s">
        <v>85</v>
      </c>
      <c r="D137" s="591" t="s">
        <v>86</v>
      </c>
      <c r="E137" s="591" t="s">
        <v>87</v>
      </c>
      <c r="F137" s="777"/>
      <c r="G137" s="777"/>
      <c r="H137" s="777"/>
      <c r="I137" s="777"/>
      <c r="J137" s="593" t="s">
        <v>88</v>
      </c>
      <c r="K137" s="596">
        <v>80161500</v>
      </c>
      <c r="L137" s="501" t="s">
        <v>305</v>
      </c>
      <c r="M137" s="749" t="s">
        <v>77</v>
      </c>
      <c r="N137" s="547" t="s">
        <v>602</v>
      </c>
      <c r="O137" s="747" t="s">
        <v>91</v>
      </c>
      <c r="P137" s="747" t="s">
        <v>1</v>
      </c>
      <c r="Q137" s="750">
        <v>26250667</v>
      </c>
      <c r="R137" s="750">
        <v>26250667</v>
      </c>
      <c r="S137" s="598" t="s">
        <v>93</v>
      </c>
      <c r="T137" s="596" t="s">
        <v>94</v>
      </c>
      <c r="U137" s="596" t="s">
        <v>172</v>
      </c>
      <c r="V137" s="1044">
        <v>7000085941</v>
      </c>
      <c r="W137" s="988">
        <v>4500027424</v>
      </c>
      <c r="X137" s="1045">
        <v>22969320</v>
      </c>
      <c r="Y137" s="1046" t="s">
        <v>783</v>
      </c>
      <c r="Z137" s="980" t="s">
        <v>395</v>
      </c>
      <c r="AA137" s="547"/>
      <c r="AB137" s="548"/>
      <c r="AC137" s="751"/>
      <c r="AD137" s="554"/>
      <c r="AE137" s="554"/>
      <c r="AF137" s="554"/>
      <c r="AG137" s="554"/>
      <c r="AH137" s="554"/>
      <c r="AI137" s="554"/>
      <c r="AJ137" s="554"/>
      <c r="AK137" s="554">
        <v>4922000</v>
      </c>
      <c r="AL137" s="554">
        <v>4922000</v>
      </c>
      <c r="AM137" s="554">
        <v>4922000</v>
      </c>
      <c r="AN137" s="554">
        <v>8203320</v>
      </c>
      <c r="AO137" s="127"/>
      <c r="AP137" s="127"/>
      <c r="AQ137" s="127"/>
      <c r="AR137" s="127"/>
    </row>
    <row r="138" spans="1:44" s="540" customFormat="1" ht="81" customHeight="1" x14ac:dyDescent="0.25">
      <c r="A138" s="805" t="s">
        <v>83</v>
      </c>
      <c r="B138" s="591" t="s">
        <v>84</v>
      </c>
      <c r="C138" s="591" t="s">
        <v>85</v>
      </c>
      <c r="D138" s="591" t="s">
        <v>86</v>
      </c>
      <c r="E138" s="591" t="s">
        <v>87</v>
      </c>
      <c r="F138" s="777"/>
      <c r="G138" s="777"/>
      <c r="H138" s="777"/>
      <c r="I138" s="777"/>
      <c r="J138" s="593" t="s">
        <v>88</v>
      </c>
      <c r="K138" s="596">
        <v>80161500</v>
      </c>
      <c r="L138" s="509" t="s">
        <v>350</v>
      </c>
      <c r="M138" s="749" t="s">
        <v>77</v>
      </c>
      <c r="N138" s="547" t="s">
        <v>656</v>
      </c>
      <c r="O138" s="747" t="s">
        <v>91</v>
      </c>
      <c r="P138" s="747" t="s">
        <v>1</v>
      </c>
      <c r="Q138" s="750">
        <v>15400000</v>
      </c>
      <c r="R138" s="750">
        <v>15400000</v>
      </c>
      <c r="S138" s="598" t="s">
        <v>93</v>
      </c>
      <c r="T138" s="596" t="s">
        <v>94</v>
      </c>
      <c r="U138" s="596" t="s">
        <v>172</v>
      </c>
      <c r="V138" s="1044">
        <v>7000085942</v>
      </c>
      <c r="W138" s="988">
        <v>4500027523</v>
      </c>
      <c r="X138" s="1045">
        <v>14466666</v>
      </c>
      <c r="Y138" s="1046" t="s">
        <v>921</v>
      </c>
      <c r="Z138" s="980" t="s">
        <v>352</v>
      </c>
      <c r="AA138" s="547"/>
      <c r="AB138" s="548"/>
      <c r="AC138" s="751"/>
      <c r="AD138" s="554"/>
      <c r="AE138" s="554"/>
      <c r="AF138" s="554"/>
      <c r="AG138" s="554"/>
      <c r="AH138" s="554"/>
      <c r="AI138" s="554"/>
      <c r="AJ138" s="554"/>
      <c r="AK138" s="554">
        <v>3500000</v>
      </c>
      <c r="AL138" s="554">
        <v>3500000</v>
      </c>
      <c r="AM138" s="554">
        <v>3500000</v>
      </c>
      <c r="AN138" s="554">
        <v>4900000</v>
      </c>
      <c r="AO138" s="127"/>
      <c r="AP138" s="127"/>
      <c r="AQ138" s="127"/>
      <c r="AR138" s="127"/>
    </row>
    <row r="139" spans="1:44" s="540" customFormat="1" ht="81" customHeight="1" x14ac:dyDescent="0.25">
      <c r="A139" s="805" t="s">
        <v>83</v>
      </c>
      <c r="B139" s="591" t="s">
        <v>84</v>
      </c>
      <c r="C139" s="591" t="s">
        <v>85</v>
      </c>
      <c r="D139" s="591" t="s">
        <v>86</v>
      </c>
      <c r="E139" s="591" t="s">
        <v>87</v>
      </c>
      <c r="F139" s="777"/>
      <c r="G139" s="777"/>
      <c r="H139" s="777"/>
      <c r="I139" s="777"/>
      <c r="J139" s="593" t="s">
        <v>88</v>
      </c>
      <c r="K139" s="596">
        <v>80161500</v>
      </c>
      <c r="L139" s="806" t="s">
        <v>655</v>
      </c>
      <c r="M139" s="749" t="s">
        <v>77</v>
      </c>
      <c r="N139" s="547" t="s">
        <v>657</v>
      </c>
      <c r="O139" s="747" t="s">
        <v>91</v>
      </c>
      <c r="P139" s="747" t="s">
        <v>1</v>
      </c>
      <c r="Q139" s="750">
        <v>39179467</v>
      </c>
      <c r="R139" s="750">
        <v>39179467</v>
      </c>
      <c r="S139" s="598" t="s">
        <v>93</v>
      </c>
      <c r="T139" s="596" t="s">
        <v>94</v>
      </c>
      <c r="U139" s="596" t="s">
        <v>172</v>
      </c>
      <c r="V139" s="1044">
        <v>7000085943</v>
      </c>
      <c r="W139" s="988">
        <v>4500027512</v>
      </c>
      <c r="X139" s="1045">
        <v>36924526</v>
      </c>
      <c r="Y139" s="1046" t="s">
        <v>922</v>
      </c>
      <c r="Z139" s="980" t="s">
        <v>923</v>
      </c>
      <c r="AA139" s="547"/>
      <c r="AB139" s="548"/>
      <c r="AC139" s="751"/>
      <c r="AD139" s="554"/>
      <c r="AE139" s="554"/>
      <c r="AF139" s="554"/>
      <c r="AG139" s="554"/>
      <c r="AH139" s="554"/>
      <c r="AI139" s="554"/>
      <c r="AJ139" s="554"/>
      <c r="AK139" s="554">
        <v>8456000</v>
      </c>
      <c r="AL139" s="554">
        <v>8456000</v>
      </c>
      <c r="AM139" s="554">
        <v>8456000</v>
      </c>
      <c r="AN139" s="554">
        <v>13811467</v>
      </c>
      <c r="AO139" s="127"/>
      <c r="AP139" s="127"/>
      <c r="AQ139" s="127"/>
      <c r="AR139" s="127"/>
    </row>
    <row r="140" spans="1:44" s="540" customFormat="1" ht="81" customHeight="1" x14ac:dyDescent="0.25">
      <c r="A140" s="805" t="s">
        <v>83</v>
      </c>
      <c r="B140" s="591" t="s">
        <v>84</v>
      </c>
      <c r="C140" s="591" t="s">
        <v>85</v>
      </c>
      <c r="D140" s="591" t="s">
        <v>86</v>
      </c>
      <c r="E140" s="591" t="s">
        <v>87</v>
      </c>
      <c r="F140" s="777"/>
      <c r="G140" s="777"/>
      <c r="H140" s="777"/>
      <c r="I140" s="777"/>
      <c r="J140" s="593" t="s">
        <v>88</v>
      </c>
      <c r="K140" s="596">
        <v>80161500</v>
      </c>
      <c r="L140" s="806" t="s">
        <v>658</v>
      </c>
      <c r="M140" s="749" t="s">
        <v>77</v>
      </c>
      <c r="N140" s="547" t="s">
        <v>659</v>
      </c>
      <c r="O140" s="747" t="s">
        <v>91</v>
      </c>
      <c r="P140" s="747" t="s">
        <v>1</v>
      </c>
      <c r="Q140" s="750">
        <v>24274341</v>
      </c>
      <c r="R140" s="750">
        <v>24274341</v>
      </c>
      <c r="S140" s="598" t="s">
        <v>93</v>
      </c>
      <c r="T140" s="596" t="s">
        <v>94</v>
      </c>
      <c r="U140" s="596" t="s">
        <v>172</v>
      </c>
      <c r="V140" s="1044">
        <v>7000085944</v>
      </c>
      <c r="W140" s="988">
        <v>4500027735</v>
      </c>
      <c r="X140" s="1045">
        <v>18522574</v>
      </c>
      <c r="Y140" s="1046" t="s">
        <v>924</v>
      </c>
      <c r="Z140" s="980" t="s">
        <v>337</v>
      </c>
      <c r="AA140" s="547"/>
      <c r="AB140" s="548"/>
      <c r="AC140" s="751"/>
      <c r="AD140" s="554"/>
      <c r="AE140" s="554"/>
      <c r="AF140" s="554"/>
      <c r="AG140" s="554"/>
      <c r="AH140" s="554"/>
      <c r="AI140" s="554"/>
      <c r="AJ140" s="554"/>
      <c r="AK140" s="554">
        <v>5394298</v>
      </c>
      <c r="AL140" s="554">
        <v>5394298</v>
      </c>
      <c r="AM140" s="554">
        <v>5394298</v>
      </c>
      <c r="AN140" s="554">
        <v>8091447</v>
      </c>
      <c r="AO140" s="127"/>
      <c r="AP140" s="127"/>
      <c r="AQ140" s="127"/>
      <c r="AR140" s="127"/>
    </row>
    <row r="141" spans="1:44" s="540" customFormat="1" ht="81" customHeight="1" x14ac:dyDescent="0.25">
      <c r="A141" s="805" t="s">
        <v>83</v>
      </c>
      <c r="B141" s="591" t="s">
        <v>84</v>
      </c>
      <c r="C141" s="591" t="s">
        <v>85</v>
      </c>
      <c r="D141" s="591" t="s">
        <v>86</v>
      </c>
      <c r="E141" s="591" t="s">
        <v>87</v>
      </c>
      <c r="F141" s="777"/>
      <c r="G141" s="777"/>
      <c r="H141" s="777"/>
      <c r="I141" s="777"/>
      <c r="J141" s="593" t="s">
        <v>88</v>
      </c>
      <c r="K141" s="596">
        <v>80161500</v>
      </c>
      <c r="L141" s="806" t="s">
        <v>660</v>
      </c>
      <c r="M141" s="749" t="s">
        <v>77</v>
      </c>
      <c r="N141" s="547" t="s">
        <v>661</v>
      </c>
      <c r="O141" s="747" t="s">
        <v>91</v>
      </c>
      <c r="P141" s="747" t="s">
        <v>1</v>
      </c>
      <c r="Q141" s="807">
        <v>19701933</v>
      </c>
      <c r="R141" s="750">
        <v>19701933</v>
      </c>
      <c r="S141" s="598" t="s">
        <v>93</v>
      </c>
      <c r="T141" s="596" t="s">
        <v>94</v>
      </c>
      <c r="U141" s="596" t="s">
        <v>172</v>
      </c>
      <c r="V141" s="1044">
        <v>7000085966</v>
      </c>
      <c r="W141" s="988">
        <v>4500027922</v>
      </c>
      <c r="X141" s="1045">
        <v>10704197</v>
      </c>
      <c r="Y141" s="1046" t="s">
        <v>926</v>
      </c>
      <c r="Z141" s="980" t="s">
        <v>925</v>
      </c>
      <c r="AA141" s="547"/>
      <c r="AB141" s="548"/>
      <c r="AC141" s="751"/>
      <c r="AD141" s="554"/>
      <c r="AE141" s="554"/>
      <c r="AF141" s="554"/>
      <c r="AG141" s="554"/>
      <c r="AH141" s="554"/>
      <c r="AI141" s="554"/>
      <c r="AJ141" s="554"/>
      <c r="AK141" s="554">
        <v>4654000</v>
      </c>
      <c r="AL141" s="554">
        <v>4654000</v>
      </c>
      <c r="AM141" s="554">
        <v>4654000</v>
      </c>
      <c r="AN141" s="554">
        <v>5739933</v>
      </c>
      <c r="AO141" s="127"/>
      <c r="AP141" s="127"/>
      <c r="AQ141" s="127"/>
      <c r="AR141" s="127"/>
    </row>
    <row r="142" spans="1:44" s="540" customFormat="1" ht="81" customHeight="1" x14ac:dyDescent="0.25">
      <c r="A142" s="805" t="s">
        <v>83</v>
      </c>
      <c r="B142" s="591" t="s">
        <v>84</v>
      </c>
      <c r="C142" s="591" t="s">
        <v>85</v>
      </c>
      <c r="D142" s="591" t="s">
        <v>86</v>
      </c>
      <c r="E142" s="591" t="s">
        <v>87</v>
      </c>
      <c r="F142" s="777"/>
      <c r="G142" s="777"/>
      <c r="H142" s="777"/>
      <c r="I142" s="777"/>
      <c r="J142" s="593" t="s">
        <v>88</v>
      </c>
      <c r="K142" s="596">
        <v>80161500</v>
      </c>
      <c r="L142" s="806" t="s">
        <v>662</v>
      </c>
      <c r="M142" s="749" t="s">
        <v>77</v>
      </c>
      <c r="N142" s="547" t="s">
        <v>657</v>
      </c>
      <c r="O142" s="747" t="s">
        <v>91</v>
      </c>
      <c r="P142" s="747" t="s">
        <v>1</v>
      </c>
      <c r="Q142" s="804">
        <v>22790695</v>
      </c>
      <c r="R142" s="804">
        <v>22790695</v>
      </c>
      <c r="S142" s="598" t="s">
        <v>93</v>
      </c>
      <c r="T142" s="596" t="s">
        <v>94</v>
      </c>
      <c r="U142" s="596" t="s">
        <v>172</v>
      </c>
      <c r="V142" s="1044">
        <v>7000086055</v>
      </c>
      <c r="W142" s="988">
        <v>4500025728</v>
      </c>
      <c r="X142" s="1045">
        <v>20495225</v>
      </c>
      <c r="Y142" s="1046" t="s">
        <v>920</v>
      </c>
      <c r="Z142" s="980" t="s">
        <v>329</v>
      </c>
      <c r="AA142" s="547"/>
      <c r="AB142" s="548"/>
      <c r="AC142" s="751"/>
      <c r="AD142" s="554"/>
      <c r="AE142" s="554"/>
      <c r="AF142" s="554"/>
      <c r="AG142" s="554"/>
      <c r="AH142" s="554"/>
      <c r="AI142" s="554"/>
      <c r="AJ142" s="554"/>
      <c r="AK142" s="554">
        <v>4918855</v>
      </c>
      <c r="AL142" s="554">
        <v>4918855</v>
      </c>
      <c r="AM142" s="554">
        <v>4918855</v>
      </c>
      <c r="AN142" s="554">
        <v>8034130</v>
      </c>
      <c r="AO142" s="127"/>
      <c r="AP142" s="127"/>
      <c r="AQ142" s="127"/>
      <c r="AR142" s="127"/>
    </row>
    <row r="143" spans="1:44" s="540" customFormat="1" ht="81" customHeight="1" x14ac:dyDescent="0.25">
      <c r="A143" s="805" t="s">
        <v>83</v>
      </c>
      <c r="B143" s="591" t="s">
        <v>84</v>
      </c>
      <c r="C143" s="591" t="s">
        <v>85</v>
      </c>
      <c r="D143" s="591" t="s">
        <v>86</v>
      </c>
      <c r="E143" s="591" t="s">
        <v>87</v>
      </c>
      <c r="F143" s="777"/>
      <c r="G143" s="777"/>
      <c r="H143" s="777"/>
      <c r="I143" s="777"/>
      <c r="J143" s="593" t="s">
        <v>88</v>
      </c>
      <c r="K143" s="596">
        <v>80161500</v>
      </c>
      <c r="L143" s="806" t="s">
        <v>664</v>
      </c>
      <c r="M143" s="749" t="s">
        <v>77</v>
      </c>
      <c r="N143" s="547" t="s">
        <v>192</v>
      </c>
      <c r="O143" s="747" t="s">
        <v>91</v>
      </c>
      <c r="P143" s="747" t="s">
        <v>1</v>
      </c>
      <c r="Q143" s="804">
        <v>21870000</v>
      </c>
      <c r="R143" s="804">
        <v>21870000</v>
      </c>
      <c r="S143" s="598" t="s">
        <v>93</v>
      </c>
      <c r="T143" s="596" t="s">
        <v>94</v>
      </c>
      <c r="U143" s="596" t="s">
        <v>172</v>
      </c>
      <c r="V143" s="1044">
        <v>7000086109</v>
      </c>
      <c r="W143" s="988">
        <v>4500027460</v>
      </c>
      <c r="X143" s="1045">
        <v>19391400</v>
      </c>
      <c r="Y143" s="1046" t="s">
        <v>791</v>
      </c>
      <c r="Z143" s="980" t="s">
        <v>792</v>
      </c>
      <c r="AA143" s="547"/>
      <c r="AB143" s="548"/>
      <c r="AC143" s="751"/>
      <c r="AD143" s="554"/>
      <c r="AE143" s="554"/>
      <c r="AF143" s="554"/>
      <c r="AG143" s="554"/>
      <c r="AH143" s="554"/>
      <c r="AI143" s="554"/>
      <c r="AJ143" s="554"/>
      <c r="AK143" s="554">
        <v>4374000</v>
      </c>
      <c r="AL143" s="554">
        <v>4374000</v>
      </c>
      <c r="AM143" s="554">
        <v>4374000</v>
      </c>
      <c r="AN143" s="554">
        <v>6269400</v>
      </c>
      <c r="AO143" s="127"/>
      <c r="AP143" s="127"/>
      <c r="AQ143" s="127"/>
      <c r="AR143" s="127"/>
    </row>
    <row r="144" spans="1:44" s="540" customFormat="1" ht="81" customHeight="1" x14ac:dyDescent="0.25">
      <c r="A144" s="805" t="s">
        <v>83</v>
      </c>
      <c r="B144" s="591" t="s">
        <v>84</v>
      </c>
      <c r="C144" s="591" t="s">
        <v>85</v>
      </c>
      <c r="D144" s="591" t="s">
        <v>86</v>
      </c>
      <c r="E144" s="591" t="s">
        <v>87</v>
      </c>
      <c r="F144" s="777"/>
      <c r="G144" s="777"/>
      <c r="H144" s="777"/>
      <c r="I144" s="777"/>
      <c r="J144" s="593" t="s">
        <v>88</v>
      </c>
      <c r="K144" s="596">
        <v>80161500</v>
      </c>
      <c r="L144" s="806" t="s">
        <v>665</v>
      </c>
      <c r="M144" s="749" t="s">
        <v>77</v>
      </c>
      <c r="N144" s="547" t="s">
        <v>666</v>
      </c>
      <c r="O144" s="747" t="s">
        <v>91</v>
      </c>
      <c r="P144" s="747" t="s">
        <v>1</v>
      </c>
      <c r="Q144" s="804">
        <v>16771067</v>
      </c>
      <c r="R144" s="804">
        <v>16771067</v>
      </c>
      <c r="S144" s="598" t="s">
        <v>93</v>
      </c>
      <c r="T144" s="596" t="s">
        <v>94</v>
      </c>
      <c r="U144" s="596" t="s">
        <v>172</v>
      </c>
      <c r="V144" s="1044">
        <v>7000086118</v>
      </c>
      <c r="W144" s="988">
        <v>4500027585</v>
      </c>
      <c r="X144" s="1045">
        <v>14551348</v>
      </c>
      <c r="Y144" s="1046" t="s">
        <v>927</v>
      </c>
      <c r="Z144" s="980" t="s">
        <v>928</v>
      </c>
      <c r="AA144" s="547"/>
      <c r="AB144" s="548"/>
      <c r="AC144" s="751"/>
      <c r="AD144" s="554"/>
      <c r="AE144" s="554"/>
      <c r="AF144" s="554"/>
      <c r="AG144" s="554"/>
      <c r="AH144" s="554"/>
      <c r="AI144" s="554"/>
      <c r="AJ144" s="554"/>
      <c r="AK144" s="554">
        <v>3699500</v>
      </c>
      <c r="AL144" s="554">
        <v>3699500</v>
      </c>
      <c r="AM144" s="554">
        <v>3699500</v>
      </c>
      <c r="AN144" s="554">
        <v>5672566.666666667</v>
      </c>
      <c r="AO144" s="127"/>
      <c r="AP144" s="127"/>
      <c r="AQ144" s="127"/>
      <c r="AR144" s="127"/>
    </row>
    <row r="145" spans="1:44" s="540" customFormat="1" ht="81" customHeight="1" x14ac:dyDescent="0.25">
      <c r="A145" s="785" t="s">
        <v>83</v>
      </c>
      <c r="B145" s="591" t="s">
        <v>84</v>
      </c>
      <c r="C145" s="591" t="s">
        <v>85</v>
      </c>
      <c r="D145" s="591" t="s">
        <v>86</v>
      </c>
      <c r="E145" s="591" t="s">
        <v>87</v>
      </c>
      <c r="F145" s="777"/>
      <c r="G145" s="777"/>
      <c r="H145" s="777"/>
      <c r="I145" s="777"/>
      <c r="J145" s="593" t="s">
        <v>88</v>
      </c>
      <c r="K145" s="596">
        <v>80161500</v>
      </c>
      <c r="L145" s="806" t="s">
        <v>726</v>
      </c>
      <c r="M145" s="749" t="s">
        <v>77</v>
      </c>
      <c r="N145" s="547" t="s">
        <v>192</v>
      </c>
      <c r="O145" s="747" t="s">
        <v>91</v>
      </c>
      <c r="P145" s="747" t="s">
        <v>1</v>
      </c>
      <c r="Q145" s="804">
        <v>34175000</v>
      </c>
      <c r="R145" s="804">
        <f>6835000*5</f>
        <v>34175000</v>
      </c>
      <c r="S145" s="598" t="s">
        <v>93</v>
      </c>
      <c r="T145" s="596" t="s">
        <v>94</v>
      </c>
      <c r="U145" s="596" t="s">
        <v>172</v>
      </c>
      <c r="V145" s="1044">
        <v>7000086279</v>
      </c>
      <c r="W145" s="988">
        <v>4500027471</v>
      </c>
      <c r="X145" s="1045">
        <v>30301829</v>
      </c>
      <c r="Y145" s="1046" t="s">
        <v>799</v>
      </c>
      <c r="Z145" s="980" t="s">
        <v>800</v>
      </c>
      <c r="AA145" s="547"/>
      <c r="AB145" s="548"/>
      <c r="AC145" s="751"/>
      <c r="AD145" s="554"/>
      <c r="AE145" s="554"/>
      <c r="AF145" s="554"/>
      <c r="AG145" s="554"/>
      <c r="AH145" s="554"/>
      <c r="AI145" s="554"/>
      <c r="AJ145" s="554"/>
      <c r="AK145" s="554">
        <v>6835000</v>
      </c>
      <c r="AL145" s="554">
        <v>6835000</v>
      </c>
      <c r="AM145" s="554">
        <v>6835000</v>
      </c>
      <c r="AN145" s="554">
        <v>9796829</v>
      </c>
      <c r="AO145" s="127"/>
      <c r="AP145" s="127"/>
      <c r="AQ145" s="127"/>
      <c r="AR145" s="127"/>
    </row>
    <row r="146" spans="1:44" s="540" customFormat="1" ht="81" customHeight="1" x14ac:dyDescent="0.25">
      <c r="A146" s="805" t="s">
        <v>83</v>
      </c>
      <c r="B146" s="591" t="s">
        <v>84</v>
      </c>
      <c r="C146" s="591" t="s">
        <v>85</v>
      </c>
      <c r="D146" s="591" t="s">
        <v>86</v>
      </c>
      <c r="E146" s="591" t="s">
        <v>87</v>
      </c>
      <c r="F146" s="777"/>
      <c r="G146" s="777"/>
      <c r="H146" s="777"/>
      <c r="I146" s="777"/>
      <c r="J146" s="593" t="s">
        <v>88</v>
      </c>
      <c r="K146" s="596">
        <v>80161500</v>
      </c>
      <c r="L146" s="806" t="s">
        <v>729</v>
      </c>
      <c r="M146" s="749" t="s">
        <v>78</v>
      </c>
      <c r="N146" s="547" t="s">
        <v>730</v>
      </c>
      <c r="O146" s="747" t="s">
        <v>91</v>
      </c>
      <c r="P146" s="747" t="s">
        <v>1</v>
      </c>
      <c r="Q146" s="804">
        <v>14181417</v>
      </c>
      <c r="R146" s="804">
        <v>14181417</v>
      </c>
      <c r="S146" s="598" t="s">
        <v>93</v>
      </c>
      <c r="T146" s="596" t="s">
        <v>94</v>
      </c>
      <c r="U146" s="596" t="s">
        <v>172</v>
      </c>
      <c r="V146" s="1044">
        <v>7000086411</v>
      </c>
      <c r="W146" s="988">
        <v>4500027768</v>
      </c>
      <c r="X146" s="987">
        <v>11715080</v>
      </c>
      <c r="Y146" s="1046" t="s">
        <v>929</v>
      </c>
      <c r="Z146" s="1047" t="s">
        <v>930</v>
      </c>
      <c r="AA146" s="547"/>
      <c r="AB146" s="548"/>
      <c r="AC146" s="751"/>
      <c r="AD146" s="554"/>
      <c r="AE146" s="554"/>
      <c r="AF146" s="554"/>
      <c r="AG146" s="554"/>
      <c r="AH146" s="554"/>
      <c r="AI146" s="554"/>
      <c r="AJ146" s="554"/>
      <c r="AK146" s="554"/>
      <c r="AL146" s="554">
        <v>3699500</v>
      </c>
      <c r="AM146" s="554">
        <v>3699500</v>
      </c>
      <c r="AN146" s="554">
        <v>6782416.666666667</v>
      </c>
      <c r="AO146" s="127"/>
      <c r="AP146" s="127"/>
      <c r="AQ146" s="127"/>
      <c r="AR146" s="127"/>
    </row>
    <row r="147" spans="1:44" s="540" customFormat="1" ht="81" customHeight="1" x14ac:dyDescent="0.25">
      <c r="A147" s="805" t="s">
        <v>83</v>
      </c>
      <c r="B147" s="591" t="s">
        <v>84</v>
      </c>
      <c r="C147" s="591" t="s">
        <v>85</v>
      </c>
      <c r="D147" s="591" t="s">
        <v>86</v>
      </c>
      <c r="E147" s="591" t="s">
        <v>87</v>
      </c>
      <c r="F147" s="777"/>
      <c r="G147" s="777"/>
      <c r="H147" s="777"/>
      <c r="I147" s="777"/>
      <c r="J147" s="593" t="s">
        <v>88</v>
      </c>
      <c r="K147" s="596">
        <v>80161500</v>
      </c>
      <c r="L147" s="806" t="s">
        <v>735</v>
      </c>
      <c r="M147" s="749" t="s">
        <v>78</v>
      </c>
      <c r="N147" s="547" t="s">
        <v>728</v>
      </c>
      <c r="O147" s="747" t="s">
        <v>91</v>
      </c>
      <c r="P147" s="747" t="s">
        <v>1</v>
      </c>
      <c r="Q147" s="804">
        <v>48300000</v>
      </c>
      <c r="R147" s="804">
        <v>48300000</v>
      </c>
      <c r="S147" s="598" t="s">
        <v>93</v>
      </c>
      <c r="T147" s="596" t="s">
        <v>94</v>
      </c>
      <c r="U147" s="596" t="s">
        <v>172</v>
      </c>
      <c r="V147" s="1044">
        <v>7000086432</v>
      </c>
      <c r="W147" s="988">
        <v>4200003863</v>
      </c>
      <c r="X147" s="987">
        <v>48300000</v>
      </c>
      <c r="Y147" s="1046" t="s">
        <v>891</v>
      </c>
      <c r="Z147" s="1047" t="s">
        <v>756</v>
      </c>
      <c r="AA147" s="547"/>
      <c r="AB147" s="548"/>
      <c r="AC147" s="751"/>
      <c r="AD147" s="554"/>
      <c r="AE147" s="554"/>
      <c r="AF147" s="554"/>
      <c r="AG147" s="554"/>
      <c r="AH147" s="554"/>
      <c r="AI147" s="554"/>
      <c r="AJ147" s="554"/>
      <c r="AK147" s="554"/>
      <c r="AL147" s="554">
        <v>13800000</v>
      </c>
      <c r="AM147" s="554">
        <v>13800000</v>
      </c>
      <c r="AN147" s="554">
        <v>20700000</v>
      </c>
      <c r="AO147" s="127"/>
      <c r="AP147" s="127"/>
      <c r="AQ147" s="127"/>
      <c r="AR147" s="127"/>
    </row>
    <row r="148" spans="1:44" s="540" customFormat="1" ht="81" customHeight="1" x14ac:dyDescent="0.25">
      <c r="A148" s="805" t="s">
        <v>83</v>
      </c>
      <c r="B148" s="591" t="s">
        <v>84</v>
      </c>
      <c r="C148" s="591" t="s">
        <v>85</v>
      </c>
      <c r="D148" s="591" t="s">
        <v>86</v>
      </c>
      <c r="E148" s="591" t="s">
        <v>87</v>
      </c>
      <c r="F148" s="777"/>
      <c r="G148" s="777"/>
      <c r="H148" s="777"/>
      <c r="I148" s="777"/>
      <c r="J148" s="593" t="s">
        <v>88</v>
      </c>
      <c r="K148" s="596">
        <v>80161500</v>
      </c>
      <c r="L148" s="806" t="s">
        <v>736</v>
      </c>
      <c r="M148" s="749" t="s">
        <v>78</v>
      </c>
      <c r="N148" s="547" t="s">
        <v>728</v>
      </c>
      <c r="O148" s="747" t="s">
        <v>91</v>
      </c>
      <c r="P148" s="747" t="s">
        <v>1</v>
      </c>
      <c r="Q148" s="804">
        <v>14070000</v>
      </c>
      <c r="R148" s="804">
        <v>14070000</v>
      </c>
      <c r="S148" s="598" t="s">
        <v>93</v>
      </c>
      <c r="T148" s="596" t="s">
        <v>94</v>
      </c>
      <c r="U148" s="596" t="s">
        <v>172</v>
      </c>
      <c r="V148" s="1044">
        <v>7000086469</v>
      </c>
      <c r="W148" s="988">
        <v>4200003865</v>
      </c>
      <c r="X148" s="987">
        <v>14070000</v>
      </c>
      <c r="Y148" s="1046" t="s">
        <v>893</v>
      </c>
      <c r="Z148" s="1047" t="s">
        <v>757</v>
      </c>
      <c r="AA148" s="547"/>
      <c r="AB148" s="548"/>
      <c r="AC148" s="751"/>
      <c r="AD148" s="554"/>
      <c r="AE148" s="554"/>
      <c r="AF148" s="554"/>
      <c r="AG148" s="554"/>
      <c r="AH148" s="554"/>
      <c r="AI148" s="554"/>
      <c r="AJ148" s="554"/>
      <c r="AK148" s="554"/>
      <c r="AL148" s="554">
        <v>4020000</v>
      </c>
      <c r="AM148" s="554">
        <v>4020000</v>
      </c>
      <c r="AN148" s="554">
        <v>6030000</v>
      </c>
      <c r="AO148" s="127"/>
      <c r="AP148" s="127"/>
      <c r="AQ148" s="127"/>
      <c r="AR148" s="127"/>
    </row>
    <row r="149" spans="1:44" s="540" customFormat="1" ht="81" customHeight="1" x14ac:dyDescent="0.25">
      <c r="A149" s="805" t="s">
        <v>83</v>
      </c>
      <c r="B149" s="591" t="s">
        <v>84</v>
      </c>
      <c r="C149" s="591" t="s">
        <v>85</v>
      </c>
      <c r="D149" s="591" t="s">
        <v>86</v>
      </c>
      <c r="E149" s="591" t="s">
        <v>87</v>
      </c>
      <c r="F149" s="777"/>
      <c r="G149" s="777"/>
      <c r="H149" s="777"/>
      <c r="I149" s="777"/>
      <c r="J149" s="593" t="s">
        <v>88</v>
      </c>
      <c r="K149" s="596">
        <v>80161500</v>
      </c>
      <c r="L149" s="806" t="s">
        <v>738</v>
      </c>
      <c r="M149" s="749" t="s">
        <v>737</v>
      </c>
      <c r="N149" s="547" t="s">
        <v>728</v>
      </c>
      <c r="O149" s="747" t="s">
        <v>91</v>
      </c>
      <c r="P149" s="747" t="s">
        <v>1</v>
      </c>
      <c r="Q149" s="804">
        <v>14070000</v>
      </c>
      <c r="R149" s="804">
        <v>14070000</v>
      </c>
      <c r="S149" s="598" t="s">
        <v>93</v>
      </c>
      <c r="T149" s="596" t="s">
        <v>94</v>
      </c>
      <c r="U149" s="596" t="s">
        <v>172</v>
      </c>
      <c r="V149" s="1044">
        <v>7000086471</v>
      </c>
      <c r="W149" s="988">
        <v>4200003862</v>
      </c>
      <c r="X149" s="987">
        <v>14070000</v>
      </c>
      <c r="Y149" s="1046" t="s">
        <v>892</v>
      </c>
      <c r="Z149" s="1047" t="s">
        <v>758</v>
      </c>
      <c r="AA149" s="547"/>
      <c r="AB149" s="548"/>
      <c r="AC149" s="751"/>
      <c r="AD149" s="554"/>
      <c r="AE149" s="554"/>
      <c r="AF149" s="554"/>
      <c r="AG149" s="554"/>
      <c r="AH149" s="554"/>
      <c r="AI149" s="554"/>
      <c r="AJ149" s="554"/>
      <c r="AK149" s="554"/>
      <c r="AL149" s="554">
        <v>4020000</v>
      </c>
      <c r="AM149" s="554">
        <v>4020000</v>
      </c>
      <c r="AN149" s="554">
        <v>6030000</v>
      </c>
      <c r="AO149" s="127"/>
      <c r="AP149" s="127"/>
      <c r="AQ149" s="127"/>
      <c r="AR149" s="127"/>
    </row>
    <row r="150" spans="1:44" s="540" customFormat="1" ht="81" customHeight="1" x14ac:dyDescent="0.25">
      <c r="A150" s="805" t="s">
        <v>83</v>
      </c>
      <c r="B150" s="591" t="s">
        <v>84</v>
      </c>
      <c r="C150" s="591" t="s">
        <v>85</v>
      </c>
      <c r="D150" s="591" t="s">
        <v>86</v>
      </c>
      <c r="E150" s="591" t="s">
        <v>87</v>
      </c>
      <c r="F150" s="777"/>
      <c r="G150" s="777"/>
      <c r="H150" s="777"/>
      <c r="I150" s="777"/>
      <c r="J150" s="593" t="s">
        <v>88</v>
      </c>
      <c r="K150" s="596">
        <v>80161500</v>
      </c>
      <c r="L150" s="806" t="s">
        <v>740</v>
      </c>
      <c r="M150" s="749" t="s">
        <v>737</v>
      </c>
      <c r="N150" s="547" t="s">
        <v>666</v>
      </c>
      <c r="O150" s="747" t="s">
        <v>91</v>
      </c>
      <c r="P150" s="747" t="s">
        <v>1</v>
      </c>
      <c r="Q150" s="804">
        <v>41192496</v>
      </c>
      <c r="R150" s="804">
        <v>41192496</v>
      </c>
      <c r="S150" s="598" t="s">
        <v>93</v>
      </c>
      <c r="T150" s="596" t="s">
        <v>94</v>
      </c>
      <c r="U150" s="596" t="s">
        <v>172</v>
      </c>
      <c r="V150" s="1044">
        <v>7000086413</v>
      </c>
      <c r="W150" s="988">
        <v>4500027462</v>
      </c>
      <c r="X150" s="987">
        <v>40001958</v>
      </c>
      <c r="Y150" s="1046" t="s">
        <v>795</v>
      </c>
      <c r="Z150" s="1047" t="s">
        <v>319</v>
      </c>
      <c r="AA150" s="547"/>
      <c r="AB150" s="548"/>
      <c r="AC150" s="751"/>
      <c r="AD150" s="554"/>
      <c r="AE150" s="554"/>
      <c r="AF150" s="554"/>
      <c r="AG150" s="554"/>
      <c r="AH150" s="554"/>
      <c r="AI150" s="554"/>
      <c r="AJ150" s="554"/>
      <c r="AK150" s="554">
        <v>9086580</v>
      </c>
      <c r="AL150" s="554">
        <v>9086580</v>
      </c>
      <c r="AM150" s="554">
        <v>9086580</v>
      </c>
      <c r="AN150" s="554">
        <v>12932958</v>
      </c>
      <c r="AO150" s="127"/>
      <c r="AP150" s="127"/>
      <c r="AQ150" s="127"/>
      <c r="AR150" s="127"/>
    </row>
    <row r="151" spans="1:44" s="540" customFormat="1" ht="81" customHeight="1" x14ac:dyDescent="0.25">
      <c r="A151" s="805" t="s">
        <v>83</v>
      </c>
      <c r="B151" s="591" t="s">
        <v>84</v>
      </c>
      <c r="C151" s="591" t="s">
        <v>85</v>
      </c>
      <c r="D151" s="591" t="s">
        <v>86</v>
      </c>
      <c r="E151" s="591" t="s">
        <v>87</v>
      </c>
      <c r="F151" s="777"/>
      <c r="G151" s="777"/>
      <c r="H151" s="777"/>
      <c r="I151" s="777"/>
      <c r="J151" s="593" t="s">
        <v>88</v>
      </c>
      <c r="K151" s="596">
        <v>80161500</v>
      </c>
      <c r="L151" s="806" t="s">
        <v>741</v>
      </c>
      <c r="M151" s="749" t="s">
        <v>737</v>
      </c>
      <c r="N151" s="547" t="s">
        <v>666</v>
      </c>
      <c r="O151" s="747" t="s">
        <v>91</v>
      </c>
      <c r="P151" s="747" t="s">
        <v>1</v>
      </c>
      <c r="Q151" s="804">
        <v>26211212</v>
      </c>
      <c r="R151" s="804">
        <v>26211212</v>
      </c>
      <c r="S151" s="598" t="s">
        <v>93</v>
      </c>
      <c r="T151" s="596" t="s">
        <v>94</v>
      </c>
      <c r="U151" s="596" t="s">
        <v>172</v>
      </c>
      <c r="V151" s="1044">
        <v>7000086417</v>
      </c>
      <c r="W151" s="988">
        <v>4500027469</v>
      </c>
      <c r="X151" s="987">
        <v>25633017</v>
      </c>
      <c r="Y151" s="1046" t="s">
        <v>798</v>
      </c>
      <c r="Z151" s="1047" t="s">
        <v>321</v>
      </c>
      <c r="AA151" s="547"/>
      <c r="AB151" s="548"/>
      <c r="AC151" s="751"/>
      <c r="AD151" s="554"/>
      <c r="AE151" s="554"/>
      <c r="AF151" s="554"/>
      <c r="AG151" s="554"/>
      <c r="AH151" s="554"/>
      <c r="AI151" s="554"/>
      <c r="AJ151" s="554"/>
      <c r="AK151" s="554">
        <v>5781885</v>
      </c>
      <c r="AL151" s="554">
        <v>5781885</v>
      </c>
      <c r="AM151" s="554">
        <v>5781885</v>
      </c>
      <c r="AN151" s="554">
        <v>8287362</v>
      </c>
      <c r="AO151" s="127"/>
      <c r="AP151" s="127"/>
      <c r="AQ151" s="127"/>
      <c r="AR151" s="127"/>
    </row>
    <row r="152" spans="1:44" s="540" customFormat="1" ht="81" customHeight="1" x14ac:dyDescent="0.25">
      <c r="A152" s="805" t="s">
        <v>83</v>
      </c>
      <c r="B152" s="591" t="s">
        <v>84</v>
      </c>
      <c r="C152" s="591" t="s">
        <v>85</v>
      </c>
      <c r="D152" s="591" t="s">
        <v>86</v>
      </c>
      <c r="E152" s="591" t="s">
        <v>87</v>
      </c>
      <c r="F152" s="777"/>
      <c r="G152" s="777"/>
      <c r="H152" s="777"/>
      <c r="I152" s="777"/>
      <c r="J152" s="593" t="s">
        <v>88</v>
      </c>
      <c r="K152" s="596">
        <v>80161500</v>
      </c>
      <c r="L152" s="806" t="s">
        <v>742</v>
      </c>
      <c r="M152" s="749" t="s">
        <v>78</v>
      </c>
      <c r="N152" s="547" t="s">
        <v>666</v>
      </c>
      <c r="O152" s="747" t="s">
        <v>91</v>
      </c>
      <c r="P152" s="747" t="s">
        <v>1</v>
      </c>
      <c r="Q152" s="804">
        <v>35572704</v>
      </c>
      <c r="R152" s="804">
        <v>35572704</v>
      </c>
      <c r="S152" s="598" t="s">
        <v>93</v>
      </c>
      <c r="T152" s="596" t="s">
        <v>94</v>
      </c>
      <c r="U152" s="596" t="s">
        <v>172</v>
      </c>
      <c r="V152" s="1048">
        <v>7000086414</v>
      </c>
      <c r="W152" s="988">
        <v>4500027467</v>
      </c>
      <c r="X152" s="987">
        <v>34788012</v>
      </c>
      <c r="Y152" s="1046" t="s">
        <v>797</v>
      </c>
      <c r="Z152" s="1047" t="s">
        <v>323</v>
      </c>
      <c r="AA152" s="547"/>
      <c r="AB152" s="548"/>
      <c r="AC152" s="751"/>
      <c r="AD152" s="554"/>
      <c r="AE152" s="554"/>
      <c r="AF152" s="554"/>
      <c r="AG152" s="554"/>
      <c r="AH152" s="554"/>
      <c r="AI152" s="554"/>
      <c r="AJ152" s="554"/>
      <c r="AK152" s="378">
        <v>7846920</v>
      </c>
      <c r="AL152" s="378">
        <v>7846920</v>
      </c>
      <c r="AM152" s="378">
        <v>7846920</v>
      </c>
      <c r="AN152" s="554">
        <v>11247252</v>
      </c>
      <c r="AO152" s="127"/>
      <c r="AP152" s="127"/>
      <c r="AQ152" s="127"/>
      <c r="AR152" s="127"/>
    </row>
    <row r="153" spans="1:44" s="540" customFormat="1" ht="81" customHeight="1" x14ac:dyDescent="0.25">
      <c r="A153" s="805" t="s">
        <v>83</v>
      </c>
      <c r="B153" s="591" t="s">
        <v>84</v>
      </c>
      <c r="C153" s="591" t="s">
        <v>85</v>
      </c>
      <c r="D153" s="591" t="s">
        <v>86</v>
      </c>
      <c r="E153" s="591" t="s">
        <v>87</v>
      </c>
      <c r="F153" s="777"/>
      <c r="G153" s="777"/>
      <c r="H153" s="777"/>
      <c r="I153" s="777"/>
      <c r="J153" s="593" t="s">
        <v>88</v>
      </c>
      <c r="K153" s="596">
        <v>80161500</v>
      </c>
      <c r="L153" s="806" t="s">
        <v>268</v>
      </c>
      <c r="M153" s="749" t="s">
        <v>78</v>
      </c>
      <c r="N153" s="547" t="s">
        <v>666</v>
      </c>
      <c r="O153" s="747" t="s">
        <v>91</v>
      </c>
      <c r="P153" s="747" t="s">
        <v>1</v>
      </c>
      <c r="Q153" s="804">
        <v>18224000</v>
      </c>
      <c r="R153" s="804">
        <v>18224000</v>
      </c>
      <c r="S153" s="598" t="s">
        <v>93</v>
      </c>
      <c r="T153" s="596" t="s">
        <v>94</v>
      </c>
      <c r="U153" s="596" t="s">
        <v>172</v>
      </c>
      <c r="V153" s="1048">
        <v>7000086416</v>
      </c>
      <c r="W153" s="988">
        <v>4500027463</v>
      </c>
      <c r="X153" s="987">
        <v>17822000</v>
      </c>
      <c r="Y153" s="1046" t="s">
        <v>796</v>
      </c>
      <c r="Z153" s="1047" t="s">
        <v>325</v>
      </c>
      <c r="AA153" s="547"/>
      <c r="AB153" s="548"/>
      <c r="AC153" s="751"/>
      <c r="AD153" s="554"/>
      <c r="AE153" s="554"/>
      <c r="AF153" s="554"/>
      <c r="AG153" s="554"/>
      <c r="AH153" s="554"/>
      <c r="AI153" s="554"/>
      <c r="AJ153" s="554"/>
      <c r="AK153" s="419">
        <v>4020000</v>
      </c>
      <c r="AL153" s="419">
        <v>4020000</v>
      </c>
      <c r="AM153" s="419">
        <v>4020000</v>
      </c>
      <c r="AN153" s="554">
        <v>5762000</v>
      </c>
      <c r="AO153" s="127"/>
      <c r="AP153" s="127"/>
      <c r="AQ153" s="127"/>
      <c r="AR153" s="127"/>
    </row>
    <row r="154" spans="1:44" s="540" customFormat="1" ht="81" customHeight="1" x14ac:dyDescent="0.25">
      <c r="A154" s="805" t="s">
        <v>83</v>
      </c>
      <c r="B154" s="591" t="s">
        <v>84</v>
      </c>
      <c r="C154" s="591" t="s">
        <v>85</v>
      </c>
      <c r="D154" s="591" t="s">
        <v>86</v>
      </c>
      <c r="E154" s="591" t="s">
        <v>87</v>
      </c>
      <c r="F154" s="777"/>
      <c r="G154" s="777"/>
      <c r="H154" s="777"/>
      <c r="I154" s="777"/>
      <c r="J154" s="593" t="s">
        <v>88</v>
      </c>
      <c r="K154" s="596">
        <v>80161500</v>
      </c>
      <c r="L154" s="806" t="s">
        <v>743</v>
      </c>
      <c r="M154" s="749" t="s">
        <v>78</v>
      </c>
      <c r="N154" s="547" t="s">
        <v>666</v>
      </c>
      <c r="O154" s="747" t="s">
        <v>91</v>
      </c>
      <c r="P154" s="747" t="s">
        <v>1</v>
      </c>
      <c r="Q154" s="804">
        <v>26211212</v>
      </c>
      <c r="R154" s="804">
        <v>26211212</v>
      </c>
      <c r="S154" s="598" t="s">
        <v>93</v>
      </c>
      <c r="T154" s="596" t="s">
        <v>94</v>
      </c>
      <c r="U154" s="596" t="s">
        <v>172</v>
      </c>
      <c r="V154" s="1048">
        <v>7000086410</v>
      </c>
      <c r="W154" s="988">
        <v>4500027470</v>
      </c>
      <c r="X154" s="987">
        <v>25633017</v>
      </c>
      <c r="Y154" s="1046" t="s">
        <v>790</v>
      </c>
      <c r="Z154" s="1047" t="s">
        <v>327</v>
      </c>
      <c r="AA154" s="547"/>
      <c r="AB154" s="548"/>
      <c r="AC154" s="751"/>
      <c r="AD154" s="554"/>
      <c r="AE154" s="554"/>
      <c r="AF154" s="554"/>
      <c r="AG154" s="554"/>
      <c r="AH154" s="554"/>
      <c r="AI154" s="554"/>
      <c r="AJ154" s="554"/>
      <c r="AK154" s="378">
        <v>5781885</v>
      </c>
      <c r="AL154" s="378">
        <v>5781885</v>
      </c>
      <c r="AM154" s="378">
        <v>5781885</v>
      </c>
      <c r="AN154" s="554">
        <v>8287362</v>
      </c>
      <c r="AO154" s="127"/>
      <c r="AP154" s="127"/>
      <c r="AQ154" s="127"/>
      <c r="AR154" s="127"/>
    </row>
    <row r="155" spans="1:44" s="540" customFormat="1" ht="99" customHeight="1" x14ac:dyDescent="0.25">
      <c r="A155" s="805" t="s">
        <v>83</v>
      </c>
      <c r="B155" s="591" t="s">
        <v>84</v>
      </c>
      <c r="C155" s="591" t="s">
        <v>85</v>
      </c>
      <c r="D155" s="591" t="s">
        <v>86</v>
      </c>
      <c r="E155" s="591" t="s">
        <v>87</v>
      </c>
      <c r="F155" s="777"/>
      <c r="G155" s="777"/>
      <c r="H155" s="777"/>
      <c r="I155" s="777"/>
      <c r="J155" s="593" t="s">
        <v>88</v>
      </c>
      <c r="K155" s="596">
        <v>80161500</v>
      </c>
      <c r="L155" s="806" t="s">
        <v>744</v>
      </c>
      <c r="M155" s="749" t="s">
        <v>78</v>
      </c>
      <c r="N155" s="547" t="s">
        <v>745</v>
      </c>
      <c r="O155" s="747" t="s">
        <v>91</v>
      </c>
      <c r="P155" s="747" t="s">
        <v>1</v>
      </c>
      <c r="Q155" s="804">
        <v>13835732</v>
      </c>
      <c r="R155" s="804">
        <v>13835732</v>
      </c>
      <c r="S155" s="598" t="s">
        <v>93</v>
      </c>
      <c r="T155" s="596" t="s">
        <v>94</v>
      </c>
      <c r="U155" s="596" t="s">
        <v>172</v>
      </c>
      <c r="V155" s="1048">
        <v>7000086418</v>
      </c>
      <c r="W155" s="988">
        <v>4500027498</v>
      </c>
      <c r="X155" s="987">
        <v>13525969</v>
      </c>
      <c r="Y155" s="985" t="s">
        <v>931</v>
      </c>
      <c r="Z155" s="1047" t="s">
        <v>932</v>
      </c>
      <c r="AA155" s="547"/>
      <c r="AB155" s="548"/>
      <c r="AC155" s="751"/>
      <c r="AD155" s="554"/>
      <c r="AE155" s="554"/>
      <c r="AF155" s="554"/>
      <c r="AG155" s="554"/>
      <c r="AH155" s="554"/>
      <c r="AI155" s="554"/>
      <c r="AJ155" s="554"/>
      <c r="AK155" s="419">
        <v>3097552</v>
      </c>
      <c r="AL155" s="419">
        <v>3097552</v>
      </c>
      <c r="AM155" s="419">
        <v>3097552</v>
      </c>
      <c r="AN155" s="554">
        <v>4543076</v>
      </c>
      <c r="AO155" s="127"/>
      <c r="AP155" s="127"/>
      <c r="AQ155" s="127"/>
      <c r="AR155" s="127"/>
    </row>
    <row r="156" spans="1:44" s="540" customFormat="1" ht="99" customHeight="1" x14ac:dyDescent="0.25">
      <c r="A156" s="805" t="s">
        <v>83</v>
      </c>
      <c r="B156" s="591" t="s">
        <v>84</v>
      </c>
      <c r="C156" s="591" t="s">
        <v>85</v>
      </c>
      <c r="D156" s="591" t="s">
        <v>86</v>
      </c>
      <c r="E156" s="591" t="s">
        <v>87</v>
      </c>
      <c r="F156" s="777"/>
      <c r="G156" s="777"/>
      <c r="H156" s="777"/>
      <c r="I156" s="777"/>
      <c r="J156" s="593" t="s">
        <v>88</v>
      </c>
      <c r="K156" s="596">
        <v>80161500</v>
      </c>
      <c r="L156" s="806" t="s">
        <v>188</v>
      </c>
      <c r="M156" s="749" t="s">
        <v>78</v>
      </c>
      <c r="N156" s="547" t="s">
        <v>746</v>
      </c>
      <c r="O156" s="747" t="s">
        <v>91</v>
      </c>
      <c r="P156" s="747" t="s">
        <v>1</v>
      </c>
      <c r="Q156" s="804">
        <v>10573888</v>
      </c>
      <c r="R156" s="804">
        <v>10573888</v>
      </c>
      <c r="S156" s="598" t="s">
        <v>93</v>
      </c>
      <c r="T156" s="596" t="s">
        <v>94</v>
      </c>
      <c r="U156" s="596" t="s">
        <v>172</v>
      </c>
      <c r="V156" s="1048">
        <v>7000086419</v>
      </c>
      <c r="W156" s="988">
        <v>4500027592</v>
      </c>
      <c r="X156" s="987">
        <v>9844000</v>
      </c>
      <c r="Y156" s="985" t="s">
        <v>933</v>
      </c>
      <c r="Z156" s="1047" t="s">
        <v>934</v>
      </c>
      <c r="AA156" s="547"/>
      <c r="AB156" s="548"/>
      <c r="AC156" s="751"/>
      <c r="AD156" s="554"/>
      <c r="AE156" s="554"/>
      <c r="AF156" s="554"/>
      <c r="AG156" s="554"/>
      <c r="AH156" s="554"/>
      <c r="AI156" s="554"/>
      <c r="AJ156" s="554"/>
      <c r="AK156" s="496">
        <v>2478255</v>
      </c>
      <c r="AL156" s="496">
        <v>2478255</v>
      </c>
      <c r="AM156" s="496">
        <v>2478255</v>
      </c>
      <c r="AN156" s="554">
        <v>3139123</v>
      </c>
      <c r="AO156" s="127"/>
      <c r="AP156" s="127"/>
      <c r="AQ156" s="127"/>
      <c r="AR156" s="127"/>
    </row>
    <row r="157" spans="1:44" s="540" customFormat="1" ht="99" customHeight="1" x14ac:dyDescent="0.25">
      <c r="A157" s="805" t="s">
        <v>83</v>
      </c>
      <c r="B157" s="591" t="s">
        <v>84</v>
      </c>
      <c r="C157" s="591" t="s">
        <v>85</v>
      </c>
      <c r="D157" s="591" t="s">
        <v>86</v>
      </c>
      <c r="E157" s="591" t="s">
        <v>87</v>
      </c>
      <c r="F157" s="777"/>
      <c r="G157" s="777"/>
      <c r="H157" s="777"/>
      <c r="I157" s="777"/>
      <c r="J157" s="593" t="s">
        <v>88</v>
      </c>
      <c r="K157" s="596">
        <v>80161500</v>
      </c>
      <c r="L157" s="806" t="s">
        <v>281</v>
      </c>
      <c r="M157" s="749" t="s">
        <v>78</v>
      </c>
      <c r="N157" s="547" t="s">
        <v>746</v>
      </c>
      <c r="O157" s="747" t="s">
        <v>91</v>
      </c>
      <c r="P157" s="747" t="s">
        <v>1</v>
      </c>
      <c r="Q157" s="804">
        <v>29162667</v>
      </c>
      <c r="R157" s="804">
        <v>29162667</v>
      </c>
      <c r="S157" s="598" t="s">
        <v>93</v>
      </c>
      <c r="T157" s="596" t="s">
        <v>94</v>
      </c>
      <c r="U157" s="596" t="s">
        <v>172</v>
      </c>
      <c r="V157" s="1048">
        <v>7000086421</v>
      </c>
      <c r="W157" s="988">
        <v>4500027746</v>
      </c>
      <c r="X157" s="987">
        <v>22555497</v>
      </c>
      <c r="Y157" s="985" t="s">
        <v>935</v>
      </c>
      <c r="Z157" s="1047" t="s">
        <v>461</v>
      </c>
      <c r="AA157" s="547"/>
      <c r="AB157" s="548"/>
      <c r="AC157" s="751"/>
      <c r="AD157" s="554"/>
      <c r="AE157" s="554"/>
      <c r="AF157" s="554"/>
      <c r="AG157" s="554"/>
      <c r="AH157" s="554"/>
      <c r="AI157" s="554"/>
      <c r="AJ157" s="554"/>
      <c r="AK157" s="378">
        <v>6835000</v>
      </c>
      <c r="AL157" s="378">
        <v>6835000</v>
      </c>
      <c r="AM157" s="378">
        <v>6835000</v>
      </c>
      <c r="AN157" s="554">
        <v>8657666.666666666</v>
      </c>
      <c r="AO157" s="127"/>
      <c r="AP157" s="127"/>
      <c r="AQ157" s="127"/>
      <c r="AR157" s="127"/>
    </row>
    <row r="158" spans="1:44" s="540" customFormat="1" ht="99" customHeight="1" x14ac:dyDescent="0.25">
      <c r="A158" s="805" t="s">
        <v>83</v>
      </c>
      <c r="B158" s="591" t="s">
        <v>84</v>
      </c>
      <c r="C158" s="591" t="s">
        <v>85</v>
      </c>
      <c r="D158" s="591" t="s">
        <v>86</v>
      </c>
      <c r="E158" s="591" t="s">
        <v>87</v>
      </c>
      <c r="F158" s="777"/>
      <c r="G158" s="777"/>
      <c r="H158" s="777"/>
      <c r="I158" s="777"/>
      <c r="J158" s="593" t="s">
        <v>88</v>
      </c>
      <c r="K158" s="596">
        <v>80161500</v>
      </c>
      <c r="L158" s="806" t="s">
        <v>298</v>
      </c>
      <c r="M158" s="749" t="s">
        <v>78</v>
      </c>
      <c r="N158" s="547" t="s">
        <v>746</v>
      </c>
      <c r="O158" s="747" t="s">
        <v>91</v>
      </c>
      <c r="P158" s="747" t="s">
        <v>1</v>
      </c>
      <c r="Q158" s="804">
        <v>24499200</v>
      </c>
      <c r="R158" s="804">
        <v>24499200</v>
      </c>
      <c r="S158" s="598" t="s">
        <v>93</v>
      </c>
      <c r="T158" s="596" t="s">
        <v>94</v>
      </c>
      <c r="U158" s="596" t="s">
        <v>172</v>
      </c>
      <c r="V158" s="1048">
        <v>7000086420</v>
      </c>
      <c r="W158" s="988">
        <v>4500027619</v>
      </c>
      <c r="X158" s="987">
        <v>22393800</v>
      </c>
      <c r="Y158" s="985" t="s">
        <v>936</v>
      </c>
      <c r="Z158" s="1047" t="s">
        <v>444</v>
      </c>
      <c r="AA158" s="547"/>
      <c r="AB158" s="548"/>
      <c r="AC158" s="751"/>
      <c r="AD158" s="554"/>
      <c r="AE158" s="554"/>
      <c r="AF158" s="554"/>
      <c r="AG158" s="554"/>
      <c r="AH158" s="554"/>
      <c r="AI158" s="554"/>
      <c r="AJ158" s="554"/>
      <c r="AK158" s="804">
        <v>5742000</v>
      </c>
      <c r="AL158" s="804">
        <v>5742000</v>
      </c>
      <c r="AM158" s="804">
        <v>5742000</v>
      </c>
      <c r="AN158" s="554">
        <v>7273200</v>
      </c>
      <c r="AO158" s="127"/>
      <c r="AP158" s="127"/>
      <c r="AQ158" s="127"/>
      <c r="AR158" s="127"/>
    </row>
    <row r="159" spans="1:44" s="540" customFormat="1" ht="60" customHeight="1" x14ac:dyDescent="0.25">
      <c r="A159" s="805" t="s">
        <v>83</v>
      </c>
      <c r="B159" s="591" t="s">
        <v>84</v>
      </c>
      <c r="C159" s="591" t="s">
        <v>85</v>
      </c>
      <c r="D159" s="591" t="s">
        <v>86</v>
      </c>
      <c r="E159" s="591" t="s">
        <v>87</v>
      </c>
      <c r="F159" s="777"/>
      <c r="G159" s="777"/>
      <c r="H159" s="777"/>
      <c r="I159" s="777"/>
      <c r="J159" s="593" t="s">
        <v>88</v>
      </c>
      <c r="K159" s="596">
        <v>80161500</v>
      </c>
      <c r="L159" s="806" t="s">
        <v>262</v>
      </c>
      <c r="M159" s="749" t="s">
        <v>78</v>
      </c>
      <c r="N159" s="547" t="s">
        <v>746</v>
      </c>
      <c r="O159" s="747" t="s">
        <v>91</v>
      </c>
      <c r="P159" s="747" t="s">
        <v>1</v>
      </c>
      <c r="Q159" s="804">
        <v>18662400</v>
      </c>
      <c r="R159" s="804">
        <v>18662400</v>
      </c>
      <c r="S159" s="598" t="s">
        <v>93</v>
      </c>
      <c r="T159" s="596" t="s">
        <v>94</v>
      </c>
      <c r="U159" s="596" t="s">
        <v>172</v>
      </c>
      <c r="V159" s="1048">
        <v>7000086431</v>
      </c>
      <c r="W159" s="988">
        <v>4500027562</v>
      </c>
      <c r="X159" s="987">
        <v>17496000</v>
      </c>
      <c r="Y159" s="985" t="s">
        <v>937</v>
      </c>
      <c r="Z159" s="1047" t="s">
        <v>938</v>
      </c>
      <c r="AA159" s="547"/>
      <c r="AB159" s="548"/>
      <c r="AC159" s="751"/>
      <c r="AD159" s="554"/>
      <c r="AE159" s="554"/>
      <c r="AF159" s="554"/>
      <c r="AG159" s="554"/>
      <c r="AH159" s="554"/>
      <c r="AI159" s="554"/>
      <c r="AJ159" s="554"/>
      <c r="AK159" s="804">
        <v>4374000</v>
      </c>
      <c r="AL159" s="804">
        <v>4374000</v>
      </c>
      <c r="AM159" s="804">
        <v>4374000</v>
      </c>
      <c r="AN159" s="554">
        <v>5540400</v>
      </c>
      <c r="AO159" s="127"/>
      <c r="AP159" s="127"/>
      <c r="AQ159" s="127"/>
      <c r="AR159" s="127"/>
    </row>
    <row r="160" spans="1:44" s="540" customFormat="1" ht="60" customHeight="1" x14ac:dyDescent="0.25">
      <c r="A160" s="805" t="s">
        <v>83</v>
      </c>
      <c r="B160" s="591" t="s">
        <v>84</v>
      </c>
      <c r="C160" s="591" t="s">
        <v>85</v>
      </c>
      <c r="D160" s="591" t="s">
        <v>86</v>
      </c>
      <c r="E160" s="591" t="s">
        <v>87</v>
      </c>
      <c r="F160" s="777"/>
      <c r="G160" s="777"/>
      <c r="H160" s="777"/>
      <c r="I160" s="777"/>
      <c r="J160" s="593" t="s">
        <v>88</v>
      </c>
      <c r="K160" s="596">
        <v>80161500</v>
      </c>
      <c r="L160" s="806" t="s">
        <v>266</v>
      </c>
      <c r="M160" s="749" t="s">
        <v>78</v>
      </c>
      <c r="N160" s="547" t="s">
        <v>747</v>
      </c>
      <c r="O160" s="747" t="s">
        <v>91</v>
      </c>
      <c r="P160" s="747" t="s">
        <v>1</v>
      </c>
      <c r="Q160" s="804">
        <v>26619200</v>
      </c>
      <c r="R160" s="804">
        <v>26619200</v>
      </c>
      <c r="S160" s="598" t="s">
        <v>93</v>
      </c>
      <c r="T160" s="596" t="s">
        <v>94</v>
      </c>
      <c r="U160" s="596" t="s">
        <v>172</v>
      </c>
      <c r="V160" s="1048">
        <v>7000086430</v>
      </c>
      <c r="W160" s="988">
        <v>4500027522</v>
      </c>
      <c r="X160" s="987">
        <v>25990400</v>
      </c>
      <c r="Y160" s="985" t="s">
        <v>939</v>
      </c>
      <c r="Z160" s="1047" t="s">
        <v>409</v>
      </c>
      <c r="AA160" s="547"/>
      <c r="AB160" s="548"/>
      <c r="AC160" s="751"/>
      <c r="AD160" s="554"/>
      <c r="AE160" s="554"/>
      <c r="AF160" s="554"/>
      <c r="AG160" s="554"/>
      <c r="AH160" s="554"/>
      <c r="AI160" s="554"/>
      <c r="AJ160" s="554"/>
      <c r="AK160" s="419">
        <v>6288000</v>
      </c>
      <c r="AL160" s="419">
        <v>6288000</v>
      </c>
      <c r="AM160" s="419">
        <v>6288000</v>
      </c>
      <c r="AN160" s="554">
        <v>7755200</v>
      </c>
      <c r="AO160" s="127"/>
      <c r="AP160" s="127"/>
      <c r="AQ160" s="127"/>
      <c r="AR160" s="127"/>
    </row>
    <row r="161" spans="1:44" s="540" customFormat="1" ht="60" customHeight="1" x14ac:dyDescent="0.25">
      <c r="A161" s="805" t="s">
        <v>83</v>
      </c>
      <c r="B161" s="591" t="s">
        <v>84</v>
      </c>
      <c r="C161" s="591" t="s">
        <v>85</v>
      </c>
      <c r="D161" s="591" t="s">
        <v>86</v>
      </c>
      <c r="E161" s="591" t="s">
        <v>87</v>
      </c>
      <c r="F161" s="777"/>
      <c r="G161" s="777"/>
      <c r="H161" s="777"/>
      <c r="I161" s="777"/>
      <c r="J161" s="593" t="s">
        <v>88</v>
      </c>
      <c r="K161" s="596">
        <v>80161500</v>
      </c>
      <c r="L161" s="806" t="s">
        <v>265</v>
      </c>
      <c r="M161" s="749" t="s">
        <v>78</v>
      </c>
      <c r="N161" s="547" t="s">
        <v>747</v>
      </c>
      <c r="O161" s="747" t="s">
        <v>91</v>
      </c>
      <c r="P161" s="747" t="s">
        <v>1</v>
      </c>
      <c r="Q161" s="804">
        <v>17018000</v>
      </c>
      <c r="R161" s="804">
        <v>17018000</v>
      </c>
      <c r="S161" s="598" t="s">
        <v>93</v>
      </c>
      <c r="T161" s="596" t="s">
        <v>94</v>
      </c>
      <c r="U161" s="596" t="s">
        <v>172</v>
      </c>
      <c r="V161" s="1048">
        <v>7000086467</v>
      </c>
      <c r="W161" s="988">
        <v>4500027665</v>
      </c>
      <c r="X161" s="987">
        <v>14740000</v>
      </c>
      <c r="Y161" s="985" t="s">
        <v>940</v>
      </c>
      <c r="Z161" s="1047" t="s">
        <v>766</v>
      </c>
      <c r="AA161" s="547"/>
      <c r="AB161" s="548"/>
      <c r="AC161" s="751"/>
      <c r="AD161" s="554"/>
      <c r="AE161" s="554"/>
      <c r="AF161" s="554"/>
      <c r="AG161" s="554"/>
      <c r="AH161" s="554"/>
      <c r="AI161" s="554"/>
      <c r="AJ161" s="554"/>
      <c r="AK161" s="419">
        <v>4020000</v>
      </c>
      <c r="AL161" s="419">
        <v>4020000</v>
      </c>
      <c r="AM161" s="419">
        <v>4020000</v>
      </c>
      <c r="AN161" s="554">
        <v>4958000</v>
      </c>
      <c r="AO161" s="127"/>
      <c r="AP161" s="127"/>
      <c r="AQ161" s="127"/>
      <c r="AR161" s="127"/>
    </row>
    <row r="162" spans="1:44" s="540" customFormat="1" ht="60" customHeight="1" x14ac:dyDescent="0.25">
      <c r="A162" s="805" t="s">
        <v>83</v>
      </c>
      <c r="B162" s="591" t="s">
        <v>84</v>
      </c>
      <c r="C162" s="591" t="s">
        <v>85</v>
      </c>
      <c r="D162" s="591" t="s">
        <v>86</v>
      </c>
      <c r="E162" s="591" t="s">
        <v>87</v>
      </c>
      <c r="F162" s="777"/>
      <c r="G162" s="777"/>
      <c r="H162" s="777"/>
      <c r="I162" s="777"/>
      <c r="J162" s="593" t="s">
        <v>88</v>
      </c>
      <c r="K162" s="596">
        <v>80161500</v>
      </c>
      <c r="L162" s="806" t="s">
        <v>265</v>
      </c>
      <c r="M162" s="749" t="s">
        <v>78</v>
      </c>
      <c r="N162" s="547" t="s">
        <v>747</v>
      </c>
      <c r="O162" s="747" t="s">
        <v>91</v>
      </c>
      <c r="P162" s="747" t="s">
        <v>1</v>
      </c>
      <c r="Q162" s="804">
        <v>17018000</v>
      </c>
      <c r="R162" s="804">
        <v>17018000</v>
      </c>
      <c r="S162" s="598" t="s">
        <v>93</v>
      </c>
      <c r="T162" s="596" t="s">
        <v>94</v>
      </c>
      <c r="U162" s="596" t="s">
        <v>172</v>
      </c>
      <c r="V162" s="1048">
        <v>7000086466</v>
      </c>
      <c r="W162" s="988">
        <v>4500027666</v>
      </c>
      <c r="X162" s="987">
        <v>14740000</v>
      </c>
      <c r="Y162" s="985" t="s">
        <v>941</v>
      </c>
      <c r="Z162" s="1047" t="s">
        <v>767</v>
      </c>
      <c r="AA162" s="547"/>
      <c r="AB162" s="548"/>
      <c r="AC162" s="751"/>
      <c r="AD162" s="554"/>
      <c r="AE162" s="554"/>
      <c r="AF162" s="554"/>
      <c r="AG162" s="554"/>
      <c r="AH162" s="554"/>
      <c r="AI162" s="554"/>
      <c r="AJ162" s="554"/>
      <c r="AK162" s="419">
        <v>4020000</v>
      </c>
      <c r="AL162" s="419">
        <v>4020000</v>
      </c>
      <c r="AM162" s="419">
        <v>4020000</v>
      </c>
      <c r="AN162" s="554">
        <v>4958000</v>
      </c>
      <c r="AO162" s="127"/>
      <c r="AP162" s="127"/>
      <c r="AQ162" s="127"/>
      <c r="AR162" s="127"/>
    </row>
    <row r="163" spans="1:44" s="540" customFormat="1" ht="60" customHeight="1" x14ac:dyDescent="0.25">
      <c r="A163" s="805" t="s">
        <v>83</v>
      </c>
      <c r="B163" s="591" t="s">
        <v>84</v>
      </c>
      <c r="C163" s="591" t="s">
        <v>85</v>
      </c>
      <c r="D163" s="591" t="s">
        <v>86</v>
      </c>
      <c r="E163" s="591" t="s">
        <v>87</v>
      </c>
      <c r="F163" s="777"/>
      <c r="G163" s="777"/>
      <c r="H163" s="777"/>
      <c r="I163" s="777"/>
      <c r="J163" s="593" t="s">
        <v>88</v>
      </c>
      <c r="K163" s="596">
        <v>80161500</v>
      </c>
      <c r="L163" s="806" t="s">
        <v>265</v>
      </c>
      <c r="M163" s="749" t="s">
        <v>78</v>
      </c>
      <c r="N163" s="547" t="s">
        <v>747</v>
      </c>
      <c r="O163" s="747" t="s">
        <v>91</v>
      </c>
      <c r="P163" s="747" t="s">
        <v>1</v>
      </c>
      <c r="Q163" s="804">
        <v>17018000</v>
      </c>
      <c r="R163" s="804">
        <v>17018000</v>
      </c>
      <c r="S163" s="598" t="s">
        <v>93</v>
      </c>
      <c r="T163" s="596" t="s">
        <v>94</v>
      </c>
      <c r="U163" s="596" t="s">
        <v>172</v>
      </c>
      <c r="V163" s="1048">
        <v>7000086465</v>
      </c>
      <c r="W163" s="988">
        <v>4500027579</v>
      </c>
      <c r="X163" s="987">
        <v>15946000</v>
      </c>
      <c r="Y163" s="985" t="s">
        <v>942</v>
      </c>
      <c r="Z163" s="1047" t="s">
        <v>768</v>
      </c>
      <c r="AA163" s="547"/>
      <c r="AB163" s="548"/>
      <c r="AC163" s="751"/>
      <c r="AD163" s="554"/>
      <c r="AE163" s="554"/>
      <c r="AF163" s="554"/>
      <c r="AG163" s="554"/>
      <c r="AH163" s="554"/>
      <c r="AI163" s="554"/>
      <c r="AJ163" s="554"/>
      <c r="AK163" s="419">
        <v>4020000</v>
      </c>
      <c r="AL163" s="419">
        <v>4020000</v>
      </c>
      <c r="AM163" s="419">
        <v>4020000</v>
      </c>
      <c r="AN163" s="554">
        <v>4958000</v>
      </c>
      <c r="AO163" s="127"/>
      <c r="AP163" s="127"/>
      <c r="AQ163" s="127"/>
      <c r="AR163" s="127"/>
    </row>
    <row r="164" spans="1:44" s="540" customFormat="1" ht="60" customHeight="1" x14ac:dyDescent="0.25">
      <c r="A164" s="805" t="s">
        <v>83</v>
      </c>
      <c r="B164" s="591" t="s">
        <v>84</v>
      </c>
      <c r="C164" s="591" t="s">
        <v>85</v>
      </c>
      <c r="D164" s="591" t="s">
        <v>86</v>
      </c>
      <c r="E164" s="591" t="s">
        <v>87</v>
      </c>
      <c r="F164" s="777"/>
      <c r="G164" s="777"/>
      <c r="H164" s="777"/>
      <c r="I164" s="777"/>
      <c r="J164" s="593" t="s">
        <v>88</v>
      </c>
      <c r="K164" s="596">
        <v>80161500</v>
      </c>
      <c r="L164" s="806" t="s">
        <v>272</v>
      </c>
      <c r="M164" s="749" t="s">
        <v>78</v>
      </c>
      <c r="N164" s="547" t="s">
        <v>747</v>
      </c>
      <c r="O164" s="747" t="s">
        <v>91</v>
      </c>
      <c r="P164" s="747" t="s">
        <v>1</v>
      </c>
      <c r="Q164" s="804">
        <v>13021733</v>
      </c>
      <c r="R164" s="804">
        <v>13021733</v>
      </c>
      <c r="S164" s="598" t="s">
        <v>93</v>
      </c>
      <c r="T164" s="596" t="s">
        <v>94</v>
      </c>
      <c r="U164" s="596" t="s">
        <v>172</v>
      </c>
      <c r="V164" s="1048">
        <v>7000086464</v>
      </c>
      <c r="W164" s="988">
        <v>4500027654</v>
      </c>
      <c r="X164" s="987">
        <v>11893858</v>
      </c>
      <c r="Y164" s="985" t="s">
        <v>943</v>
      </c>
      <c r="Z164" s="1047" t="s">
        <v>769</v>
      </c>
      <c r="AA164" s="547"/>
      <c r="AB164" s="548"/>
      <c r="AC164" s="751"/>
      <c r="AD164" s="554"/>
      <c r="AE164" s="554"/>
      <c r="AF164" s="554"/>
      <c r="AG164" s="554"/>
      <c r="AH164" s="554"/>
      <c r="AI164" s="554"/>
      <c r="AJ164" s="554"/>
      <c r="AK164" s="419">
        <v>3076000</v>
      </c>
      <c r="AL164" s="419">
        <v>3076000</v>
      </c>
      <c r="AM164" s="419">
        <v>3076000</v>
      </c>
      <c r="AN164" s="554">
        <v>3793733</v>
      </c>
      <c r="AO164" s="127"/>
      <c r="AP164" s="127"/>
      <c r="AQ164" s="127"/>
      <c r="AR164" s="127"/>
    </row>
    <row r="165" spans="1:44" s="540" customFormat="1" ht="60" customHeight="1" x14ac:dyDescent="0.25">
      <c r="A165" s="805" t="s">
        <v>83</v>
      </c>
      <c r="B165" s="591" t="s">
        <v>84</v>
      </c>
      <c r="C165" s="591" t="s">
        <v>85</v>
      </c>
      <c r="D165" s="591" t="s">
        <v>86</v>
      </c>
      <c r="E165" s="591" t="s">
        <v>87</v>
      </c>
      <c r="F165" s="777"/>
      <c r="G165" s="777"/>
      <c r="H165" s="777"/>
      <c r="I165" s="777"/>
      <c r="J165" s="593" t="s">
        <v>88</v>
      </c>
      <c r="K165" s="596">
        <v>80161500</v>
      </c>
      <c r="L165" s="806" t="s">
        <v>748</v>
      </c>
      <c r="M165" s="749" t="s">
        <v>78</v>
      </c>
      <c r="N165" s="547" t="s">
        <v>343</v>
      </c>
      <c r="O165" s="747" t="s">
        <v>91</v>
      </c>
      <c r="P165" s="747" t="s">
        <v>1</v>
      </c>
      <c r="Q165" s="804">
        <v>6564000</v>
      </c>
      <c r="R165" s="804">
        <v>6564000</v>
      </c>
      <c r="S165" s="598" t="s">
        <v>93</v>
      </c>
      <c r="T165" s="596" t="s">
        <v>94</v>
      </c>
      <c r="U165" s="596" t="s">
        <v>172</v>
      </c>
      <c r="V165" s="1048">
        <v>7000086468</v>
      </c>
      <c r="W165" s="988">
        <v>4500027653</v>
      </c>
      <c r="X165" s="987">
        <v>6290500</v>
      </c>
      <c r="Y165" s="985" t="s">
        <v>944</v>
      </c>
      <c r="Z165" s="1047" t="s">
        <v>770</v>
      </c>
      <c r="AA165" s="547"/>
      <c r="AB165" s="548"/>
      <c r="AC165" s="751"/>
      <c r="AD165" s="554"/>
      <c r="AE165" s="554"/>
      <c r="AF165" s="554"/>
      <c r="AG165" s="554"/>
      <c r="AH165" s="554"/>
      <c r="AI165" s="554"/>
      <c r="AJ165" s="554"/>
      <c r="AK165" s="419">
        <v>1641000</v>
      </c>
      <c r="AL165" s="419">
        <v>1641000</v>
      </c>
      <c r="AM165" s="419">
        <v>1641000</v>
      </c>
      <c r="AN165" s="419">
        <v>1641000</v>
      </c>
      <c r="AO165" s="127"/>
      <c r="AP165" s="127"/>
      <c r="AQ165" s="127"/>
      <c r="AR165" s="127"/>
    </row>
    <row r="166" spans="1:44" s="540" customFormat="1" ht="60" customHeight="1" x14ac:dyDescent="0.25">
      <c r="A166" s="805" t="s">
        <v>83</v>
      </c>
      <c r="B166" s="591" t="s">
        <v>84</v>
      </c>
      <c r="C166" s="591" t="s">
        <v>85</v>
      </c>
      <c r="D166" s="591" t="s">
        <v>86</v>
      </c>
      <c r="E166" s="591" t="s">
        <v>87</v>
      </c>
      <c r="F166" s="777"/>
      <c r="G166" s="777"/>
      <c r="H166" s="777"/>
      <c r="I166" s="777"/>
      <c r="J166" s="593" t="s">
        <v>88</v>
      </c>
      <c r="K166" s="596">
        <v>80161500</v>
      </c>
      <c r="L166" s="806" t="s">
        <v>280</v>
      </c>
      <c r="M166" s="749" t="s">
        <v>78</v>
      </c>
      <c r="N166" s="547" t="s">
        <v>343</v>
      </c>
      <c r="O166" s="747" t="s">
        <v>91</v>
      </c>
      <c r="P166" s="747" t="s">
        <v>1</v>
      </c>
      <c r="Q166" s="804">
        <v>19688000</v>
      </c>
      <c r="R166" s="804">
        <v>19688000</v>
      </c>
      <c r="S166" s="598" t="s">
        <v>93</v>
      </c>
      <c r="T166" s="596" t="s">
        <v>94</v>
      </c>
      <c r="U166" s="596" t="s">
        <v>172</v>
      </c>
      <c r="V166" s="1048">
        <v>7000086462</v>
      </c>
      <c r="W166" s="988">
        <v>4500027671</v>
      </c>
      <c r="X166" s="987">
        <v>17227000</v>
      </c>
      <c r="Y166" s="985" t="s">
        <v>1106</v>
      </c>
      <c r="Z166" s="1047" t="s">
        <v>774</v>
      </c>
      <c r="AA166" s="547"/>
      <c r="AB166" s="548"/>
      <c r="AC166" s="751"/>
      <c r="AD166" s="554"/>
      <c r="AE166" s="554"/>
      <c r="AF166" s="554"/>
      <c r="AG166" s="554"/>
      <c r="AH166" s="554"/>
      <c r="AI166" s="554"/>
      <c r="AJ166" s="554"/>
      <c r="AK166" s="419">
        <v>4922000</v>
      </c>
      <c r="AL166" s="419">
        <v>4922000</v>
      </c>
      <c r="AM166" s="419">
        <v>4922000</v>
      </c>
      <c r="AN166" s="419">
        <v>4922000</v>
      </c>
      <c r="AO166" s="127"/>
      <c r="AP166" s="127"/>
      <c r="AQ166" s="127"/>
      <c r="AR166" s="127"/>
    </row>
    <row r="167" spans="1:44" s="540" customFormat="1" ht="60" customHeight="1" x14ac:dyDescent="0.25">
      <c r="A167" s="805" t="s">
        <v>83</v>
      </c>
      <c r="B167" s="591" t="s">
        <v>84</v>
      </c>
      <c r="C167" s="591" t="s">
        <v>85</v>
      </c>
      <c r="D167" s="591" t="s">
        <v>86</v>
      </c>
      <c r="E167" s="591" t="s">
        <v>87</v>
      </c>
      <c r="F167" s="777"/>
      <c r="G167" s="777"/>
      <c r="H167" s="777"/>
      <c r="I167" s="777"/>
      <c r="J167" s="593" t="s">
        <v>88</v>
      </c>
      <c r="K167" s="596">
        <v>80161500</v>
      </c>
      <c r="L167" s="806" t="s">
        <v>749</v>
      </c>
      <c r="M167" s="749" t="s">
        <v>78</v>
      </c>
      <c r="N167" s="547" t="s">
        <v>343</v>
      </c>
      <c r="O167" s="747" t="s">
        <v>91</v>
      </c>
      <c r="P167" s="747" t="s">
        <v>1</v>
      </c>
      <c r="Q167" s="804">
        <v>10936000</v>
      </c>
      <c r="R167" s="804">
        <v>10936000</v>
      </c>
      <c r="S167" s="598" t="s">
        <v>93</v>
      </c>
      <c r="T167" s="596" t="s">
        <v>94</v>
      </c>
      <c r="U167" s="596" t="s">
        <v>172</v>
      </c>
      <c r="V167" s="1048">
        <v>7000086461</v>
      </c>
      <c r="W167" s="988">
        <v>4200003828</v>
      </c>
      <c r="X167" s="987">
        <v>9568995</v>
      </c>
      <c r="Y167" s="985" t="s">
        <v>945</v>
      </c>
      <c r="Z167" s="1047" t="s">
        <v>775</v>
      </c>
      <c r="AA167" s="547"/>
      <c r="AB167" s="548"/>
      <c r="AC167" s="751"/>
      <c r="AD167" s="554"/>
      <c r="AE167" s="554"/>
      <c r="AF167" s="554"/>
      <c r="AG167" s="554"/>
      <c r="AH167" s="554"/>
      <c r="AI167" s="554"/>
      <c r="AJ167" s="554"/>
      <c r="AK167" s="419">
        <v>2734000</v>
      </c>
      <c r="AL167" s="419">
        <v>2734000</v>
      </c>
      <c r="AM167" s="419">
        <v>2734000</v>
      </c>
      <c r="AN167" s="419">
        <v>2734000</v>
      </c>
      <c r="AO167" s="127"/>
      <c r="AP167" s="127"/>
      <c r="AQ167" s="127"/>
      <c r="AR167" s="127"/>
    </row>
    <row r="168" spans="1:44" s="540" customFormat="1" ht="60" customHeight="1" x14ac:dyDescent="0.25">
      <c r="A168" s="805" t="s">
        <v>83</v>
      </c>
      <c r="B168" s="591" t="s">
        <v>84</v>
      </c>
      <c r="C168" s="591" t="s">
        <v>85</v>
      </c>
      <c r="D168" s="591" t="s">
        <v>86</v>
      </c>
      <c r="E168" s="591" t="s">
        <v>87</v>
      </c>
      <c r="F168" s="777"/>
      <c r="G168" s="777"/>
      <c r="H168" s="777"/>
      <c r="I168" s="777"/>
      <c r="J168" s="593" t="s">
        <v>88</v>
      </c>
      <c r="K168" s="596">
        <v>80161500</v>
      </c>
      <c r="L168" s="806" t="s">
        <v>750</v>
      </c>
      <c r="M168" s="749" t="s">
        <v>78</v>
      </c>
      <c r="N168" s="547" t="s">
        <v>343</v>
      </c>
      <c r="O168" s="747" t="s">
        <v>91</v>
      </c>
      <c r="P168" s="747" t="s">
        <v>1</v>
      </c>
      <c r="Q168" s="804">
        <f>4020000*4</f>
        <v>16080000</v>
      </c>
      <c r="R168" s="804">
        <f>4020000*4</f>
        <v>16080000</v>
      </c>
      <c r="S168" s="598" t="s">
        <v>93</v>
      </c>
      <c r="T168" s="596" t="s">
        <v>94</v>
      </c>
      <c r="U168" s="596" t="s">
        <v>172</v>
      </c>
      <c r="V168" s="1048">
        <v>7000086460</v>
      </c>
      <c r="W168" s="988">
        <v>4200003829</v>
      </c>
      <c r="X168" s="987">
        <v>14070000</v>
      </c>
      <c r="Y168" s="985" t="s">
        <v>946</v>
      </c>
      <c r="Z168" s="1047" t="s">
        <v>776</v>
      </c>
      <c r="AA168" s="547"/>
      <c r="AB168" s="548"/>
      <c r="AC168" s="751"/>
      <c r="AD168" s="554"/>
      <c r="AE168" s="554"/>
      <c r="AF168" s="554"/>
      <c r="AG168" s="554"/>
      <c r="AH168" s="554"/>
      <c r="AI168" s="554"/>
      <c r="AJ168" s="554"/>
      <c r="AK168" s="419">
        <v>4020000</v>
      </c>
      <c r="AL168" s="419">
        <v>4020000</v>
      </c>
      <c r="AM168" s="419">
        <v>4020000</v>
      </c>
      <c r="AN168" s="419">
        <v>4020000</v>
      </c>
      <c r="AO168" s="127"/>
      <c r="AP168" s="127"/>
      <c r="AQ168" s="127"/>
      <c r="AR168" s="127"/>
    </row>
    <row r="169" spans="1:44" s="540" customFormat="1" ht="60" customHeight="1" x14ac:dyDescent="0.25">
      <c r="A169" s="805" t="s">
        <v>83</v>
      </c>
      <c r="B169" s="591" t="s">
        <v>84</v>
      </c>
      <c r="C169" s="591" t="s">
        <v>85</v>
      </c>
      <c r="D169" s="591" t="s">
        <v>86</v>
      </c>
      <c r="E169" s="591" t="s">
        <v>87</v>
      </c>
      <c r="F169" s="777"/>
      <c r="G169" s="777"/>
      <c r="H169" s="777"/>
      <c r="I169" s="777"/>
      <c r="J169" s="593" t="s">
        <v>88</v>
      </c>
      <c r="K169" s="596">
        <v>80161500</v>
      </c>
      <c r="L169" s="806" t="s">
        <v>189</v>
      </c>
      <c r="M169" s="749" t="s">
        <v>78</v>
      </c>
      <c r="N169" s="547" t="s">
        <v>343</v>
      </c>
      <c r="O169" s="747" t="s">
        <v>91</v>
      </c>
      <c r="P169" s="747" t="s">
        <v>1</v>
      </c>
      <c r="Q169" s="804">
        <v>12304000</v>
      </c>
      <c r="R169" s="804">
        <v>12304000</v>
      </c>
      <c r="S169" s="598" t="s">
        <v>93</v>
      </c>
      <c r="T169" s="596" t="s">
        <v>94</v>
      </c>
      <c r="U169" s="596" t="s">
        <v>172</v>
      </c>
      <c r="V169" s="1048">
        <v>7000086463</v>
      </c>
      <c r="W169" s="988">
        <v>4200003827</v>
      </c>
      <c r="X169" s="987">
        <v>10765995</v>
      </c>
      <c r="Y169" s="985" t="s">
        <v>947</v>
      </c>
      <c r="Z169" s="1047" t="s">
        <v>528</v>
      </c>
      <c r="AA169" s="547"/>
      <c r="AB169" s="548"/>
      <c r="AC169" s="751"/>
      <c r="AD169" s="554"/>
      <c r="AE169" s="554"/>
      <c r="AF169" s="554"/>
      <c r="AG169" s="554"/>
      <c r="AH169" s="554"/>
      <c r="AI169" s="554"/>
      <c r="AJ169" s="554"/>
      <c r="AK169" s="419">
        <v>3076000</v>
      </c>
      <c r="AL169" s="419">
        <v>3076000</v>
      </c>
      <c r="AM169" s="419">
        <v>3076000</v>
      </c>
      <c r="AN169" s="419">
        <v>3076000</v>
      </c>
      <c r="AO169" s="127"/>
      <c r="AP169" s="127"/>
      <c r="AQ169" s="127"/>
      <c r="AR169" s="127"/>
    </row>
    <row r="170" spans="1:44" s="540" customFormat="1" ht="85.5" customHeight="1" x14ac:dyDescent="0.25">
      <c r="A170" s="805" t="s">
        <v>83</v>
      </c>
      <c r="B170" s="591" t="s">
        <v>84</v>
      </c>
      <c r="C170" s="591" t="s">
        <v>85</v>
      </c>
      <c r="D170" s="591" t="s">
        <v>86</v>
      </c>
      <c r="E170" s="591" t="s">
        <v>87</v>
      </c>
      <c r="F170" s="777"/>
      <c r="G170" s="777"/>
      <c r="H170" s="777"/>
      <c r="I170" s="777"/>
      <c r="J170" s="593" t="s">
        <v>88</v>
      </c>
      <c r="K170" s="596">
        <v>80161500</v>
      </c>
      <c r="L170" s="806" t="s">
        <v>283</v>
      </c>
      <c r="M170" s="749" t="s">
        <v>78</v>
      </c>
      <c r="N170" s="547" t="s">
        <v>343</v>
      </c>
      <c r="O170" s="747" t="s">
        <v>91</v>
      </c>
      <c r="P170" s="747" t="s">
        <v>1</v>
      </c>
      <c r="Q170" s="804">
        <f>1915000*4</f>
        <v>7660000</v>
      </c>
      <c r="R170" s="804">
        <f>1915000*4</f>
        <v>7660000</v>
      </c>
      <c r="S170" s="598" t="s">
        <v>93</v>
      </c>
      <c r="T170" s="596" t="s">
        <v>94</v>
      </c>
      <c r="U170" s="596" t="s">
        <v>172</v>
      </c>
      <c r="V170" s="1048">
        <v>7000086474</v>
      </c>
      <c r="W170" s="988">
        <v>4500027662</v>
      </c>
      <c r="X170" s="987">
        <v>7021660</v>
      </c>
      <c r="Y170" s="985" t="s">
        <v>948</v>
      </c>
      <c r="Z170" s="1047" t="s">
        <v>443</v>
      </c>
      <c r="AA170" s="547"/>
      <c r="AB170" s="548"/>
      <c r="AC170" s="751"/>
      <c r="AD170" s="554"/>
      <c r="AE170" s="554"/>
      <c r="AF170" s="554"/>
      <c r="AG170" s="554"/>
      <c r="AH170" s="554"/>
      <c r="AI170" s="554"/>
      <c r="AJ170" s="554"/>
      <c r="AK170" s="419">
        <v>1915000</v>
      </c>
      <c r="AL170" s="419">
        <v>1915000</v>
      </c>
      <c r="AM170" s="419">
        <v>1915000</v>
      </c>
      <c r="AN170" s="419">
        <v>1915000</v>
      </c>
      <c r="AO170" s="127"/>
      <c r="AP170" s="127"/>
      <c r="AQ170" s="127"/>
      <c r="AR170" s="127"/>
    </row>
    <row r="171" spans="1:44" s="540" customFormat="1" ht="85.5" customHeight="1" x14ac:dyDescent="0.25">
      <c r="A171" s="805" t="s">
        <v>83</v>
      </c>
      <c r="B171" s="591" t="s">
        <v>84</v>
      </c>
      <c r="C171" s="591" t="s">
        <v>85</v>
      </c>
      <c r="D171" s="591" t="s">
        <v>86</v>
      </c>
      <c r="E171" s="591" t="s">
        <v>87</v>
      </c>
      <c r="F171" s="777"/>
      <c r="G171" s="777"/>
      <c r="H171" s="777"/>
      <c r="I171" s="777"/>
      <c r="J171" s="593" t="s">
        <v>88</v>
      </c>
      <c r="K171" s="596">
        <v>80161500</v>
      </c>
      <c r="L171" s="806" t="s">
        <v>193</v>
      </c>
      <c r="M171" s="749" t="s">
        <v>78</v>
      </c>
      <c r="N171" s="547" t="s">
        <v>343</v>
      </c>
      <c r="O171" s="747" t="s">
        <v>91</v>
      </c>
      <c r="P171" s="747" t="s">
        <v>1</v>
      </c>
      <c r="Q171" s="804">
        <v>10936000</v>
      </c>
      <c r="R171" s="804">
        <v>10936000</v>
      </c>
      <c r="S171" s="598" t="s">
        <v>93</v>
      </c>
      <c r="T171" s="596" t="s">
        <v>94</v>
      </c>
      <c r="U171" s="596" t="s">
        <v>172</v>
      </c>
      <c r="V171" s="1048">
        <v>7000086478</v>
      </c>
      <c r="W171" s="988">
        <v>4500027755</v>
      </c>
      <c r="X171" s="987">
        <v>8839791</v>
      </c>
      <c r="Y171" s="985" t="s">
        <v>1107</v>
      </c>
      <c r="Z171" s="1047" t="s">
        <v>765</v>
      </c>
      <c r="AA171" s="547"/>
      <c r="AB171" s="548"/>
      <c r="AC171" s="751"/>
      <c r="AD171" s="554"/>
      <c r="AE171" s="554"/>
      <c r="AF171" s="554"/>
      <c r="AG171" s="554"/>
      <c r="AH171" s="554"/>
      <c r="AI171" s="554"/>
      <c r="AJ171" s="554"/>
      <c r="AK171" s="419">
        <v>2734000</v>
      </c>
      <c r="AL171" s="419">
        <v>2734000</v>
      </c>
      <c r="AM171" s="419">
        <v>2734000</v>
      </c>
      <c r="AN171" s="419">
        <v>2734000</v>
      </c>
      <c r="AO171" s="127"/>
      <c r="AP171" s="127"/>
      <c r="AQ171" s="127"/>
      <c r="AR171" s="127"/>
    </row>
    <row r="172" spans="1:44" s="540" customFormat="1" ht="49.5" customHeight="1" x14ac:dyDescent="0.25">
      <c r="A172" s="805" t="s">
        <v>83</v>
      </c>
      <c r="B172" s="591" t="s">
        <v>84</v>
      </c>
      <c r="C172" s="591" t="s">
        <v>85</v>
      </c>
      <c r="D172" s="591" t="s">
        <v>86</v>
      </c>
      <c r="E172" s="591" t="s">
        <v>87</v>
      </c>
      <c r="F172" s="777"/>
      <c r="G172" s="777"/>
      <c r="H172" s="777"/>
      <c r="I172" s="777"/>
      <c r="J172" s="593" t="s">
        <v>88</v>
      </c>
      <c r="K172" s="596">
        <v>80161500</v>
      </c>
      <c r="L172" s="806" t="s">
        <v>476</v>
      </c>
      <c r="M172" s="749" t="s">
        <v>78</v>
      </c>
      <c r="N172" s="547" t="s">
        <v>751</v>
      </c>
      <c r="O172" s="747" t="s">
        <v>91</v>
      </c>
      <c r="P172" s="747" t="s">
        <v>1</v>
      </c>
      <c r="Q172" s="804">
        <v>8529300</v>
      </c>
      <c r="R172" s="804">
        <v>8529300</v>
      </c>
      <c r="S172" s="598" t="s">
        <v>93</v>
      </c>
      <c r="T172" s="596" t="s">
        <v>94</v>
      </c>
      <c r="U172" s="596" t="s">
        <v>172</v>
      </c>
      <c r="V172" s="1048">
        <v>7000086477</v>
      </c>
      <c r="W172" s="988">
        <v>4200003837</v>
      </c>
      <c r="X172" s="987">
        <v>7654500</v>
      </c>
      <c r="Y172" s="985" t="s">
        <v>949</v>
      </c>
      <c r="Z172" s="1047" t="s">
        <v>764</v>
      </c>
      <c r="AA172" s="547"/>
      <c r="AB172" s="548"/>
      <c r="AC172" s="751"/>
      <c r="AD172" s="554"/>
      <c r="AE172" s="554"/>
      <c r="AF172" s="554"/>
      <c r="AG172" s="554"/>
      <c r="AH172" s="554"/>
      <c r="AI172" s="554"/>
      <c r="AJ172" s="554"/>
      <c r="AK172" s="419"/>
      <c r="AL172" s="419">
        <v>2187000</v>
      </c>
      <c r="AM172" s="419">
        <v>2187000</v>
      </c>
      <c r="AN172" s="419">
        <v>4155300</v>
      </c>
      <c r="AO172" s="127"/>
      <c r="AP172" s="127"/>
      <c r="AQ172" s="127"/>
      <c r="AR172" s="127"/>
    </row>
    <row r="173" spans="1:44" s="540" customFormat="1" ht="49.5" customHeight="1" x14ac:dyDescent="0.25">
      <c r="A173" s="805" t="s">
        <v>83</v>
      </c>
      <c r="B173" s="591" t="s">
        <v>84</v>
      </c>
      <c r="C173" s="591" t="s">
        <v>85</v>
      </c>
      <c r="D173" s="591" t="s">
        <v>86</v>
      </c>
      <c r="E173" s="591" t="s">
        <v>87</v>
      </c>
      <c r="F173" s="777"/>
      <c r="G173" s="777"/>
      <c r="H173" s="777"/>
      <c r="I173" s="777"/>
      <c r="J173" s="593" t="s">
        <v>88</v>
      </c>
      <c r="K173" s="596">
        <v>80161500</v>
      </c>
      <c r="L173" s="806" t="s">
        <v>295</v>
      </c>
      <c r="M173" s="749" t="s">
        <v>78</v>
      </c>
      <c r="N173" s="547" t="s">
        <v>751</v>
      </c>
      <c r="O173" s="747" t="s">
        <v>91</v>
      </c>
      <c r="P173" s="747" t="s">
        <v>1</v>
      </c>
      <c r="Q173" s="804">
        <v>11996400</v>
      </c>
      <c r="R173" s="804">
        <v>11996400</v>
      </c>
      <c r="S173" s="598" t="s">
        <v>93</v>
      </c>
      <c r="T173" s="596" t="s">
        <v>94</v>
      </c>
      <c r="U173" s="596" t="s">
        <v>172</v>
      </c>
      <c r="V173" s="1048">
        <v>7000086476</v>
      </c>
      <c r="W173" s="988">
        <v>420003832</v>
      </c>
      <c r="X173" s="987">
        <v>10765995</v>
      </c>
      <c r="Y173" s="985" t="s">
        <v>950</v>
      </c>
      <c r="Z173" s="1047" t="s">
        <v>763</v>
      </c>
      <c r="AA173" s="547"/>
      <c r="AB173" s="548"/>
      <c r="AC173" s="751"/>
      <c r="AD173" s="554"/>
      <c r="AE173" s="554"/>
      <c r="AF173" s="554"/>
      <c r="AG173" s="554"/>
      <c r="AH173" s="554"/>
      <c r="AI173" s="554"/>
      <c r="AJ173" s="554"/>
      <c r="AK173" s="419"/>
      <c r="AL173" s="419">
        <v>3076000</v>
      </c>
      <c r="AM173" s="419">
        <v>3076000</v>
      </c>
      <c r="AN173" s="419">
        <v>5844400</v>
      </c>
      <c r="AO173" s="127"/>
      <c r="AP173" s="127"/>
      <c r="AQ173" s="127"/>
      <c r="AR173" s="127"/>
    </row>
    <row r="174" spans="1:44" s="540" customFormat="1" ht="49.5" customHeight="1" x14ac:dyDescent="0.25">
      <c r="A174" s="805" t="s">
        <v>83</v>
      </c>
      <c r="B174" s="591" t="s">
        <v>84</v>
      </c>
      <c r="C174" s="591" t="s">
        <v>85</v>
      </c>
      <c r="D174" s="591" t="s">
        <v>86</v>
      </c>
      <c r="E174" s="591" t="s">
        <v>87</v>
      </c>
      <c r="F174" s="777"/>
      <c r="G174" s="777"/>
      <c r="H174" s="777"/>
      <c r="I174" s="777"/>
      <c r="J174" s="593" t="s">
        <v>88</v>
      </c>
      <c r="K174" s="596">
        <v>80161500</v>
      </c>
      <c r="L174" s="806" t="s">
        <v>190</v>
      </c>
      <c r="M174" s="749" t="s">
        <v>78</v>
      </c>
      <c r="N174" s="547" t="s">
        <v>751</v>
      </c>
      <c r="O174" s="747" t="s">
        <v>91</v>
      </c>
      <c r="P174" s="747" t="s">
        <v>1</v>
      </c>
      <c r="Q174" s="804">
        <v>16294200</v>
      </c>
      <c r="R174" s="804">
        <v>16294200</v>
      </c>
      <c r="S174" s="598" t="s">
        <v>93</v>
      </c>
      <c r="T174" s="596" t="s">
        <v>94</v>
      </c>
      <c r="U174" s="596" t="s">
        <v>172</v>
      </c>
      <c r="V174" s="1048">
        <v>7000086475</v>
      </c>
      <c r="W174" s="988">
        <v>420003830</v>
      </c>
      <c r="X174" s="987">
        <v>14622990</v>
      </c>
      <c r="Y174" s="985" t="s">
        <v>890</v>
      </c>
      <c r="Z174" s="1047" t="s">
        <v>762</v>
      </c>
      <c r="AA174" s="547"/>
      <c r="AB174" s="548"/>
      <c r="AC174" s="751"/>
      <c r="AD174" s="554"/>
      <c r="AE174" s="554"/>
      <c r="AF174" s="554"/>
      <c r="AG174" s="554"/>
      <c r="AH174" s="554"/>
      <c r="AI174" s="554"/>
      <c r="AJ174" s="554"/>
      <c r="AK174" s="419"/>
      <c r="AL174" s="419">
        <v>4178000</v>
      </c>
      <c r="AM174" s="419">
        <v>4178000</v>
      </c>
      <c r="AN174" s="419">
        <v>7938200</v>
      </c>
      <c r="AO174" s="127"/>
      <c r="AP174" s="127"/>
      <c r="AQ174" s="127"/>
      <c r="AR174" s="127"/>
    </row>
    <row r="175" spans="1:44" s="540" customFormat="1" ht="72.75" customHeight="1" x14ac:dyDescent="0.25">
      <c r="A175" s="805" t="s">
        <v>83</v>
      </c>
      <c r="B175" s="591" t="s">
        <v>84</v>
      </c>
      <c r="C175" s="591" t="s">
        <v>85</v>
      </c>
      <c r="D175" s="591" t="s">
        <v>86</v>
      </c>
      <c r="E175" s="591" t="s">
        <v>87</v>
      </c>
      <c r="F175" s="777"/>
      <c r="G175" s="777"/>
      <c r="H175" s="777"/>
      <c r="I175" s="777"/>
      <c r="J175" s="593" t="s">
        <v>88</v>
      </c>
      <c r="K175" s="596">
        <v>80161500</v>
      </c>
      <c r="L175" s="806" t="s">
        <v>334</v>
      </c>
      <c r="M175" s="749" t="s">
        <v>78</v>
      </c>
      <c r="N175" s="547" t="s">
        <v>752</v>
      </c>
      <c r="O175" s="747" t="s">
        <v>91</v>
      </c>
      <c r="P175" s="747" t="s">
        <v>1</v>
      </c>
      <c r="Q175" s="804">
        <v>15544000</v>
      </c>
      <c r="R175" s="804">
        <v>15544000</v>
      </c>
      <c r="S175" s="598" t="s">
        <v>93</v>
      </c>
      <c r="T175" s="596" t="s">
        <v>94</v>
      </c>
      <c r="U175" s="596" t="s">
        <v>172</v>
      </c>
      <c r="V175" s="1048">
        <v>7000086479</v>
      </c>
      <c r="W175" s="988">
        <v>4200003835</v>
      </c>
      <c r="X175" s="987">
        <v>14070000</v>
      </c>
      <c r="Y175" s="985" t="s">
        <v>951</v>
      </c>
      <c r="Z175" s="1047" t="s">
        <v>761</v>
      </c>
      <c r="AA175" s="547"/>
      <c r="AB175" s="548"/>
      <c r="AC175" s="751"/>
      <c r="AD175" s="554"/>
      <c r="AE175" s="554"/>
      <c r="AF175" s="554"/>
      <c r="AG175" s="554"/>
      <c r="AH175" s="554"/>
      <c r="AI175" s="554"/>
      <c r="AJ175" s="554"/>
      <c r="AK175" s="419"/>
      <c r="AL175" s="831">
        <v>4020000</v>
      </c>
      <c r="AM175" s="831">
        <v>4020000</v>
      </c>
      <c r="AN175" s="831">
        <v>7504000</v>
      </c>
      <c r="AO175" s="127"/>
      <c r="AP175" s="127"/>
      <c r="AQ175" s="127"/>
      <c r="AR175" s="127"/>
    </row>
    <row r="176" spans="1:44" s="540" customFormat="1" ht="72.75" customHeight="1" x14ac:dyDescent="0.25">
      <c r="A176" s="805" t="s">
        <v>83</v>
      </c>
      <c r="B176" s="591" t="s">
        <v>84</v>
      </c>
      <c r="C176" s="591" t="s">
        <v>85</v>
      </c>
      <c r="D176" s="591" t="s">
        <v>86</v>
      </c>
      <c r="E176" s="591" t="s">
        <v>87</v>
      </c>
      <c r="F176" s="777"/>
      <c r="G176" s="777"/>
      <c r="H176" s="777"/>
      <c r="I176" s="777"/>
      <c r="J176" s="593" t="s">
        <v>88</v>
      </c>
      <c r="K176" s="596">
        <v>80161500</v>
      </c>
      <c r="L176" s="806" t="s">
        <v>753</v>
      </c>
      <c r="M176" s="749" t="s">
        <v>78</v>
      </c>
      <c r="N176" s="547" t="s">
        <v>754</v>
      </c>
      <c r="O176" s="747" t="s">
        <v>91</v>
      </c>
      <c r="P176" s="747" t="s">
        <v>1</v>
      </c>
      <c r="Q176" s="804">
        <v>23922500</v>
      </c>
      <c r="R176" s="804">
        <v>23922500</v>
      </c>
      <c r="S176" s="598" t="s">
        <v>93</v>
      </c>
      <c r="T176" s="596" t="s">
        <v>94</v>
      </c>
      <c r="U176" s="596" t="s">
        <v>172</v>
      </c>
      <c r="V176" s="1048">
        <v>7000086473</v>
      </c>
      <c r="W176" s="988">
        <v>4200003861</v>
      </c>
      <c r="X176" s="987">
        <v>23922495</v>
      </c>
      <c r="Y176" s="985" t="s">
        <v>888</v>
      </c>
      <c r="Z176" s="1047" t="s">
        <v>760</v>
      </c>
      <c r="AA176" s="832"/>
      <c r="AB176" s="548"/>
      <c r="AC176" s="751"/>
      <c r="AD176" s="554"/>
      <c r="AE176" s="554"/>
      <c r="AF176" s="554"/>
      <c r="AG176" s="554"/>
      <c r="AH176" s="554"/>
      <c r="AI176" s="554"/>
      <c r="AJ176" s="554"/>
      <c r="AK176" s="419"/>
      <c r="AL176" s="831">
        <v>6835000</v>
      </c>
      <c r="AM176" s="831">
        <v>6835000</v>
      </c>
      <c r="AN176" s="831">
        <v>10252500</v>
      </c>
      <c r="AO176" s="127"/>
      <c r="AP176" s="127"/>
      <c r="AQ176" s="127"/>
      <c r="AR176" s="127"/>
    </row>
    <row r="177" spans="1:44" s="540" customFormat="1" ht="72.75" customHeight="1" x14ac:dyDescent="0.25">
      <c r="A177" s="805" t="s">
        <v>83</v>
      </c>
      <c r="B177" s="591" t="s">
        <v>84</v>
      </c>
      <c r="C177" s="591" t="s">
        <v>85</v>
      </c>
      <c r="D177" s="591" t="s">
        <v>86</v>
      </c>
      <c r="E177" s="591" t="s">
        <v>87</v>
      </c>
      <c r="F177" s="777"/>
      <c r="G177" s="777"/>
      <c r="H177" s="777"/>
      <c r="I177" s="777"/>
      <c r="J177" s="593" t="s">
        <v>88</v>
      </c>
      <c r="K177" s="596">
        <v>80161500</v>
      </c>
      <c r="L177" s="806" t="s">
        <v>755</v>
      </c>
      <c r="M177" s="749" t="s">
        <v>78</v>
      </c>
      <c r="N177" s="547" t="s">
        <v>754</v>
      </c>
      <c r="O177" s="747" t="s">
        <v>91</v>
      </c>
      <c r="P177" s="747" t="s">
        <v>1</v>
      </c>
      <c r="Q177" s="804">
        <v>9569000</v>
      </c>
      <c r="R177" s="804">
        <v>9569000</v>
      </c>
      <c r="S177" s="598" t="s">
        <v>93</v>
      </c>
      <c r="T177" s="596" t="s">
        <v>94</v>
      </c>
      <c r="U177" s="596" t="s">
        <v>172</v>
      </c>
      <c r="V177" s="1049">
        <v>7000086472</v>
      </c>
      <c r="W177" s="988">
        <v>4200003860</v>
      </c>
      <c r="X177" s="987">
        <v>9568995</v>
      </c>
      <c r="Y177" s="985" t="s">
        <v>889</v>
      </c>
      <c r="Z177" s="1047" t="s">
        <v>759</v>
      </c>
      <c r="AA177" s="832"/>
      <c r="AB177" s="548"/>
      <c r="AC177" s="751"/>
      <c r="AD177" s="554"/>
      <c r="AE177" s="554"/>
      <c r="AF177" s="554"/>
      <c r="AG177" s="554"/>
      <c r="AH177" s="554"/>
      <c r="AI177" s="554"/>
      <c r="AJ177" s="554"/>
      <c r="AK177" s="419"/>
      <c r="AL177" s="831">
        <v>2734000</v>
      </c>
      <c r="AM177" s="831">
        <v>2734000</v>
      </c>
      <c r="AN177" s="831">
        <v>4101000</v>
      </c>
      <c r="AO177" s="127"/>
      <c r="AP177" s="127"/>
      <c r="AQ177" s="127"/>
      <c r="AR177" s="127"/>
    </row>
    <row r="178" spans="1:44" s="540" customFormat="1" ht="72.75" customHeight="1" x14ac:dyDescent="0.25">
      <c r="A178" s="805" t="s">
        <v>83</v>
      </c>
      <c r="B178" s="591" t="s">
        <v>84</v>
      </c>
      <c r="C178" s="591" t="s">
        <v>85</v>
      </c>
      <c r="D178" s="591" t="s">
        <v>86</v>
      </c>
      <c r="E178" s="591" t="s">
        <v>87</v>
      </c>
      <c r="F178" s="777"/>
      <c r="G178" s="777"/>
      <c r="H178" s="777"/>
      <c r="I178" s="777"/>
      <c r="J178" s="593" t="s">
        <v>88</v>
      </c>
      <c r="K178" s="596">
        <v>80161500</v>
      </c>
      <c r="L178" s="806" t="s">
        <v>772</v>
      </c>
      <c r="M178" s="749" t="s">
        <v>78</v>
      </c>
      <c r="N178" s="547" t="s">
        <v>773</v>
      </c>
      <c r="O178" s="747" t="s">
        <v>91</v>
      </c>
      <c r="P178" s="747" t="s">
        <v>1</v>
      </c>
      <c r="Q178" s="804">
        <v>27248000</v>
      </c>
      <c r="R178" s="804">
        <v>27248000</v>
      </c>
      <c r="S178" s="598" t="s">
        <v>93</v>
      </c>
      <c r="T178" s="596" t="s">
        <v>94</v>
      </c>
      <c r="U178" s="596" t="s">
        <v>172</v>
      </c>
      <c r="V178" s="1049">
        <v>7000086496</v>
      </c>
      <c r="W178" s="988">
        <v>4500027461</v>
      </c>
      <c r="X178" s="987">
        <v>27248000</v>
      </c>
      <c r="Y178" s="985" t="s">
        <v>793</v>
      </c>
      <c r="Z178" s="1047" t="s">
        <v>794</v>
      </c>
      <c r="AA178" s="832"/>
      <c r="AB178" s="548"/>
      <c r="AC178" s="751"/>
      <c r="AD178" s="554"/>
      <c r="AE178" s="554"/>
      <c r="AF178" s="554"/>
      <c r="AG178" s="554"/>
      <c r="AH178" s="554"/>
      <c r="AI178" s="554"/>
      <c r="AJ178" s="554"/>
      <c r="AK178" s="419">
        <v>6288000</v>
      </c>
      <c r="AL178" s="831">
        <v>6288000</v>
      </c>
      <c r="AM178" s="831">
        <v>6288000</v>
      </c>
      <c r="AN178" s="831">
        <v>8384000</v>
      </c>
      <c r="AO178" s="127"/>
      <c r="AP178" s="127"/>
      <c r="AQ178" s="127"/>
      <c r="AR178" s="127"/>
    </row>
    <row r="179" spans="1:44" s="540" customFormat="1" ht="72.75" customHeight="1" x14ac:dyDescent="0.25">
      <c r="A179" s="785" t="s">
        <v>83</v>
      </c>
      <c r="B179" s="591" t="s">
        <v>84</v>
      </c>
      <c r="C179" s="591" t="s">
        <v>85</v>
      </c>
      <c r="D179" s="591" t="s">
        <v>86</v>
      </c>
      <c r="E179" s="591" t="s">
        <v>87</v>
      </c>
      <c r="F179" s="777"/>
      <c r="G179" s="777"/>
      <c r="H179" s="777"/>
      <c r="I179" s="777"/>
      <c r="J179" s="593" t="s">
        <v>88</v>
      </c>
      <c r="K179" s="596">
        <v>80161500</v>
      </c>
      <c r="L179" s="806" t="s">
        <v>778</v>
      </c>
      <c r="M179" s="749" t="s">
        <v>78</v>
      </c>
      <c r="N179" s="547" t="s">
        <v>779</v>
      </c>
      <c r="O179" s="747" t="s">
        <v>91</v>
      </c>
      <c r="P179" s="747" t="s">
        <v>1</v>
      </c>
      <c r="Q179" s="804">
        <v>7658000</v>
      </c>
      <c r="R179" s="804">
        <v>7658000</v>
      </c>
      <c r="S179" s="598" t="s">
        <v>93</v>
      </c>
      <c r="T179" s="596" t="s">
        <v>94</v>
      </c>
      <c r="U179" s="596" t="s">
        <v>172</v>
      </c>
      <c r="V179" s="1049">
        <v>7000083165</v>
      </c>
      <c r="W179" s="988">
        <v>4500027511</v>
      </c>
      <c r="X179" s="987">
        <v>7111000</v>
      </c>
      <c r="Y179" s="985" t="s">
        <v>952</v>
      </c>
      <c r="Z179" s="1047" t="s">
        <v>953</v>
      </c>
      <c r="AA179" s="832"/>
      <c r="AB179" s="548"/>
      <c r="AC179" s="751"/>
      <c r="AD179" s="554"/>
      <c r="AE179" s="554"/>
      <c r="AF179" s="554"/>
      <c r="AG179" s="554"/>
      <c r="AH179" s="554"/>
      <c r="AI179" s="554"/>
      <c r="AJ179" s="554"/>
      <c r="AK179" s="831">
        <v>1641000</v>
      </c>
      <c r="AL179" s="831">
        <v>1641000</v>
      </c>
      <c r="AM179" s="831">
        <v>1641000</v>
      </c>
      <c r="AN179" s="831">
        <v>2735000</v>
      </c>
      <c r="AO179" s="127"/>
      <c r="AP179" s="127"/>
      <c r="AQ179" s="127"/>
      <c r="AR179" s="127"/>
    </row>
    <row r="180" spans="1:44" s="540" customFormat="1" ht="72.75" customHeight="1" x14ac:dyDescent="0.25">
      <c r="A180" s="785" t="s">
        <v>83</v>
      </c>
      <c r="B180" s="591" t="s">
        <v>84</v>
      </c>
      <c r="C180" s="591" t="s">
        <v>85</v>
      </c>
      <c r="D180" s="591" t="s">
        <v>86</v>
      </c>
      <c r="E180" s="591" t="s">
        <v>87</v>
      </c>
      <c r="F180" s="777"/>
      <c r="G180" s="777"/>
      <c r="H180" s="777"/>
      <c r="I180" s="777"/>
      <c r="J180" s="593" t="s">
        <v>88</v>
      </c>
      <c r="K180" s="596">
        <v>80161500</v>
      </c>
      <c r="L180" s="806" t="s">
        <v>780</v>
      </c>
      <c r="M180" s="749" t="s">
        <v>78</v>
      </c>
      <c r="N180" s="547" t="s">
        <v>807</v>
      </c>
      <c r="O180" s="747" t="s">
        <v>91</v>
      </c>
      <c r="P180" s="747" t="s">
        <v>1</v>
      </c>
      <c r="Q180" s="804">
        <v>8298333</v>
      </c>
      <c r="R180" s="804">
        <v>8298333</v>
      </c>
      <c r="S180" s="598" t="s">
        <v>93</v>
      </c>
      <c r="T180" s="596" t="s">
        <v>94</v>
      </c>
      <c r="U180" s="596" t="s">
        <v>172</v>
      </c>
      <c r="V180" s="1050">
        <v>7000083166</v>
      </c>
      <c r="W180" s="988">
        <v>4500027633</v>
      </c>
      <c r="X180" s="987">
        <v>7532324</v>
      </c>
      <c r="Y180" s="985" t="s">
        <v>954</v>
      </c>
      <c r="Z180" s="1047" t="s">
        <v>1108</v>
      </c>
      <c r="AA180" s="832"/>
      <c r="AB180" s="548"/>
      <c r="AC180" s="751"/>
      <c r="AD180" s="554"/>
      <c r="AE180" s="554"/>
      <c r="AF180" s="554"/>
      <c r="AG180" s="554"/>
      <c r="AH180" s="554"/>
      <c r="AI180" s="554"/>
      <c r="AJ180" s="554"/>
      <c r="AK180" s="831">
        <v>1915000</v>
      </c>
      <c r="AL180" s="831">
        <v>1915000</v>
      </c>
      <c r="AM180" s="831">
        <v>1915000</v>
      </c>
      <c r="AN180" s="831">
        <v>2553333</v>
      </c>
      <c r="AO180" s="127"/>
      <c r="AP180" s="127"/>
      <c r="AQ180" s="127"/>
      <c r="AR180" s="127"/>
    </row>
    <row r="181" spans="1:44" s="540" customFormat="1" ht="72.75" customHeight="1" x14ac:dyDescent="0.25">
      <c r="A181" s="785" t="s">
        <v>83</v>
      </c>
      <c r="B181" s="591" t="s">
        <v>84</v>
      </c>
      <c r="C181" s="591" t="s">
        <v>85</v>
      </c>
      <c r="D181" s="591" t="s">
        <v>86</v>
      </c>
      <c r="E181" s="591" t="s">
        <v>87</v>
      </c>
      <c r="F181" s="777"/>
      <c r="G181" s="777"/>
      <c r="H181" s="777"/>
      <c r="I181" s="777"/>
      <c r="J181" s="593" t="s">
        <v>88</v>
      </c>
      <c r="K181" s="596">
        <v>80161500</v>
      </c>
      <c r="L181" s="806" t="s">
        <v>806</v>
      </c>
      <c r="M181" s="749" t="s">
        <v>78</v>
      </c>
      <c r="N181" s="547" t="s">
        <v>807</v>
      </c>
      <c r="O181" s="747" t="s">
        <v>91</v>
      </c>
      <c r="P181" s="747" t="s">
        <v>1</v>
      </c>
      <c r="Q181" s="804">
        <v>27248000</v>
      </c>
      <c r="R181" s="804">
        <v>27248000</v>
      </c>
      <c r="S181" s="598" t="s">
        <v>93</v>
      </c>
      <c r="T181" s="596" t="s">
        <v>94</v>
      </c>
      <c r="U181" s="596" t="s">
        <v>172</v>
      </c>
      <c r="V181" s="1050">
        <v>7000086652</v>
      </c>
      <c r="W181" s="988">
        <v>4500027612</v>
      </c>
      <c r="X181" s="987">
        <v>24732800</v>
      </c>
      <c r="Y181" s="985" t="s">
        <v>955</v>
      </c>
      <c r="Z181" s="1047" t="s">
        <v>956</v>
      </c>
      <c r="AA181" s="832"/>
      <c r="AB181" s="548"/>
      <c r="AC181" s="751"/>
      <c r="AD181" s="554"/>
      <c r="AE181" s="554"/>
      <c r="AF181" s="554"/>
      <c r="AG181" s="554"/>
      <c r="AH181" s="554"/>
      <c r="AI181" s="554"/>
      <c r="AJ181" s="554"/>
      <c r="AK181" s="831">
        <v>6288000</v>
      </c>
      <c r="AL181" s="831">
        <v>6288000</v>
      </c>
      <c r="AM181" s="831">
        <v>6288000</v>
      </c>
      <c r="AN181" s="831">
        <v>8384000</v>
      </c>
      <c r="AO181" s="127"/>
      <c r="AP181" s="127"/>
      <c r="AQ181" s="127"/>
      <c r="AR181" s="127"/>
    </row>
    <row r="182" spans="1:44" s="540" customFormat="1" ht="72.75" customHeight="1" x14ac:dyDescent="0.25">
      <c r="A182" s="785" t="s">
        <v>83</v>
      </c>
      <c r="B182" s="591" t="s">
        <v>84</v>
      </c>
      <c r="C182" s="591" t="s">
        <v>85</v>
      </c>
      <c r="D182" s="591" t="s">
        <v>86</v>
      </c>
      <c r="E182" s="591" t="s">
        <v>87</v>
      </c>
      <c r="F182" s="777"/>
      <c r="G182" s="777"/>
      <c r="H182" s="777"/>
      <c r="I182" s="777"/>
      <c r="J182" s="593" t="s">
        <v>88</v>
      </c>
      <c r="K182" s="596">
        <v>80161500</v>
      </c>
      <c r="L182" s="806" t="s">
        <v>808</v>
      </c>
      <c r="M182" s="749" t="s">
        <v>78</v>
      </c>
      <c r="N182" s="547" t="s">
        <v>807</v>
      </c>
      <c r="O182" s="747" t="s">
        <v>91</v>
      </c>
      <c r="P182" s="747" t="s">
        <v>1</v>
      </c>
      <c r="Q182" s="804">
        <v>13329333</v>
      </c>
      <c r="R182" s="804">
        <v>13329333</v>
      </c>
      <c r="S182" s="598" t="s">
        <v>93</v>
      </c>
      <c r="T182" s="596" t="s">
        <v>94</v>
      </c>
      <c r="U182" s="596" t="s">
        <v>172</v>
      </c>
      <c r="V182" s="1050">
        <v>7000086651</v>
      </c>
      <c r="W182" s="988">
        <v>4500027769</v>
      </c>
      <c r="X182" s="987">
        <v>9843198</v>
      </c>
      <c r="Y182" s="985" t="s">
        <v>957</v>
      </c>
      <c r="Z182" s="1047" t="s">
        <v>958</v>
      </c>
      <c r="AA182" s="832"/>
      <c r="AB182" s="548"/>
      <c r="AC182" s="751"/>
      <c r="AD182" s="554"/>
      <c r="AE182" s="554"/>
      <c r="AF182" s="554"/>
      <c r="AG182" s="554"/>
      <c r="AH182" s="554"/>
      <c r="AI182" s="554"/>
      <c r="AJ182" s="554"/>
      <c r="AK182" s="831">
        <v>3076000</v>
      </c>
      <c r="AL182" s="831">
        <v>3076000</v>
      </c>
      <c r="AM182" s="831">
        <v>3076000</v>
      </c>
      <c r="AN182" s="831">
        <v>4101333</v>
      </c>
      <c r="AO182" s="127"/>
      <c r="AP182" s="127"/>
      <c r="AQ182" s="127"/>
      <c r="AR182" s="127"/>
    </row>
    <row r="183" spans="1:44" s="540" customFormat="1" ht="72.75" customHeight="1" x14ac:dyDescent="0.25">
      <c r="A183" s="785" t="s">
        <v>83</v>
      </c>
      <c r="B183" s="591" t="s">
        <v>84</v>
      </c>
      <c r="C183" s="591" t="s">
        <v>85</v>
      </c>
      <c r="D183" s="591" t="s">
        <v>86</v>
      </c>
      <c r="E183" s="591" t="s">
        <v>87</v>
      </c>
      <c r="F183" s="777"/>
      <c r="G183" s="777"/>
      <c r="H183" s="777"/>
      <c r="I183" s="777"/>
      <c r="J183" s="593" t="s">
        <v>88</v>
      </c>
      <c r="K183" s="596">
        <v>80161500</v>
      </c>
      <c r="L183" s="806" t="s">
        <v>809</v>
      </c>
      <c r="M183" s="749" t="s">
        <v>78</v>
      </c>
      <c r="N183" s="547" t="s">
        <v>343</v>
      </c>
      <c r="O183" s="747" t="s">
        <v>91</v>
      </c>
      <c r="P183" s="747" t="s">
        <v>1</v>
      </c>
      <c r="Q183" s="804">
        <f>4900000*4</f>
        <v>19600000</v>
      </c>
      <c r="R183" s="804">
        <f>4900000*4</f>
        <v>19600000</v>
      </c>
      <c r="S183" s="598" t="s">
        <v>93</v>
      </c>
      <c r="T183" s="596" t="s">
        <v>94</v>
      </c>
      <c r="U183" s="596" t="s">
        <v>172</v>
      </c>
      <c r="V183" s="1050">
        <v>7000086756</v>
      </c>
      <c r="W183" s="988">
        <v>4500027582</v>
      </c>
      <c r="X183" s="987">
        <v>19600000</v>
      </c>
      <c r="Y183" s="985" t="s">
        <v>959</v>
      </c>
      <c r="Z183" s="1047" t="s">
        <v>960</v>
      </c>
      <c r="AA183" s="832"/>
      <c r="AB183" s="548"/>
      <c r="AC183" s="751"/>
      <c r="AD183" s="554"/>
      <c r="AE183" s="554"/>
      <c r="AF183" s="554"/>
      <c r="AG183" s="554"/>
      <c r="AH183" s="554"/>
      <c r="AI183" s="554"/>
      <c r="AJ183" s="554"/>
      <c r="AK183" s="831"/>
      <c r="AL183" s="831">
        <v>4900000</v>
      </c>
      <c r="AM183" s="831">
        <v>4900000</v>
      </c>
      <c r="AN183" s="831">
        <v>4900000</v>
      </c>
      <c r="AO183" s="127"/>
      <c r="AP183" s="127"/>
      <c r="AQ183" s="127"/>
      <c r="AR183" s="127"/>
    </row>
    <row r="184" spans="1:44" s="540" customFormat="1" ht="72.75" customHeight="1" x14ac:dyDescent="0.25">
      <c r="A184" s="785" t="s">
        <v>83</v>
      </c>
      <c r="B184" s="591" t="s">
        <v>84</v>
      </c>
      <c r="C184" s="591" t="s">
        <v>85</v>
      </c>
      <c r="D184" s="591" t="s">
        <v>86</v>
      </c>
      <c r="E184" s="591" t="s">
        <v>87</v>
      </c>
      <c r="F184" s="777"/>
      <c r="G184" s="777"/>
      <c r="H184" s="777"/>
      <c r="I184" s="777"/>
      <c r="J184" s="593" t="s">
        <v>88</v>
      </c>
      <c r="K184" s="596">
        <v>80161500</v>
      </c>
      <c r="L184" s="806" t="s">
        <v>812</v>
      </c>
      <c r="M184" s="749" t="s">
        <v>78</v>
      </c>
      <c r="N184" s="547" t="s">
        <v>343</v>
      </c>
      <c r="O184" s="747" t="s">
        <v>91</v>
      </c>
      <c r="P184" s="747" t="s">
        <v>1</v>
      </c>
      <c r="Q184" s="804">
        <v>19688000</v>
      </c>
      <c r="R184" s="804">
        <v>19688000</v>
      </c>
      <c r="S184" s="598" t="s">
        <v>93</v>
      </c>
      <c r="T184" s="596" t="s">
        <v>94</v>
      </c>
      <c r="U184" s="596" t="s">
        <v>172</v>
      </c>
      <c r="V184" s="1050">
        <v>7000086857</v>
      </c>
      <c r="W184" s="988">
        <v>4500027610</v>
      </c>
      <c r="X184" s="987">
        <v>19195782</v>
      </c>
      <c r="Y184" s="985" t="s">
        <v>961</v>
      </c>
      <c r="Z184" s="1047" t="s">
        <v>620</v>
      </c>
      <c r="AA184" s="832"/>
      <c r="AB184" s="548"/>
      <c r="AC184" s="751"/>
      <c r="AD184" s="554"/>
      <c r="AE184" s="554"/>
      <c r="AF184" s="554"/>
      <c r="AG184" s="554"/>
      <c r="AH184" s="554"/>
      <c r="AI184" s="554"/>
      <c r="AJ184" s="554"/>
      <c r="AK184" s="825">
        <v>4922000</v>
      </c>
      <c r="AL184" s="825">
        <v>4922000</v>
      </c>
      <c r="AM184" s="825">
        <v>4922000</v>
      </c>
      <c r="AN184" s="825">
        <v>4922000</v>
      </c>
      <c r="AO184" s="127"/>
      <c r="AP184" s="127"/>
      <c r="AQ184" s="127"/>
      <c r="AR184" s="127"/>
    </row>
    <row r="185" spans="1:44" s="540" customFormat="1" ht="72.75" customHeight="1" x14ac:dyDescent="0.25">
      <c r="A185" s="785" t="s">
        <v>83</v>
      </c>
      <c r="B185" s="591" t="s">
        <v>84</v>
      </c>
      <c r="C185" s="591" t="s">
        <v>85</v>
      </c>
      <c r="D185" s="591" t="s">
        <v>86</v>
      </c>
      <c r="E185" s="591" t="s">
        <v>87</v>
      </c>
      <c r="F185" s="777"/>
      <c r="G185" s="777"/>
      <c r="H185" s="777"/>
      <c r="I185" s="777"/>
      <c r="J185" s="593" t="s">
        <v>88</v>
      </c>
      <c r="K185" s="596">
        <v>80161500</v>
      </c>
      <c r="L185" s="806" t="s">
        <v>813</v>
      </c>
      <c r="M185" s="749" t="s">
        <v>78</v>
      </c>
      <c r="N185" s="547" t="s">
        <v>814</v>
      </c>
      <c r="O185" s="747" t="s">
        <v>91</v>
      </c>
      <c r="P185" s="747" t="s">
        <v>1</v>
      </c>
      <c r="Q185" s="804">
        <v>9740667</v>
      </c>
      <c r="R185" s="804">
        <v>9740667</v>
      </c>
      <c r="S185" s="598" t="s">
        <v>93</v>
      </c>
      <c r="T185" s="596" t="s">
        <v>94</v>
      </c>
      <c r="U185" s="596" t="s">
        <v>172</v>
      </c>
      <c r="V185" s="1050">
        <v>7000086919</v>
      </c>
      <c r="W185" s="988">
        <v>4200003923</v>
      </c>
      <c r="X185" s="987">
        <v>9740665</v>
      </c>
      <c r="Y185" s="985" t="s">
        <v>962</v>
      </c>
      <c r="Z185" s="1047" t="s">
        <v>508</v>
      </c>
      <c r="AB185" s="548"/>
      <c r="AC185" s="751"/>
      <c r="AD185" s="554"/>
      <c r="AE185" s="554"/>
      <c r="AF185" s="554"/>
      <c r="AG185" s="554"/>
      <c r="AH185" s="554"/>
      <c r="AI185" s="554"/>
      <c r="AJ185" s="554"/>
      <c r="AK185" s="825"/>
      <c r="AL185" s="825">
        <v>3076000</v>
      </c>
      <c r="AM185" s="825">
        <v>3076000</v>
      </c>
      <c r="AN185" s="825">
        <v>3588667</v>
      </c>
      <c r="AO185" s="127"/>
      <c r="AP185" s="127"/>
      <c r="AQ185" s="127"/>
      <c r="AR185" s="127"/>
    </row>
    <row r="186" spans="1:44" s="540" customFormat="1" ht="85.5" customHeight="1" x14ac:dyDescent="0.25">
      <c r="A186" s="785" t="s">
        <v>83</v>
      </c>
      <c r="B186" s="591" t="s">
        <v>84</v>
      </c>
      <c r="C186" s="591" t="s">
        <v>85</v>
      </c>
      <c r="D186" s="591" t="s">
        <v>86</v>
      </c>
      <c r="E186" s="591" t="s">
        <v>87</v>
      </c>
      <c r="F186" s="777"/>
      <c r="G186" s="777"/>
      <c r="H186" s="777"/>
      <c r="I186" s="777"/>
      <c r="J186" s="593" t="s">
        <v>88</v>
      </c>
      <c r="K186" s="596">
        <v>80161500</v>
      </c>
      <c r="L186" s="806" t="s">
        <v>821</v>
      </c>
      <c r="M186" s="749" t="s">
        <v>78</v>
      </c>
      <c r="N186" s="858" t="s">
        <v>822</v>
      </c>
      <c r="O186" s="747" t="s">
        <v>91</v>
      </c>
      <c r="P186" s="747" t="s">
        <v>1</v>
      </c>
      <c r="Q186" s="804">
        <v>23925000</v>
      </c>
      <c r="R186" s="804">
        <v>23925000</v>
      </c>
      <c r="S186" s="598" t="s">
        <v>93</v>
      </c>
      <c r="T186" s="596" t="s">
        <v>94</v>
      </c>
      <c r="U186" s="596" t="s">
        <v>172</v>
      </c>
      <c r="V186" s="1050">
        <v>7000085963</v>
      </c>
      <c r="W186" s="988">
        <v>4500027540</v>
      </c>
      <c r="X186" s="987">
        <v>23925000</v>
      </c>
      <c r="Y186" s="985" t="s">
        <v>823</v>
      </c>
      <c r="Z186" s="1047" t="s">
        <v>824</v>
      </c>
      <c r="AB186" s="861"/>
      <c r="AC186" s="751"/>
      <c r="AD186" s="862"/>
      <c r="AE186" s="862"/>
      <c r="AF186" s="862"/>
      <c r="AG186" s="862"/>
      <c r="AH186" s="862"/>
      <c r="AI186" s="862"/>
      <c r="AJ186" s="862"/>
      <c r="AK186" s="825">
        <v>5742000</v>
      </c>
      <c r="AL186" s="825">
        <v>5742000</v>
      </c>
      <c r="AM186" s="825">
        <v>5742000</v>
      </c>
      <c r="AN186" s="825">
        <v>6699000</v>
      </c>
      <c r="AO186" s="127"/>
      <c r="AP186" s="127"/>
      <c r="AQ186" s="127"/>
      <c r="AR186" s="127"/>
    </row>
    <row r="187" spans="1:44" s="540" customFormat="1" ht="85.5" customHeight="1" x14ac:dyDescent="0.25">
      <c r="A187" s="785" t="s">
        <v>83</v>
      </c>
      <c r="B187" s="591" t="s">
        <v>84</v>
      </c>
      <c r="C187" s="591" t="s">
        <v>85</v>
      </c>
      <c r="D187" s="591" t="s">
        <v>86</v>
      </c>
      <c r="E187" s="591" t="s">
        <v>87</v>
      </c>
      <c r="F187" s="777"/>
      <c r="G187" s="777"/>
      <c r="H187" s="777"/>
      <c r="I187" s="777"/>
      <c r="J187" s="593" t="s">
        <v>88</v>
      </c>
      <c r="K187" s="596">
        <v>80161500</v>
      </c>
      <c r="L187" s="806" t="s">
        <v>829</v>
      </c>
      <c r="M187" s="749" t="s">
        <v>78</v>
      </c>
      <c r="N187" s="858" t="s">
        <v>246</v>
      </c>
      <c r="O187" s="747" t="s">
        <v>91</v>
      </c>
      <c r="P187" s="747" t="s">
        <v>1</v>
      </c>
      <c r="Q187" s="804">
        <f>3076000*2</f>
        <v>6152000</v>
      </c>
      <c r="R187" s="804">
        <v>6152000</v>
      </c>
      <c r="S187" s="598" t="s">
        <v>93</v>
      </c>
      <c r="T187" s="596" t="s">
        <v>94</v>
      </c>
      <c r="U187" s="596" t="s">
        <v>172</v>
      </c>
      <c r="V187" s="1050">
        <v>7000087167</v>
      </c>
      <c r="W187" s="988">
        <v>4200004182</v>
      </c>
      <c r="X187" s="987">
        <v>6152000</v>
      </c>
      <c r="Y187" s="985" t="s">
        <v>963</v>
      </c>
      <c r="Z187" s="1047" t="s">
        <v>669</v>
      </c>
      <c r="AB187" s="861"/>
      <c r="AC187" s="751"/>
      <c r="AD187" s="862"/>
      <c r="AE187" s="862"/>
      <c r="AF187" s="862"/>
      <c r="AG187" s="862"/>
      <c r="AH187" s="862"/>
      <c r="AI187" s="862"/>
      <c r="AJ187" s="862"/>
      <c r="AK187" s="825"/>
      <c r="AL187" s="825"/>
      <c r="AM187" s="825">
        <v>3076000</v>
      </c>
      <c r="AN187" s="825">
        <v>3076000</v>
      </c>
      <c r="AO187" s="127"/>
      <c r="AP187" s="127"/>
      <c r="AQ187" s="127"/>
      <c r="AR187" s="127"/>
    </row>
    <row r="188" spans="1:44" s="540" customFormat="1" ht="85.5" customHeight="1" x14ac:dyDescent="0.25">
      <c r="A188" s="785" t="s">
        <v>83</v>
      </c>
      <c r="B188" s="591" t="s">
        <v>84</v>
      </c>
      <c r="C188" s="591" t="s">
        <v>85</v>
      </c>
      <c r="D188" s="591" t="s">
        <v>86</v>
      </c>
      <c r="E188" s="591" t="s">
        <v>87</v>
      </c>
      <c r="F188" s="777"/>
      <c r="G188" s="777"/>
      <c r="H188" s="777"/>
      <c r="I188" s="777"/>
      <c r="J188" s="593" t="s">
        <v>88</v>
      </c>
      <c r="K188" s="596">
        <v>80161500</v>
      </c>
      <c r="L188" s="806" t="s">
        <v>832</v>
      </c>
      <c r="M188" s="749" t="s">
        <v>78</v>
      </c>
      <c r="N188" s="858" t="s">
        <v>830</v>
      </c>
      <c r="O188" s="747" t="s">
        <v>91</v>
      </c>
      <c r="P188" s="747" t="s">
        <v>1</v>
      </c>
      <c r="Q188" s="804">
        <v>2136333</v>
      </c>
      <c r="R188" s="804">
        <v>2136333</v>
      </c>
      <c r="S188" s="598" t="s">
        <v>93</v>
      </c>
      <c r="T188" s="596" t="s">
        <v>94</v>
      </c>
      <c r="U188" s="596" t="s">
        <v>172</v>
      </c>
      <c r="V188" s="992">
        <v>7000087166</v>
      </c>
      <c r="W188" s="988">
        <v>4200004499</v>
      </c>
      <c r="X188" s="987">
        <v>2136316</v>
      </c>
      <c r="Y188" s="985" t="s">
        <v>1109</v>
      </c>
      <c r="Z188" s="986" t="s">
        <v>605</v>
      </c>
      <c r="AB188" s="861"/>
      <c r="AC188" s="751"/>
      <c r="AD188" s="862"/>
      <c r="AE188" s="862"/>
      <c r="AF188" s="862"/>
      <c r="AG188" s="862"/>
      <c r="AH188" s="862"/>
      <c r="AI188" s="862"/>
      <c r="AJ188" s="862"/>
      <c r="AK188" s="825"/>
      <c r="AL188" s="825"/>
      <c r="AM188" s="825"/>
      <c r="AN188" s="825">
        <v>2136333</v>
      </c>
      <c r="AO188" s="127"/>
      <c r="AP188" s="127"/>
      <c r="AQ188" s="127"/>
      <c r="AR188" s="127"/>
    </row>
    <row r="189" spans="1:44" s="540" customFormat="1" ht="85.5" customHeight="1" x14ac:dyDescent="0.25">
      <c r="A189" s="785" t="s">
        <v>83</v>
      </c>
      <c r="B189" s="591" t="s">
        <v>84</v>
      </c>
      <c r="C189" s="591" t="s">
        <v>85</v>
      </c>
      <c r="D189" s="591" t="s">
        <v>86</v>
      </c>
      <c r="E189" s="591" t="s">
        <v>87</v>
      </c>
      <c r="F189" s="777"/>
      <c r="G189" s="777"/>
      <c r="H189" s="777"/>
      <c r="I189" s="777"/>
      <c r="J189" s="593" t="s">
        <v>88</v>
      </c>
      <c r="K189" s="596">
        <v>80161500</v>
      </c>
      <c r="L189" s="806" t="s">
        <v>833</v>
      </c>
      <c r="M189" s="749" t="s">
        <v>78</v>
      </c>
      <c r="N189" s="858" t="s">
        <v>834</v>
      </c>
      <c r="O189" s="747" t="s">
        <v>91</v>
      </c>
      <c r="P189" s="747" t="s">
        <v>1</v>
      </c>
      <c r="Q189" s="804">
        <f>3076000*3</f>
        <v>9228000</v>
      </c>
      <c r="R189" s="804">
        <f>3076000*3</f>
        <v>9228000</v>
      </c>
      <c r="S189" s="598" t="s">
        <v>93</v>
      </c>
      <c r="T189" s="596" t="s">
        <v>94</v>
      </c>
      <c r="U189" s="596" t="s">
        <v>172</v>
      </c>
      <c r="V189" s="1050">
        <v>7000087165</v>
      </c>
      <c r="W189" s="988">
        <v>4500027970</v>
      </c>
      <c r="X189" s="987">
        <v>7074797</v>
      </c>
      <c r="Y189" s="985" t="s">
        <v>964</v>
      </c>
      <c r="Z189" s="986" t="s">
        <v>617</v>
      </c>
      <c r="AB189" s="861"/>
      <c r="AC189" s="751"/>
      <c r="AD189" s="862"/>
      <c r="AE189" s="862"/>
      <c r="AF189" s="862"/>
      <c r="AG189" s="862"/>
      <c r="AH189" s="862"/>
      <c r="AI189" s="862"/>
      <c r="AJ189" s="862"/>
      <c r="AK189" s="825"/>
      <c r="AL189" s="825">
        <v>3076000</v>
      </c>
      <c r="AM189" s="825">
        <v>3076000</v>
      </c>
      <c r="AN189" s="825">
        <v>3076000</v>
      </c>
      <c r="AO189" s="127"/>
      <c r="AP189" s="127"/>
      <c r="AQ189" s="127"/>
      <c r="AR189" s="127"/>
    </row>
    <row r="190" spans="1:44" s="540" customFormat="1" ht="85.5" customHeight="1" x14ac:dyDescent="0.25">
      <c r="A190" s="785" t="s">
        <v>83</v>
      </c>
      <c r="B190" s="591" t="s">
        <v>84</v>
      </c>
      <c r="C190" s="591" t="s">
        <v>85</v>
      </c>
      <c r="D190" s="591" t="s">
        <v>86</v>
      </c>
      <c r="E190" s="591" t="s">
        <v>87</v>
      </c>
      <c r="F190" s="777"/>
      <c r="G190" s="777"/>
      <c r="H190" s="777"/>
      <c r="I190" s="777"/>
      <c r="J190" s="593" t="s">
        <v>88</v>
      </c>
      <c r="K190" s="596">
        <v>80161500</v>
      </c>
      <c r="L190" s="806" t="s">
        <v>836</v>
      </c>
      <c r="M190" s="749" t="s">
        <v>78</v>
      </c>
      <c r="N190" s="858" t="s">
        <v>835</v>
      </c>
      <c r="O190" s="747" t="s">
        <v>91</v>
      </c>
      <c r="P190" s="747" t="s">
        <v>1</v>
      </c>
      <c r="Q190" s="804">
        <v>1586300</v>
      </c>
      <c r="R190" s="804">
        <f>1641000*0.966666666666667</f>
        <v>1586300.0000000005</v>
      </c>
      <c r="S190" s="598" t="s">
        <v>93</v>
      </c>
      <c r="T190" s="596" t="s">
        <v>94</v>
      </c>
      <c r="U190" s="596" t="s">
        <v>172</v>
      </c>
      <c r="V190" s="992">
        <v>7000087163</v>
      </c>
      <c r="W190" s="988">
        <v>4200004497</v>
      </c>
      <c r="X190" s="987">
        <v>1586300</v>
      </c>
      <c r="Y190" s="985" t="s">
        <v>1110</v>
      </c>
      <c r="Z190" s="986" t="s">
        <v>609</v>
      </c>
      <c r="AB190" s="861"/>
      <c r="AC190" s="751"/>
      <c r="AD190" s="862"/>
      <c r="AE190" s="862"/>
      <c r="AF190" s="862"/>
      <c r="AG190" s="862"/>
      <c r="AH190" s="862"/>
      <c r="AI190" s="862"/>
      <c r="AJ190" s="862"/>
      <c r="AK190" s="825"/>
      <c r="AL190" s="825"/>
      <c r="AM190" s="825"/>
      <c r="AN190" s="825">
        <v>1586300000</v>
      </c>
      <c r="AO190" s="127"/>
      <c r="AP190" s="127"/>
      <c r="AQ190" s="127"/>
      <c r="AR190" s="127"/>
    </row>
    <row r="191" spans="1:44" s="540" customFormat="1" ht="85.5" customHeight="1" x14ac:dyDescent="0.25">
      <c r="A191" s="785" t="s">
        <v>83</v>
      </c>
      <c r="B191" s="591" t="s">
        <v>84</v>
      </c>
      <c r="C191" s="591" t="s">
        <v>85</v>
      </c>
      <c r="D191" s="591" t="s">
        <v>86</v>
      </c>
      <c r="E191" s="591" t="s">
        <v>87</v>
      </c>
      <c r="F191" s="777"/>
      <c r="G191" s="777"/>
      <c r="H191" s="777"/>
      <c r="I191" s="777"/>
      <c r="J191" s="593" t="s">
        <v>88</v>
      </c>
      <c r="K191" s="596">
        <v>80161500</v>
      </c>
      <c r="L191" s="806" t="s">
        <v>837</v>
      </c>
      <c r="M191" s="749" t="s">
        <v>78</v>
      </c>
      <c r="N191" s="858" t="s">
        <v>835</v>
      </c>
      <c r="O191" s="747" t="s">
        <v>91</v>
      </c>
      <c r="P191" s="747" t="s">
        <v>1</v>
      </c>
      <c r="Q191" s="804">
        <v>1586300</v>
      </c>
      <c r="R191" s="804">
        <f>1641000*0.966666666666667</f>
        <v>1586300.0000000005</v>
      </c>
      <c r="S191" s="598" t="s">
        <v>93</v>
      </c>
      <c r="T191" s="596" t="s">
        <v>94</v>
      </c>
      <c r="U191" s="596" t="s">
        <v>172</v>
      </c>
      <c r="V191" s="992">
        <v>7000087162</v>
      </c>
      <c r="W191" s="988">
        <v>4200004496</v>
      </c>
      <c r="X191" s="987">
        <v>1586300</v>
      </c>
      <c r="Y191" s="985" t="s">
        <v>1111</v>
      </c>
      <c r="Z191" s="986" t="s">
        <v>838</v>
      </c>
      <c r="AB191" s="861"/>
      <c r="AC191" s="751"/>
      <c r="AD191" s="862"/>
      <c r="AE191" s="862"/>
      <c r="AF191" s="862"/>
      <c r="AG191" s="862"/>
      <c r="AH191" s="862"/>
      <c r="AI191" s="862"/>
      <c r="AJ191" s="862"/>
      <c r="AK191" s="825"/>
      <c r="AL191" s="825"/>
      <c r="AM191" s="825"/>
      <c r="AN191" s="825">
        <v>1586300000</v>
      </c>
      <c r="AO191" s="127"/>
      <c r="AP191" s="127"/>
      <c r="AQ191" s="127"/>
      <c r="AR191" s="127"/>
    </row>
    <row r="192" spans="1:44" s="540" customFormat="1" ht="112.5" customHeight="1" x14ac:dyDescent="0.25">
      <c r="A192" s="785" t="s">
        <v>83</v>
      </c>
      <c r="B192" s="591" t="s">
        <v>84</v>
      </c>
      <c r="C192" s="591" t="s">
        <v>85</v>
      </c>
      <c r="D192" s="591" t="s">
        <v>86</v>
      </c>
      <c r="E192" s="591" t="s">
        <v>87</v>
      </c>
      <c r="F192" s="777"/>
      <c r="G192" s="777"/>
      <c r="H192" s="777"/>
      <c r="I192" s="777"/>
      <c r="J192" s="593" t="s">
        <v>88</v>
      </c>
      <c r="K192" s="596">
        <v>80161500</v>
      </c>
      <c r="L192" s="806" t="s">
        <v>839</v>
      </c>
      <c r="M192" s="749" t="s">
        <v>78</v>
      </c>
      <c r="N192" s="858" t="s">
        <v>840</v>
      </c>
      <c r="O192" s="747" t="s">
        <v>91</v>
      </c>
      <c r="P192" s="747" t="s">
        <v>1</v>
      </c>
      <c r="Q192" s="804">
        <f>4922000*0.766666666666667</f>
        <v>3773533.3333333354</v>
      </c>
      <c r="R192" s="804">
        <v>3773533</v>
      </c>
      <c r="S192" s="598" t="s">
        <v>93</v>
      </c>
      <c r="T192" s="596" t="s">
        <v>94</v>
      </c>
      <c r="U192" s="596" t="s">
        <v>172</v>
      </c>
      <c r="V192" s="992">
        <v>7000087168</v>
      </c>
      <c r="W192" s="988">
        <v>4200004498</v>
      </c>
      <c r="X192" s="987">
        <v>3773518</v>
      </c>
      <c r="Y192" s="985" t="s">
        <v>1112</v>
      </c>
      <c r="Z192" s="986" t="s">
        <v>841</v>
      </c>
      <c r="AB192" s="861"/>
      <c r="AC192" s="751"/>
      <c r="AD192" s="862"/>
      <c r="AE192" s="862"/>
      <c r="AF192" s="862"/>
      <c r="AG192" s="862"/>
      <c r="AH192" s="862"/>
      <c r="AI192" s="862"/>
      <c r="AJ192" s="862"/>
      <c r="AK192" s="825"/>
      <c r="AL192" s="825"/>
      <c r="AM192" s="825"/>
      <c r="AN192" s="825">
        <v>3773533</v>
      </c>
      <c r="AO192" s="127"/>
      <c r="AP192" s="127"/>
      <c r="AQ192" s="127"/>
      <c r="AR192" s="127"/>
    </row>
    <row r="193" spans="1:44" s="540" customFormat="1" ht="112.5" customHeight="1" x14ac:dyDescent="0.25">
      <c r="A193" s="785" t="s">
        <v>83</v>
      </c>
      <c r="B193" s="591" t="s">
        <v>84</v>
      </c>
      <c r="C193" s="591" t="s">
        <v>85</v>
      </c>
      <c r="D193" s="591" t="s">
        <v>86</v>
      </c>
      <c r="E193" s="591" t="s">
        <v>87</v>
      </c>
      <c r="F193" s="777"/>
      <c r="G193" s="777"/>
      <c r="H193" s="777"/>
      <c r="I193" s="777"/>
      <c r="J193" s="593" t="s">
        <v>88</v>
      </c>
      <c r="K193" s="596">
        <v>80161500</v>
      </c>
      <c r="L193" s="806" t="s">
        <v>844</v>
      </c>
      <c r="M193" s="749" t="s">
        <v>79</v>
      </c>
      <c r="N193" s="858" t="s">
        <v>843</v>
      </c>
      <c r="O193" s="747" t="s">
        <v>91</v>
      </c>
      <c r="P193" s="747" t="s">
        <v>1</v>
      </c>
      <c r="Q193" s="804">
        <v>9477867</v>
      </c>
      <c r="R193" s="804">
        <v>9477867</v>
      </c>
      <c r="S193" s="598" t="s">
        <v>93</v>
      </c>
      <c r="T193" s="596" t="s">
        <v>94</v>
      </c>
      <c r="U193" s="596" t="s">
        <v>172</v>
      </c>
      <c r="V193" s="1050">
        <v>7000087228</v>
      </c>
      <c r="W193" s="988">
        <v>4200003895</v>
      </c>
      <c r="X193" s="987">
        <v>9477862</v>
      </c>
      <c r="Y193" s="985" t="s">
        <v>890</v>
      </c>
      <c r="Z193" s="986" t="s">
        <v>469</v>
      </c>
      <c r="AB193" s="861"/>
      <c r="AC193" s="751"/>
      <c r="AD193" s="862"/>
      <c r="AE193" s="862"/>
      <c r="AF193" s="862"/>
      <c r="AG193" s="862"/>
      <c r="AH193" s="862"/>
      <c r="AI193" s="862"/>
      <c r="AJ193" s="862"/>
      <c r="AK193" s="825"/>
      <c r="AL193" s="825">
        <v>2734000</v>
      </c>
      <c r="AM193" s="825">
        <v>2734000</v>
      </c>
      <c r="AN193" s="825">
        <v>4009867</v>
      </c>
      <c r="AO193" s="127"/>
      <c r="AP193" s="127"/>
      <c r="AQ193" s="127"/>
      <c r="AR193" s="127"/>
    </row>
    <row r="194" spans="1:44" s="540" customFormat="1" ht="90.75" customHeight="1" x14ac:dyDescent="0.25">
      <c r="A194" s="785" t="s">
        <v>83</v>
      </c>
      <c r="B194" s="591" t="s">
        <v>84</v>
      </c>
      <c r="C194" s="591" t="s">
        <v>85</v>
      </c>
      <c r="D194" s="591" t="s">
        <v>86</v>
      </c>
      <c r="E194" s="591" t="s">
        <v>87</v>
      </c>
      <c r="F194" s="777"/>
      <c r="G194" s="777"/>
      <c r="H194" s="777"/>
      <c r="I194" s="777"/>
      <c r="J194" s="593" t="s">
        <v>88</v>
      </c>
      <c r="K194" s="596">
        <v>80161500</v>
      </c>
      <c r="L194" s="806" t="s">
        <v>846</v>
      </c>
      <c r="M194" s="749" t="s">
        <v>79</v>
      </c>
      <c r="N194" s="858" t="s">
        <v>845</v>
      </c>
      <c r="O194" s="747" t="s">
        <v>91</v>
      </c>
      <c r="P194" s="747" t="s">
        <v>1</v>
      </c>
      <c r="Q194" s="804">
        <v>7508700</v>
      </c>
      <c r="R194" s="804">
        <v>7508700</v>
      </c>
      <c r="S194" s="598" t="s">
        <v>93</v>
      </c>
      <c r="T194" s="596" t="s">
        <v>94</v>
      </c>
      <c r="U194" s="596" t="s">
        <v>172</v>
      </c>
      <c r="V194" s="1050">
        <v>7000087199</v>
      </c>
      <c r="W194" s="988">
        <v>4200003901</v>
      </c>
      <c r="X194" s="987">
        <v>7508700</v>
      </c>
      <c r="Y194" s="985" t="s">
        <v>891</v>
      </c>
      <c r="Z194" s="986" t="s">
        <v>458</v>
      </c>
      <c r="AB194" s="861"/>
      <c r="AC194" s="751"/>
      <c r="AD194" s="862"/>
      <c r="AE194" s="862"/>
      <c r="AF194" s="862"/>
      <c r="AG194" s="862"/>
      <c r="AH194" s="862"/>
      <c r="AI194" s="862"/>
      <c r="AJ194" s="862"/>
      <c r="AK194" s="825"/>
      <c r="AL194" s="825">
        <v>2187000</v>
      </c>
      <c r="AM194" s="825">
        <v>2187000</v>
      </c>
      <c r="AN194" s="825">
        <v>3134700</v>
      </c>
      <c r="AO194" s="127"/>
      <c r="AP194" s="127"/>
      <c r="AQ194" s="127"/>
      <c r="AR194" s="127"/>
    </row>
    <row r="195" spans="1:44" s="540" customFormat="1" ht="90.75" customHeight="1" x14ac:dyDescent="0.25">
      <c r="A195" s="785" t="s">
        <v>83</v>
      </c>
      <c r="B195" s="591" t="s">
        <v>84</v>
      </c>
      <c r="C195" s="591" t="s">
        <v>85</v>
      </c>
      <c r="D195" s="591" t="s">
        <v>86</v>
      </c>
      <c r="E195" s="591" t="s">
        <v>87</v>
      </c>
      <c r="F195" s="777"/>
      <c r="G195" s="777"/>
      <c r="H195" s="777"/>
      <c r="I195" s="777"/>
      <c r="J195" s="593" t="s">
        <v>88</v>
      </c>
      <c r="K195" s="596">
        <v>80161500</v>
      </c>
      <c r="L195" s="806" t="s">
        <v>848</v>
      </c>
      <c r="M195" s="749" t="s">
        <v>79</v>
      </c>
      <c r="N195" s="858" t="s">
        <v>849</v>
      </c>
      <c r="O195" s="747" t="s">
        <v>91</v>
      </c>
      <c r="P195" s="747" t="s">
        <v>1</v>
      </c>
      <c r="Q195" s="804">
        <v>5579400</v>
      </c>
      <c r="R195" s="804">
        <v>5579400</v>
      </c>
      <c r="S195" s="598" t="s">
        <v>93</v>
      </c>
      <c r="T195" s="596" t="s">
        <v>94</v>
      </c>
      <c r="U195" s="596" t="s">
        <v>172</v>
      </c>
      <c r="V195" s="1050">
        <v>7000087198</v>
      </c>
      <c r="W195" s="988">
        <v>4200003904</v>
      </c>
      <c r="X195" s="987">
        <v>5579400</v>
      </c>
      <c r="Y195" s="985" t="s">
        <v>891</v>
      </c>
      <c r="Z195" s="986" t="s">
        <v>474</v>
      </c>
      <c r="AB195" s="861"/>
      <c r="AC195" s="751"/>
      <c r="AD195" s="862"/>
      <c r="AE195" s="862"/>
      <c r="AF195" s="862"/>
      <c r="AG195" s="862"/>
      <c r="AH195" s="862"/>
      <c r="AI195" s="862"/>
      <c r="AJ195" s="862"/>
      <c r="AK195" s="825"/>
      <c r="AL195" s="825">
        <v>1641000</v>
      </c>
      <c r="AM195" s="825">
        <v>1641000</v>
      </c>
      <c r="AN195" s="825">
        <v>2297400</v>
      </c>
      <c r="AO195" s="127"/>
      <c r="AP195" s="127"/>
      <c r="AQ195" s="127"/>
      <c r="AR195" s="127"/>
    </row>
    <row r="196" spans="1:44" s="540" customFormat="1" ht="90.75" customHeight="1" x14ac:dyDescent="0.25">
      <c r="A196" s="785" t="s">
        <v>83</v>
      </c>
      <c r="B196" s="591" t="s">
        <v>84</v>
      </c>
      <c r="C196" s="591" t="s">
        <v>85</v>
      </c>
      <c r="D196" s="591" t="s">
        <v>86</v>
      </c>
      <c r="E196" s="591" t="s">
        <v>87</v>
      </c>
      <c r="F196" s="777"/>
      <c r="G196" s="777"/>
      <c r="H196" s="777"/>
      <c r="I196" s="777"/>
      <c r="J196" s="593" t="s">
        <v>88</v>
      </c>
      <c r="K196" s="596">
        <v>80161500</v>
      </c>
      <c r="L196" s="806" t="s">
        <v>852</v>
      </c>
      <c r="M196" s="749" t="s">
        <v>79</v>
      </c>
      <c r="N196" s="858" t="s">
        <v>851</v>
      </c>
      <c r="O196" s="747" t="s">
        <v>91</v>
      </c>
      <c r="P196" s="747" t="s">
        <v>1</v>
      </c>
      <c r="Q196" s="804">
        <v>7071300</v>
      </c>
      <c r="R196" s="804">
        <v>7071300</v>
      </c>
      <c r="S196" s="598" t="s">
        <v>93</v>
      </c>
      <c r="T196" s="596" t="s">
        <v>94</v>
      </c>
      <c r="U196" s="596" t="s">
        <v>172</v>
      </c>
      <c r="V196" s="1050">
        <v>7000087197</v>
      </c>
      <c r="W196" s="988">
        <v>4200003913</v>
      </c>
      <c r="X196" s="987">
        <v>7071300</v>
      </c>
      <c r="Y196" s="985" t="s">
        <v>965</v>
      </c>
      <c r="Z196" s="986" t="s">
        <v>850</v>
      </c>
      <c r="AB196" s="861"/>
      <c r="AC196" s="751"/>
      <c r="AD196" s="862"/>
      <c r="AE196" s="862"/>
      <c r="AF196" s="862"/>
      <c r="AG196" s="862"/>
      <c r="AH196" s="862"/>
      <c r="AI196" s="862"/>
      <c r="AJ196" s="862"/>
      <c r="AK196" s="825"/>
      <c r="AL196" s="825">
        <v>2187000</v>
      </c>
      <c r="AM196" s="825">
        <v>2187000</v>
      </c>
      <c r="AN196" s="825">
        <v>2697300</v>
      </c>
      <c r="AO196" s="127"/>
      <c r="AP196" s="127"/>
      <c r="AQ196" s="127"/>
      <c r="AR196" s="127"/>
    </row>
    <row r="197" spans="1:44" s="540" customFormat="1" ht="69" customHeight="1" x14ac:dyDescent="0.25">
      <c r="A197" s="785" t="s">
        <v>83</v>
      </c>
      <c r="B197" s="591" t="s">
        <v>84</v>
      </c>
      <c r="C197" s="591" t="s">
        <v>85</v>
      </c>
      <c r="D197" s="591" t="s">
        <v>86</v>
      </c>
      <c r="E197" s="591" t="s">
        <v>87</v>
      </c>
      <c r="F197" s="777"/>
      <c r="G197" s="777"/>
      <c r="H197" s="777"/>
      <c r="I197" s="777"/>
      <c r="J197" s="593" t="s">
        <v>88</v>
      </c>
      <c r="K197" s="596">
        <v>80161500</v>
      </c>
      <c r="L197" s="806" t="s">
        <v>854</v>
      </c>
      <c r="M197" s="749" t="s">
        <v>79</v>
      </c>
      <c r="N197" s="858" t="s">
        <v>851</v>
      </c>
      <c r="O197" s="747" t="s">
        <v>91</v>
      </c>
      <c r="P197" s="747" t="s">
        <v>1</v>
      </c>
      <c r="Q197" s="804">
        <v>6191833</v>
      </c>
      <c r="R197" s="804">
        <v>6191833</v>
      </c>
      <c r="S197" s="598" t="s">
        <v>93</v>
      </c>
      <c r="T197" s="596" t="s">
        <v>94</v>
      </c>
      <c r="U197" s="596" t="s">
        <v>172</v>
      </c>
      <c r="V197" s="1050">
        <v>7000087200</v>
      </c>
      <c r="W197" s="988">
        <v>4200003914</v>
      </c>
      <c r="X197" s="987">
        <v>6191831</v>
      </c>
      <c r="Y197" s="985" t="s">
        <v>966</v>
      </c>
      <c r="Z197" s="986" t="s">
        <v>496</v>
      </c>
      <c r="AB197" s="861"/>
      <c r="AC197" s="751"/>
      <c r="AD197" s="862"/>
      <c r="AE197" s="862"/>
      <c r="AF197" s="862"/>
      <c r="AG197" s="862"/>
      <c r="AH197" s="862"/>
      <c r="AI197" s="862"/>
      <c r="AJ197" s="862"/>
      <c r="AK197" s="825"/>
      <c r="AL197" s="825">
        <v>1915000</v>
      </c>
      <c r="AM197" s="825">
        <v>1915000</v>
      </c>
      <c r="AN197" s="825">
        <v>2361833</v>
      </c>
      <c r="AO197" s="127"/>
      <c r="AP197" s="127"/>
      <c r="AQ197" s="127"/>
      <c r="AR197" s="127"/>
    </row>
    <row r="198" spans="1:44" s="540" customFormat="1" ht="87" customHeight="1" x14ac:dyDescent="0.25">
      <c r="A198" s="785" t="s">
        <v>83</v>
      </c>
      <c r="B198" s="591" t="s">
        <v>84</v>
      </c>
      <c r="C198" s="591" t="s">
        <v>85</v>
      </c>
      <c r="D198" s="591" t="s">
        <v>86</v>
      </c>
      <c r="E198" s="591" t="s">
        <v>87</v>
      </c>
      <c r="F198" s="777"/>
      <c r="G198" s="777"/>
      <c r="H198" s="777"/>
      <c r="I198" s="777"/>
      <c r="J198" s="593" t="s">
        <v>88</v>
      </c>
      <c r="K198" s="596">
        <v>80161500</v>
      </c>
      <c r="L198" s="806" t="s">
        <v>855</v>
      </c>
      <c r="M198" s="749" t="s">
        <v>79</v>
      </c>
      <c r="N198" s="858" t="s">
        <v>851</v>
      </c>
      <c r="O198" s="747" t="s">
        <v>91</v>
      </c>
      <c r="P198" s="747" t="s">
        <v>1</v>
      </c>
      <c r="Q198" s="804">
        <v>15914467</v>
      </c>
      <c r="R198" s="804">
        <v>15914467</v>
      </c>
      <c r="S198" s="598" t="s">
        <v>93</v>
      </c>
      <c r="T198" s="596" t="s">
        <v>94</v>
      </c>
      <c r="U198" s="596" t="s">
        <v>172</v>
      </c>
      <c r="V198" s="1050">
        <v>7000087227</v>
      </c>
      <c r="W198" s="988">
        <v>4200003916</v>
      </c>
      <c r="X198" s="987">
        <v>15914462</v>
      </c>
      <c r="Y198" s="985" t="s">
        <v>967</v>
      </c>
      <c r="Z198" s="986" t="s">
        <v>498</v>
      </c>
      <c r="AB198" s="861"/>
      <c r="AC198" s="751"/>
      <c r="AD198" s="862"/>
      <c r="AE198" s="862"/>
      <c r="AF198" s="862"/>
      <c r="AG198" s="862"/>
      <c r="AH198" s="862"/>
      <c r="AI198" s="862"/>
      <c r="AJ198" s="862"/>
      <c r="AK198" s="825"/>
      <c r="AL198" s="825">
        <v>4922000</v>
      </c>
      <c r="AM198" s="825">
        <v>4922000</v>
      </c>
      <c r="AN198" s="825">
        <v>6070467</v>
      </c>
      <c r="AO198" s="127"/>
      <c r="AP198" s="127"/>
      <c r="AQ198" s="127"/>
      <c r="AR198" s="127"/>
    </row>
    <row r="199" spans="1:44" s="540" customFormat="1" ht="87" customHeight="1" x14ac:dyDescent="0.25">
      <c r="A199" s="785" t="s">
        <v>83</v>
      </c>
      <c r="B199" s="591" t="s">
        <v>84</v>
      </c>
      <c r="C199" s="591" t="s">
        <v>85</v>
      </c>
      <c r="D199" s="591" t="s">
        <v>86</v>
      </c>
      <c r="E199" s="591" t="s">
        <v>87</v>
      </c>
      <c r="F199" s="777"/>
      <c r="G199" s="777"/>
      <c r="H199" s="777"/>
      <c r="I199" s="777"/>
      <c r="J199" s="593" t="s">
        <v>88</v>
      </c>
      <c r="K199" s="596">
        <v>80161500</v>
      </c>
      <c r="L199" s="806" t="s">
        <v>856</v>
      </c>
      <c r="M199" s="749" t="s">
        <v>79</v>
      </c>
      <c r="N199" s="858" t="s">
        <v>814</v>
      </c>
      <c r="O199" s="747" t="s">
        <v>91</v>
      </c>
      <c r="P199" s="747" t="s">
        <v>1</v>
      </c>
      <c r="Q199" s="804">
        <v>6925500</v>
      </c>
      <c r="R199" s="804">
        <v>6925500</v>
      </c>
      <c r="S199" s="598" t="s">
        <v>93</v>
      </c>
      <c r="T199" s="596" t="s">
        <v>94</v>
      </c>
      <c r="U199" s="596" t="s">
        <v>172</v>
      </c>
      <c r="V199" s="1050">
        <v>7000087259</v>
      </c>
      <c r="W199" s="988">
        <v>4200003926</v>
      </c>
      <c r="X199" s="987">
        <v>6925000</v>
      </c>
      <c r="Y199" s="985" t="s">
        <v>968</v>
      </c>
      <c r="Z199" s="986" t="s">
        <v>488</v>
      </c>
      <c r="AB199" s="861"/>
      <c r="AC199" s="751"/>
      <c r="AD199" s="862"/>
      <c r="AE199" s="862"/>
      <c r="AF199" s="862"/>
      <c r="AG199" s="862"/>
      <c r="AH199" s="862"/>
      <c r="AI199" s="862"/>
      <c r="AJ199" s="862"/>
      <c r="AK199" s="825"/>
      <c r="AL199" s="825">
        <v>2187000</v>
      </c>
      <c r="AM199" s="825">
        <v>2187000</v>
      </c>
      <c r="AN199" s="825">
        <v>2551500</v>
      </c>
      <c r="AO199" s="127"/>
      <c r="AP199" s="127"/>
      <c r="AQ199" s="127"/>
      <c r="AR199" s="127"/>
    </row>
    <row r="200" spans="1:44" s="540" customFormat="1" ht="87" customHeight="1" x14ac:dyDescent="0.25">
      <c r="A200" s="785" t="s">
        <v>83</v>
      </c>
      <c r="B200" s="591" t="s">
        <v>84</v>
      </c>
      <c r="C200" s="591" t="s">
        <v>85</v>
      </c>
      <c r="D200" s="591" t="s">
        <v>86</v>
      </c>
      <c r="E200" s="591" t="s">
        <v>87</v>
      </c>
      <c r="F200" s="777"/>
      <c r="G200" s="777"/>
      <c r="H200" s="777"/>
      <c r="I200" s="777"/>
      <c r="J200" s="593" t="s">
        <v>88</v>
      </c>
      <c r="K200" s="596">
        <v>80161500</v>
      </c>
      <c r="L200" s="806" t="s">
        <v>857</v>
      </c>
      <c r="M200" s="749" t="s">
        <v>79</v>
      </c>
      <c r="N200" s="858" t="s">
        <v>814</v>
      </c>
      <c r="O200" s="747" t="s">
        <v>91</v>
      </c>
      <c r="P200" s="747" t="s">
        <v>1</v>
      </c>
      <c r="Q200" s="804">
        <v>5196500</v>
      </c>
      <c r="R200" s="804">
        <v>5196500</v>
      </c>
      <c r="S200" s="598" t="s">
        <v>93</v>
      </c>
      <c r="T200" s="596" t="s">
        <v>94</v>
      </c>
      <c r="U200" s="596" t="s">
        <v>172</v>
      </c>
      <c r="V200" s="1050">
        <v>7000087257</v>
      </c>
      <c r="W200" s="988">
        <v>4200004295</v>
      </c>
      <c r="X200" s="987">
        <v>2789700</v>
      </c>
      <c r="Y200" s="985" t="s">
        <v>969</v>
      </c>
      <c r="Z200" s="986" t="s">
        <v>489</v>
      </c>
      <c r="AB200" s="861"/>
      <c r="AC200" s="751"/>
      <c r="AD200" s="862"/>
      <c r="AE200" s="862"/>
      <c r="AF200" s="862"/>
      <c r="AG200" s="862"/>
      <c r="AH200" s="862"/>
      <c r="AI200" s="862"/>
      <c r="AJ200" s="862"/>
      <c r="AK200" s="825"/>
      <c r="AL200" s="825">
        <v>1641000</v>
      </c>
      <c r="AM200" s="825">
        <v>1641000</v>
      </c>
      <c r="AN200" s="825">
        <v>1914500</v>
      </c>
      <c r="AO200" s="127"/>
      <c r="AP200" s="127"/>
      <c r="AQ200" s="127"/>
      <c r="AR200" s="127"/>
    </row>
    <row r="201" spans="1:44" s="540" customFormat="1" ht="87" customHeight="1" x14ac:dyDescent="0.25">
      <c r="A201" s="785" t="s">
        <v>83</v>
      </c>
      <c r="B201" s="591" t="s">
        <v>84</v>
      </c>
      <c r="C201" s="591" t="s">
        <v>85</v>
      </c>
      <c r="D201" s="591" t="s">
        <v>86</v>
      </c>
      <c r="E201" s="591" t="s">
        <v>87</v>
      </c>
      <c r="F201" s="777"/>
      <c r="G201" s="777"/>
      <c r="H201" s="777"/>
      <c r="I201" s="777"/>
      <c r="J201" s="593" t="s">
        <v>88</v>
      </c>
      <c r="K201" s="596">
        <v>80161500</v>
      </c>
      <c r="L201" s="806" t="s">
        <v>859</v>
      </c>
      <c r="M201" s="749" t="s">
        <v>79</v>
      </c>
      <c r="N201" s="858" t="s">
        <v>860</v>
      </c>
      <c r="O201" s="747" t="s">
        <v>91</v>
      </c>
      <c r="P201" s="747" t="s">
        <v>1</v>
      </c>
      <c r="Q201" s="804">
        <v>4047800</v>
      </c>
      <c r="R201" s="804">
        <v>4047800</v>
      </c>
      <c r="S201" s="598" t="s">
        <v>93</v>
      </c>
      <c r="T201" s="596" t="s">
        <v>94</v>
      </c>
      <c r="U201" s="596" t="s">
        <v>172</v>
      </c>
      <c r="V201" s="1050">
        <v>7000087268</v>
      </c>
      <c r="W201" s="988">
        <v>4200004178</v>
      </c>
      <c r="X201" s="987">
        <v>4047800</v>
      </c>
      <c r="Y201" s="985" t="s">
        <v>1113</v>
      </c>
      <c r="Z201" s="986" t="s">
        <v>520</v>
      </c>
      <c r="AB201" s="861"/>
      <c r="AC201" s="751"/>
      <c r="AD201" s="862"/>
      <c r="AE201" s="862"/>
      <c r="AF201" s="862"/>
      <c r="AG201" s="862"/>
      <c r="AH201" s="862"/>
      <c r="AI201" s="862"/>
      <c r="AJ201" s="862"/>
      <c r="AK201" s="825"/>
      <c r="AL201" s="825"/>
      <c r="AM201" s="825">
        <v>1641000</v>
      </c>
      <c r="AN201" s="825">
        <v>2406800</v>
      </c>
      <c r="AO201" s="127"/>
      <c r="AP201" s="127"/>
      <c r="AQ201" s="127"/>
      <c r="AR201" s="127"/>
    </row>
    <row r="202" spans="1:44" s="540" customFormat="1" ht="87" customHeight="1" x14ac:dyDescent="0.25">
      <c r="A202" s="870" t="s">
        <v>83</v>
      </c>
      <c r="B202" s="591" t="s">
        <v>84</v>
      </c>
      <c r="C202" s="591" t="s">
        <v>85</v>
      </c>
      <c r="D202" s="591" t="s">
        <v>86</v>
      </c>
      <c r="E202" s="591" t="s">
        <v>87</v>
      </c>
      <c r="F202" s="777"/>
      <c r="G202" s="777"/>
      <c r="H202" s="777"/>
      <c r="I202" s="777"/>
      <c r="J202" s="593" t="s">
        <v>88</v>
      </c>
      <c r="K202" s="596">
        <v>80161500</v>
      </c>
      <c r="L202" s="806" t="s">
        <v>861</v>
      </c>
      <c r="M202" s="749" t="s">
        <v>79</v>
      </c>
      <c r="N202" s="858" t="s">
        <v>862</v>
      </c>
      <c r="O202" s="747" t="s">
        <v>91</v>
      </c>
      <c r="P202" s="747" t="s">
        <v>1</v>
      </c>
      <c r="Q202" s="804">
        <v>6017000</v>
      </c>
      <c r="R202" s="804">
        <v>6017000</v>
      </c>
      <c r="S202" s="598" t="s">
        <v>93</v>
      </c>
      <c r="T202" s="596" t="s">
        <v>94</v>
      </c>
      <c r="U202" s="596" t="s">
        <v>172</v>
      </c>
      <c r="V202" s="1050">
        <v>7000087266</v>
      </c>
      <c r="W202" s="988">
        <v>4500027706</v>
      </c>
      <c r="X202" s="987">
        <v>5743500</v>
      </c>
      <c r="Y202" s="985" t="s">
        <v>970</v>
      </c>
      <c r="Z202" s="986" t="s">
        <v>413</v>
      </c>
      <c r="AB202" s="861"/>
      <c r="AC202" s="751"/>
      <c r="AD202" s="862"/>
      <c r="AE202" s="862"/>
      <c r="AF202" s="862"/>
      <c r="AG202" s="862"/>
      <c r="AH202" s="862"/>
      <c r="AI202" s="862"/>
      <c r="AJ202" s="862"/>
      <c r="AK202" s="825"/>
      <c r="AL202" s="825">
        <v>1641000</v>
      </c>
      <c r="AM202" s="825">
        <v>1641000</v>
      </c>
      <c r="AN202" s="825">
        <v>2735000</v>
      </c>
      <c r="AO202" s="127"/>
      <c r="AP202" s="127"/>
      <c r="AQ202" s="127"/>
      <c r="AR202" s="127"/>
    </row>
    <row r="203" spans="1:44" s="540" customFormat="1" ht="51" customHeight="1" x14ac:dyDescent="0.25">
      <c r="A203" s="785" t="s">
        <v>83</v>
      </c>
      <c r="B203" s="591" t="s">
        <v>84</v>
      </c>
      <c r="C203" s="591" t="s">
        <v>85</v>
      </c>
      <c r="D203" s="591" t="s">
        <v>86</v>
      </c>
      <c r="E203" s="591" t="s">
        <v>87</v>
      </c>
      <c r="F203" s="777"/>
      <c r="G203" s="777"/>
      <c r="H203" s="777"/>
      <c r="I203" s="777"/>
      <c r="J203" s="593" t="s">
        <v>88</v>
      </c>
      <c r="K203" s="596">
        <v>80161500</v>
      </c>
      <c r="L203" s="806" t="s">
        <v>866</v>
      </c>
      <c r="M203" s="749" t="s">
        <v>79</v>
      </c>
      <c r="N203" s="858" t="s">
        <v>860</v>
      </c>
      <c r="O203" s="747" t="s">
        <v>91</v>
      </c>
      <c r="P203" s="747" t="s">
        <v>1</v>
      </c>
      <c r="Q203" s="804">
        <v>4047800</v>
      </c>
      <c r="R203" s="804">
        <v>4047800</v>
      </c>
      <c r="S203" s="598" t="s">
        <v>93</v>
      </c>
      <c r="T203" s="596" t="s">
        <v>94</v>
      </c>
      <c r="U203" s="596" t="s">
        <v>172</v>
      </c>
      <c r="V203" s="1050">
        <v>7000087258</v>
      </c>
      <c r="W203" s="988">
        <v>4200004179</v>
      </c>
      <c r="X203" s="987">
        <v>4047800</v>
      </c>
      <c r="Y203" s="985" t="s">
        <v>1114</v>
      </c>
      <c r="Z203" s="986" t="s">
        <v>526</v>
      </c>
      <c r="AB203" s="861"/>
      <c r="AC203" s="751"/>
      <c r="AD203" s="862"/>
      <c r="AE203" s="862"/>
      <c r="AF203" s="862"/>
      <c r="AG203" s="862"/>
      <c r="AH203" s="862"/>
      <c r="AI203" s="862"/>
      <c r="AJ203" s="862"/>
      <c r="AK203" s="825"/>
      <c r="AL203" s="825"/>
      <c r="AM203" s="825">
        <v>1641000</v>
      </c>
      <c r="AN203" s="825">
        <v>2406800</v>
      </c>
      <c r="AO203" s="127"/>
      <c r="AP203" s="127"/>
      <c r="AQ203" s="127"/>
      <c r="AR203" s="127"/>
    </row>
    <row r="204" spans="1:44" s="540" customFormat="1" ht="82.5" customHeight="1" x14ac:dyDescent="0.25">
      <c r="A204" s="785" t="s">
        <v>83</v>
      </c>
      <c r="B204" s="591" t="s">
        <v>84</v>
      </c>
      <c r="C204" s="591" t="s">
        <v>85</v>
      </c>
      <c r="D204" s="591" t="s">
        <v>86</v>
      </c>
      <c r="E204" s="591" t="s">
        <v>87</v>
      </c>
      <c r="F204" s="777"/>
      <c r="G204" s="777"/>
      <c r="H204" s="777"/>
      <c r="I204" s="777"/>
      <c r="J204" s="593" t="s">
        <v>88</v>
      </c>
      <c r="K204" s="596">
        <v>80161500</v>
      </c>
      <c r="L204" s="806" t="s">
        <v>868</v>
      </c>
      <c r="M204" s="749" t="s">
        <v>79</v>
      </c>
      <c r="N204" s="858" t="s">
        <v>867</v>
      </c>
      <c r="O204" s="747" t="s">
        <v>91</v>
      </c>
      <c r="P204" s="747" t="s">
        <v>1</v>
      </c>
      <c r="Q204" s="804">
        <v>3938400</v>
      </c>
      <c r="R204" s="804">
        <v>3938400</v>
      </c>
      <c r="S204" s="598" t="s">
        <v>93</v>
      </c>
      <c r="T204" s="596" t="s">
        <v>94</v>
      </c>
      <c r="U204" s="596" t="s">
        <v>172</v>
      </c>
      <c r="V204" s="1050">
        <v>7000087267</v>
      </c>
      <c r="W204" s="988">
        <v>4200004180</v>
      </c>
      <c r="X204" s="987">
        <v>3938400</v>
      </c>
      <c r="Y204" s="985" t="s">
        <v>1115</v>
      </c>
      <c r="Z204" s="986" t="s">
        <v>607</v>
      </c>
      <c r="AB204" s="861"/>
      <c r="AC204" s="751"/>
      <c r="AD204" s="862"/>
      <c r="AE204" s="862"/>
      <c r="AF204" s="862"/>
      <c r="AG204" s="862"/>
      <c r="AH204" s="862"/>
      <c r="AI204" s="862"/>
      <c r="AJ204" s="862"/>
      <c r="AK204" s="825"/>
      <c r="AL204" s="825"/>
      <c r="AM204" s="825">
        <v>1641000</v>
      </c>
      <c r="AN204" s="825">
        <v>2297400</v>
      </c>
      <c r="AO204" s="127"/>
      <c r="AP204" s="127"/>
      <c r="AQ204" s="127"/>
      <c r="AR204" s="127"/>
    </row>
    <row r="205" spans="1:44" s="540" customFormat="1" ht="82.5" customHeight="1" x14ac:dyDescent="0.25">
      <c r="A205" s="785" t="s">
        <v>83</v>
      </c>
      <c r="B205" s="591" t="s">
        <v>84</v>
      </c>
      <c r="C205" s="591" t="s">
        <v>85</v>
      </c>
      <c r="D205" s="591" t="s">
        <v>86</v>
      </c>
      <c r="E205" s="591" t="s">
        <v>87</v>
      </c>
      <c r="F205" s="777"/>
      <c r="G205" s="777"/>
      <c r="H205" s="777"/>
      <c r="I205" s="777"/>
      <c r="J205" s="593" t="s">
        <v>88</v>
      </c>
      <c r="K205" s="596">
        <v>80161500</v>
      </c>
      <c r="L205" s="806" t="s">
        <v>870</v>
      </c>
      <c r="M205" s="749" t="s">
        <v>79</v>
      </c>
      <c r="N205" s="858" t="s">
        <v>871</v>
      </c>
      <c r="O205" s="747" t="s">
        <v>91</v>
      </c>
      <c r="P205" s="747" t="s">
        <v>1</v>
      </c>
      <c r="Q205" s="804">
        <v>11500000</v>
      </c>
      <c r="R205" s="804">
        <v>11500000</v>
      </c>
      <c r="S205" s="598" t="s">
        <v>93</v>
      </c>
      <c r="T205" s="596" t="s">
        <v>94</v>
      </c>
      <c r="U205" s="596" t="s">
        <v>172</v>
      </c>
      <c r="V205" s="1050">
        <v>7000087858</v>
      </c>
      <c r="W205" s="988">
        <v>4200004340</v>
      </c>
      <c r="X205" s="987">
        <v>11500000</v>
      </c>
      <c r="Y205" s="985" t="s">
        <v>971</v>
      </c>
      <c r="Z205" s="986" t="s">
        <v>612</v>
      </c>
      <c r="AB205" s="548"/>
      <c r="AC205" s="751"/>
      <c r="AD205" s="862"/>
      <c r="AE205" s="862"/>
      <c r="AF205" s="862"/>
      <c r="AG205" s="862"/>
      <c r="AH205" s="862"/>
      <c r="AI205" s="862"/>
      <c r="AJ205" s="862"/>
      <c r="AK205" s="825"/>
      <c r="AL205" s="825"/>
      <c r="AM205" s="825">
        <v>7500000</v>
      </c>
      <c r="AN205" s="825">
        <v>4000000</v>
      </c>
      <c r="AO205" s="127"/>
      <c r="AP205" s="127"/>
      <c r="AQ205" s="127"/>
      <c r="AR205" s="127"/>
    </row>
    <row r="206" spans="1:44" s="540" customFormat="1" ht="82.5" customHeight="1" x14ac:dyDescent="0.25">
      <c r="A206" s="785" t="s">
        <v>83</v>
      </c>
      <c r="B206" s="591" t="s">
        <v>84</v>
      </c>
      <c r="C206" s="591" t="s">
        <v>85</v>
      </c>
      <c r="D206" s="591" t="s">
        <v>86</v>
      </c>
      <c r="E206" s="591" t="s">
        <v>87</v>
      </c>
      <c r="F206" s="777"/>
      <c r="G206" s="777"/>
      <c r="H206" s="777"/>
      <c r="I206" s="777"/>
      <c r="J206" s="593" t="s">
        <v>88</v>
      </c>
      <c r="K206" s="596">
        <v>80161500</v>
      </c>
      <c r="L206" s="806" t="s">
        <v>872</v>
      </c>
      <c r="M206" s="749" t="s">
        <v>79</v>
      </c>
      <c r="N206" s="858" t="s">
        <v>873</v>
      </c>
      <c r="O206" s="747" t="s">
        <v>91</v>
      </c>
      <c r="P206" s="747" t="s">
        <v>1</v>
      </c>
      <c r="Q206" s="804">
        <v>2789700</v>
      </c>
      <c r="R206" s="804">
        <v>2789700</v>
      </c>
      <c r="S206" s="598" t="s">
        <v>93</v>
      </c>
      <c r="T206" s="596" t="s">
        <v>94</v>
      </c>
      <c r="U206" s="596" t="s">
        <v>172</v>
      </c>
      <c r="V206" s="1050">
        <v>7000087857</v>
      </c>
      <c r="W206" s="988">
        <v>4200004296</v>
      </c>
      <c r="X206" s="987">
        <v>2789700</v>
      </c>
      <c r="Y206" s="985" t="s">
        <v>972</v>
      </c>
      <c r="Z206" s="986" t="s">
        <v>874</v>
      </c>
      <c r="AB206" s="548"/>
      <c r="AC206" s="751"/>
      <c r="AD206" s="862"/>
      <c r="AE206" s="862"/>
      <c r="AF206" s="862"/>
      <c r="AG206" s="862"/>
      <c r="AH206" s="862"/>
      <c r="AI206" s="862"/>
      <c r="AJ206" s="862"/>
      <c r="AK206" s="825"/>
      <c r="AL206" s="825"/>
      <c r="AM206" s="825">
        <v>1641000</v>
      </c>
      <c r="AN206" s="825">
        <v>1148700</v>
      </c>
      <c r="AO206" s="127"/>
      <c r="AP206" s="127"/>
      <c r="AQ206" s="127"/>
      <c r="AR206" s="127"/>
    </row>
    <row r="207" spans="1:44" s="540" customFormat="1" ht="82.5" customHeight="1" x14ac:dyDescent="0.25">
      <c r="A207" s="785" t="s">
        <v>83</v>
      </c>
      <c r="B207" s="591" t="s">
        <v>84</v>
      </c>
      <c r="C207" s="591" t="s">
        <v>85</v>
      </c>
      <c r="D207" s="591" t="s">
        <v>86</v>
      </c>
      <c r="E207" s="591" t="s">
        <v>87</v>
      </c>
      <c r="F207" s="777"/>
      <c r="G207" s="777"/>
      <c r="H207" s="777"/>
      <c r="I207" s="777"/>
      <c r="J207" s="593" t="s">
        <v>88</v>
      </c>
      <c r="K207" s="596">
        <v>80161500</v>
      </c>
      <c r="L207" s="806" t="s">
        <v>876</v>
      </c>
      <c r="M207" s="749" t="s">
        <v>79</v>
      </c>
      <c r="N207" s="858" t="s">
        <v>877</v>
      </c>
      <c r="O207" s="747" t="s">
        <v>91</v>
      </c>
      <c r="P207" s="747" t="s">
        <v>1</v>
      </c>
      <c r="Q207" s="804">
        <v>7504000</v>
      </c>
      <c r="R207" s="804">
        <v>7504000</v>
      </c>
      <c r="S207" s="598" t="s">
        <v>93</v>
      </c>
      <c r="T207" s="596" t="s">
        <v>94</v>
      </c>
      <c r="U207" s="596" t="s">
        <v>172</v>
      </c>
      <c r="V207" s="1050">
        <v>7000087860</v>
      </c>
      <c r="W207" s="988">
        <v>4200004283</v>
      </c>
      <c r="X207" s="987">
        <v>7504000</v>
      </c>
      <c r="Y207" s="985" t="s">
        <v>973</v>
      </c>
      <c r="Z207" s="986" t="s">
        <v>613</v>
      </c>
      <c r="AB207" s="548"/>
      <c r="AC207" s="751"/>
      <c r="AD207" s="862"/>
      <c r="AE207" s="862"/>
      <c r="AF207" s="862"/>
      <c r="AG207" s="862"/>
      <c r="AH207" s="862"/>
      <c r="AI207" s="862"/>
      <c r="AJ207" s="862"/>
      <c r="AK207" s="825"/>
      <c r="AL207" s="825"/>
      <c r="AM207" s="825">
        <v>4020000</v>
      </c>
      <c r="AN207" s="825">
        <v>3484000</v>
      </c>
      <c r="AO207" s="127"/>
      <c r="AP207" s="127"/>
      <c r="AQ207" s="127"/>
      <c r="AR207" s="127"/>
    </row>
    <row r="208" spans="1:44" s="540" customFormat="1" ht="82.5" customHeight="1" x14ac:dyDescent="0.25">
      <c r="A208" s="785" t="s">
        <v>83</v>
      </c>
      <c r="B208" s="591" t="s">
        <v>84</v>
      </c>
      <c r="C208" s="591" t="s">
        <v>85</v>
      </c>
      <c r="D208" s="591" t="s">
        <v>86</v>
      </c>
      <c r="E208" s="591" t="s">
        <v>87</v>
      </c>
      <c r="F208" s="777"/>
      <c r="G208" s="777"/>
      <c r="H208" s="777"/>
      <c r="I208" s="777"/>
      <c r="J208" s="593" t="s">
        <v>88</v>
      </c>
      <c r="K208" s="596">
        <v>80161500</v>
      </c>
      <c r="L208" s="806" t="s">
        <v>878</v>
      </c>
      <c r="M208" s="749" t="s">
        <v>79</v>
      </c>
      <c r="N208" s="858" t="s">
        <v>879</v>
      </c>
      <c r="O208" s="747" t="s">
        <v>91</v>
      </c>
      <c r="P208" s="747" t="s">
        <v>1</v>
      </c>
      <c r="Q208" s="804">
        <v>15546667</v>
      </c>
      <c r="R208" s="804">
        <v>15546667</v>
      </c>
      <c r="S208" s="598" t="s">
        <v>93</v>
      </c>
      <c r="T208" s="596" t="s">
        <v>94</v>
      </c>
      <c r="U208" s="596" t="s">
        <v>172</v>
      </c>
      <c r="V208" s="1050">
        <v>7000087854</v>
      </c>
      <c r="W208" s="988">
        <v>4200004016</v>
      </c>
      <c r="X208" s="987">
        <v>15546648</v>
      </c>
      <c r="Y208" s="985" t="s">
        <v>1116</v>
      </c>
      <c r="Z208" s="986" t="s">
        <v>634</v>
      </c>
      <c r="AB208" s="548"/>
      <c r="AC208" s="751"/>
      <c r="AD208" s="862"/>
      <c r="AE208" s="862"/>
      <c r="AF208" s="862"/>
      <c r="AG208" s="862"/>
      <c r="AH208" s="862"/>
      <c r="AI208" s="862"/>
      <c r="AJ208" s="862"/>
      <c r="AK208" s="825"/>
      <c r="AL208" s="825">
        <v>5300000</v>
      </c>
      <c r="AM208" s="825">
        <v>5300000</v>
      </c>
      <c r="AN208" s="825">
        <v>4946667</v>
      </c>
      <c r="AO208" s="127"/>
      <c r="AP208" s="127"/>
      <c r="AQ208" s="127"/>
      <c r="AR208" s="127"/>
    </row>
    <row r="209" spans="1:44" s="540" customFormat="1" ht="82.5" customHeight="1" x14ac:dyDescent="0.25">
      <c r="A209" s="785" t="s">
        <v>83</v>
      </c>
      <c r="B209" s="591" t="s">
        <v>84</v>
      </c>
      <c r="C209" s="591" t="s">
        <v>85</v>
      </c>
      <c r="D209" s="591" t="s">
        <v>86</v>
      </c>
      <c r="E209" s="591" t="s">
        <v>87</v>
      </c>
      <c r="F209" s="777"/>
      <c r="G209" s="777"/>
      <c r="H209" s="777"/>
      <c r="I209" s="777"/>
      <c r="J209" s="593" t="s">
        <v>88</v>
      </c>
      <c r="K209" s="596">
        <v>80161500</v>
      </c>
      <c r="L209" s="806" t="s">
        <v>880</v>
      </c>
      <c r="M209" s="749" t="s">
        <v>79</v>
      </c>
      <c r="N209" s="858" t="s">
        <v>246</v>
      </c>
      <c r="O209" s="747" t="s">
        <v>91</v>
      </c>
      <c r="P209" s="747" t="s">
        <v>1</v>
      </c>
      <c r="Q209" s="804">
        <f>4020000*2</f>
        <v>8040000</v>
      </c>
      <c r="R209" s="804">
        <v>8040000</v>
      </c>
      <c r="S209" s="598" t="s">
        <v>93</v>
      </c>
      <c r="T209" s="596" t="s">
        <v>94</v>
      </c>
      <c r="U209" s="596" t="s">
        <v>172</v>
      </c>
      <c r="V209" s="1050">
        <v>7000087950</v>
      </c>
      <c r="W209" s="988">
        <v>4200004263</v>
      </c>
      <c r="X209" s="987">
        <v>8040000</v>
      </c>
      <c r="Y209" s="985" t="s">
        <v>1117</v>
      </c>
      <c r="Z209" s="986" t="s">
        <v>614</v>
      </c>
      <c r="AB209" s="548"/>
      <c r="AC209" s="751"/>
      <c r="AD209" s="862"/>
      <c r="AE209" s="862"/>
      <c r="AF209" s="862"/>
      <c r="AG209" s="862"/>
      <c r="AH209" s="862"/>
      <c r="AI209" s="862"/>
      <c r="AJ209" s="862"/>
      <c r="AK209" s="825"/>
      <c r="AL209" s="825"/>
      <c r="AM209" s="825">
        <v>4020000</v>
      </c>
      <c r="AN209" s="825">
        <v>4020000</v>
      </c>
      <c r="AO209" s="127"/>
      <c r="AP209" s="127"/>
      <c r="AQ209" s="127"/>
      <c r="AR209" s="127"/>
    </row>
    <row r="210" spans="1:44" s="540" customFormat="1" ht="82.5" customHeight="1" x14ac:dyDescent="0.25">
      <c r="A210" s="785" t="s">
        <v>83</v>
      </c>
      <c r="B210" s="591" t="s">
        <v>84</v>
      </c>
      <c r="C210" s="591" t="s">
        <v>85</v>
      </c>
      <c r="D210" s="591" t="s">
        <v>86</v>
      </c>
      <c r="E210" s="591" t="s">
        <v>87</v>
      </c>
      <c r="F210" s="777"/>
      <c r="G210" s="777"/>
      <c r="H210" s="777"/>
      <c r="I210" s="777"/>
      <c r="J210" s="593" t="s">
        <v>88</v>
      </c>
      <c r="K210" s="596">
        <v>80161500</v>
      </c>
      <c r="L210" s="806" t="s">
        <v>881</v>
      </c>
      <c r="M210" s="749" t="s">
        <v>79</v>
      </c>
      <c r="N210" s="858" t="s">
        <v>882</v>
      </c>
      <c r="O210" s="747" t="s">
        <v>91</v>
      </c>
      <c r="P210" s="747" t="s">
        <v>1</v>
      </c>
      <c r="Q210" s="804">
        <v>5414200</v>
      </c>
      <c r="R210" s="804">
        <v>5414200</v>
      </c>
      <c r="S210" s="598" t="s">
        <v>93</v>
      </c>
      <c r="T210" s="596" t="s">
        <v>94</v>
      </c>
      <c r="U210" s="596" t="s">
        <v>172</v>
      </c>
      <c r="V210" s="1050">
        <v>7000087951</v>
      </c>
      <c r="W210" s="988">
        <v>4200004213</v>
      </c>
      <c r="X210" s="987">
        <v>5414198</v>
      </c>
      <c r="Y210" s="985" t="s">
        <v>974</v>
      </c>
      <c r="Z210" s="986" t="s">
        <v>542</v>
      </c>
      <c r="AB210" s="548"/>
      <c r="AC210" s="751"/>
      <c r="AD210" s="862"/>
      <c r="AE210" s="862"/>
      <c r="AF210" s="862"/>
      <c r="AG210" s="862"/>
      <c r="AH210" s="862"/>
      <c r="AI210" s="862"/>
      <c r="AJ210" s="862"/>
      <c r="AK210" s="825"/>
      <c r="AL210" s="825"/>
      <c r="AM210" s="825">
        <v>2461000</v>
      </c>
      <c r="AN210" s="825">
        <v>2953200</v>
      </c>
      <c r="AO210" s="127"/>
      <c r="AP210" s="127"/>
      <c r="AQ210" s="127"/>
      <c r="AR210" s="127"/>
    </row>
    <row r="211" spans="1:44" s="540" customFormat="1" ht="50.25" customHeight="1" x14ac:dyDescent="0.25">
      <c r="A211" s="785" t="s">
        <v>83</v>
      </c>
      <c r="B211" s="591" t="s">
        <v>84</v>
      </c>
      <c r="C211" s="591" t="s">
        <v>85</v>
      </c>
      <c r="D211" s="591" t="s">
        <v>86</v>
      </c>
      <c r="E211" s="591" t="s">
        <v>87</v>
      </c>
      <c r="F211" s="777"/>
      <c r="G211" s="777"/>
      <c r="H211" s="777"/>
      <c r="I211" s="777"/>
      <c r="J211" s="593" t="s">
        <v>88</v>
      </c>
      <c r="K211" s="596">
        <v>80161500</v>
      </c>
      <c r="L211" s="806" t="s">
        <v>885</v>
      </c>
      <c r="M211" s="749" t="s">
        <v>79</v>
      </c>
      <c r="N211" s="858" t="s">
        <v>884</v>
      </c>
      <c r="O211" s="747" t="s">
        <v>91</v>
      </c>
      <c r="P211" s="747" t="s">
        <v>1</v>
      </c>
      <c r="Q211" s="804">
        <v>34666667</v>
      </c>
      <c r="R211" s="804">
        <v>34666667</v>
      </c>
      <c r="S211" s="598" t="s">
        <v>93</v>
      </c>
      <c r="T211" s="596" t="s">
        <v>94</v>
      </c>
      <c r="U211" s="596" t="s">
        <v>172</v>
      </c>
      <c r="V211" s="1050">
        <v>7000087859</v>
      </c>
      <c r="W211" s="988">
        <v>4200004060</v>
      </c>
      <c r="X211" s="987">
        <v>34666660</v>
      </c>
      <c r="Y211" s="985" t="s">
        <v>975</v>
      </c>
      <c r="Z211" s="986" t="s">
        <v>500</v>
      </c>
      <c r="AB211" s="548"/>
      <c r="AC211" s="751"/>
      <c r="AD211" s="862"/>
      <c r="AE211" s="862"/>
      <c r="AF211" s="862"/>
      <c r="AG211" s="862"/>
      <c r="AH211" s="862"/>
      <c r="AI211" s="862"/>
      <c r="AJ211" s="862"/>
      <c r="AK211" s="825"/>
      <c r="AL211" s="825"/>
      <c r="AM211" s="825">
        <v>13000000</v>
      </c>
      <c r="AN211" s="825">
        <v>21666667</v>
      </c>
      <c r="AO211" s="127"/>
      <c r="AP211" s="127"/>
      <c r="AQ211" s="127"/>
      <c r="AR211" s="127"/>
    </row>
    <row r="212" spans="1:44" s="540" customFormat="1" ht="50.25" customHeight="1" x14ac:dyDescent="0.25">
      <c r="A212" s="785" t="s">
        <v>83</v>
      </c>
      <c r="B212" s="591" t="s">
        <v>84</v>
      </c>
      <c r="C212" s="591" t="s">
        <v>85</v>
      </c>
      <c r="D212" s="591" t="s">
        <v>86</v>
      </c>
      <c r="E212" s="591" t="s">
        <v>87</v>
      </c>
      <c r="F212" s="777"/>
      <c r="G212" s="777"/>
      <c r="H212" s="777"/>
      <c r="I212" s="777"/>
      <c r="J212" s="593" t="s">
        <v>88</v>
      </c>
      <c r="K212" s="596">
        <v>80161500</v>
      </c>
      <c r="L212" s="806" t="s">
        <v>886</v>
      </c>
      <c r="M212" s="749" t="s">
        <v>79</v>
      </c>
      <c r="N212" s="858" t="s">
        <v>887</v>
      </c>
      <c r="O212" s="747" t="s">
        <v>91</v>
      </c>
      <c r="P212" s="747" t="s">
        <v>1</v>
      </c>
      <c r="Q212" s="804">
        <v>23159033</v>
      </c>
      <c r="R212" s="804">
        <v>23159033</v>
      </c>
      <c r="S212" s="598" t="s">
        <v>93</v>
      </c>
      <c r="T212" s="596" t="s">
        <v>94</v>
      </c>
      <c r="U212" s="596" t="s">
        <v>172</v>
      </c>
      <c r="V212" s="1050">
        <v>7000087856</v>
      </c>
      <c r="W212" s="988">
        <v>4200004123</v>
      </c>
      <c r="X212" s="1051" t="s">
        <v>976</v>
      </c>
      <c r="Y212" s="985" t="s">
        <v>977</v>
      </c>
      <c r="Z212" s="986" t="s">
        <v>522</v>
      </c>
      <c r="AB212" s="548"/>
      <c r="AC212" s="751"/>
      <c r="AD212" s="862"/>
      <c r="AE212" s="862"/>
      <c r="AF212" s="862"/>
      <c r="AG212" s="862"/>
      <c r="AH212" s="862"/>
      <c r="AI212" s="862"/>
      <c r="AJ212" s="862"/>
      <c r="AK212" s="825"/>
      <c r="AL212" s="825"/>
      <c r="AM212" s="825">
        <v>9023000</v>
      </c>
      <c r="AN212" s="825">
        <v>14136033</v>
      </c>
      <c r="AO212" s="127"/>
      <c r="AP212" s="127"/>
      <c r="AQ212" s="127"/>
      <c r="AR212" s="127"/>
    </row>
    <row r="213" spans="1:44" s="540" customFormat="1" ht="50.25" customHeight="1" x14ac:dyDescent="0.25">
      <c r="A213" s="785" t="s">
        <v>83</v>
      </c>
      <c r="B213" s="591" t="s">
        <v>84</v>
      </c>
      <c r="C213" s="591" t="s">
        <v>85</v>
      </c>
      <c r="D213" s="591" t="s">
        <v>86</v>
      </c>
      <c r="E213" s="591" t="s">
        <v>87</v>
      </c>
      <c r="F213" s="777"/>
      <c r="G213" s="777"/>
      <c r="H213" s="777"/>
      <c r="I213" s="777"/>
      <c r="J213" s="593" t="s">
        <v>88</v>
      </c>
      <c r="K213" s="596">
        <v>80161500</v>
      </c>
      <c r="L213" s="806" t="s">
        <v>900</v>
      </c>
      <c r="M213" s="749" t="s">
        <v>79</v>
      </c>
      <c r="N213" s="858" t="s">
        <v>825</v>
      </c>
      <c r="O213" s="747" t="s">
        <v>91</v>
      </c>
      <c r="P213" s="747" t="s">
        <v>1</v>
      </c>
      <c r="Q213" s="804">
        <v>17226000</v>
      </c>
      <c r="R213" s="804">
        <v>17226000</v>
      </c>
      <c r="S213" s="598" t="s">
        <v>93</v>
      </c>
      <c r="T213" s="596" t="s">
        <v>94</v>
      </c>
      <c r="U213" s="596" t="s">
        <v>172</v>
      </c>
      <c r="V213" s="834">
        <v>7000087868</v>
      </c>
      <c r="W213" s="816">
        <v>4500028051</v>
      </c>
      <c r="X213" s="859">
        <v>13015200</v>
      </c>
      <c r="Y213" s="860" t="s">
        <v>978</v>
      </c>
      <c r="Z213" s="867" t="s">
        <v>979</v>
      </c>
      <c r="AB213" s="861"/>
      <c r="AC213" s="751"/>
      <c r="AD213" s="862"/>
      <c r="AE213" s="862"/>
      <c r="AF213" s="862"/>
      <c r="AG213" s="862"/>
      <c r="AH213" s="862"/>
      <c r="AI213" s="862"/>
      <c r="AJ213" s="862"/>
      <c r="AK213" s="825"/>
      <c r="AL213" s="825">
        <v>5742000</v>
      </c>
      <c r="AM213" s="825">
        <v>5742000</v>
      </c>
      <c r="AN213" s="825">
        <v>5742000</v>
      </c>
      <c r="AO213" s="127"/>
      <c r="AP213" s="127"/>
      <c r="AQ213" s="127"/>
      <c r="AR213" s="127"/>
    </row>
    <row r="214" spans="1:44" s="540" customFormat="1" ht="50.25" customHeight="1" x14ac:dyDescent="0.25">
      <c r="A214" s="785" t="s">
        <v>83</v>
      </c>
      <c r="B214" s="591" t="s">
        <v>84</v>
      </c>
      <c r="C214" s="591" t="s">
        <v>85</v>
      </c>
      <c r="D214" s="591" t="s">
        <v>86</v>
      </c>
      <c r="E214" s="591" t="s">
        <v>87</v>
      </c>
      <c r="F214" s="777"/>
      <c r="G214" s="777"/>
      <c r="H214" s="777"/>
      <c r="I214" s="777"/>
      <c r="J214" s="593" t="s">
        <v>88</v>
      </c>
      <c r="K214" s="596">
        <v>80161500</v>
      </c>
      <c r="L214" s="806" t="s">
        <v>901</v>
      </c>
      <c r="M214" s="749" t="s">
        <v>79</v>
      </c>
      <c r="N214" s="858" t="s">
        <v>825</v>
      </c>
      <c r="O214" s="747" t="s">
        <v>91</v>
      </c>
      <c r="P214" s="747" t="s">
        <v>1</v>
      </c>
      <c r="Q214" s="804">
        <f>1641000*3</f>
        <v>4923000</v>
      </c>
      <c r="R214" s="804">
        <f>1641000*3</f>
        <v>4923000</v>
      </c>
      <c r="S214" s="598" t="s">
        <v>93</v>
      </c>
      <c r="T214" s="596" t="s">
        <v>94</v>
      </c>
      <c r="U214" s="596" t="s">
        <v>172</v>
      </c>
      <c r="V214" s="834">
        <v>7000087892</v>
      </c>
      <c r="W214" s="807">
        <v>4500027941</v>
      </c>
      <c r="X214" s="859">
        <v>3610200</v>
      </c>
      <c r="Y214" s="860" t="s">
        <v>980</v>
      </c>
      <c r="Z214" s="867" t="s">
        <v>981</v>
      </c>
      <c r="AB214" s="861"/>
      <c r="AC214" s="751"/>
      <c r="AD214" s="862"/>
      <c r="AE214" s="862"/>
      <c r="AF214" s="862"/>
      <c r="AG214" s="862"/>
      <c r="AH214" s="862"/>
      <c r="AI214" s="862"/>
      <c r="AJ214" s="862"/>
      <c r="AK214" s="825"/>
      <c r="AL214" s="825">
        <v>1641000</v>
      </c>
      <c r="AM214" s="825">
        <v>1641000</v>
      </c>
      <c r="AN214" s="825">
        <v>1641000</v>
      </c>
      <c r="AO214" s="127"/>
      <c r="AP214" s="127"/>
      <c r="AQ214" s="127"/>
      <c r="AR214" s="127"/>
    </row>
    <row r="215" spans="1:44" s="540" customFormat="1" ht="50.25" customHeight="1" x14ac:dyDescent="0.25">
      <c r="A215" s="785" t="s">
        <v>83</v>
      </c>
      <c r="B215" s="591" t="s">
        <v>84</v>
      </c>
      <c r="C215" s="591" t="s">
        <v>85</v>
      </c>
      <c r="D215" s="591" t="s">
        <v>86</v>
      </c>
      <c r="E215" s="591" t="s">
        <v>87</v>
      </c>
      <c r="F215" s="777"/>
      <c r="G215" s="777"/>
      <c r="H215" s="777"/>
      <c r="I215" s="777"/>
      <c r="J215" s="593" t="s">
        <v>88</v>
      </c>
      <c r="K215" s="596">
        <v>80161500</v>
      </c>
      <c r="L215" s="806" t="s">
        <v>902</v>
      </c>
      <c r="M215" s="749" t="s">
        <v>79</v>
      </c>
      <c r="N215" s="858" t="s">
        <v>825</v>
      </c>
      <c r="O215" s="747" t="s">
        <v>91</v>
      </c>
      <c r="P215" s="747" t="s">
        <v>1</v>
      </c>
      <c r="Q215" s="804">
        <f>3076000*3</f>
        <v>9228000</v>
      </c>
      <c r="R215" s="804">
        <f>3076000*3</f>
        <v>9228000</v>
      </c>
      <c r="S215" s="598" t="s">
        <v>93</v>
      </c>
      <c r="T215" s="596" t="s">
        <v>94</v>
      </c>
      <c r="U215" s="596" t="s">
        <v>172</v>
      </c>
      <c r="V215" s="834">
        <v>7000087893</v>
      </c>
      <c r="W215" s="807">
        <v>4500027983</v>
      </c>
      <c r="X215" s="859">
        <v>4085332</v>
      </c>
      <c r="Y215" s="860" t="s">
        <v>982</v>
      </c>
      <c r="Z215" s="867" t="s">
        <v>983</v>
      </c>
      <c r="AB215" s="548"/>
      <c r="AC215" s="751"/>
      <c r="AD215" s="862"/>
      <c r="AE215" s="862"/>
      <c r="AF215" s="862"/>
      <c r="AG215" s="862"/>
      <c r="AH215" s="862"/>
      <c r="AI215" s="862"/>
      <c r="AJ215" s="862"/>
      <c r="AK215" s="825"/>
      <c r="AL215" s="825">
        <v>3076000</v>
      </c>
      <c r="AM215" s="825">
        <v>3076000</v>
      </c>
      <c r="AN215" s="825">
        <v>3076000</v>
      </c>
      <c r="AO215" s="127"/>
      <c r="AP215" s="127"/>
      <c r="AQ215" s="127"/>
      <c r="AR215" s="127"/>
    </row>
    <row r="216" spans="1:44" s="540" customFormat="1" ht="50.25" customHeight="1" x14ac:dyDescent="0.25">
      <c r="A216" s="785" t="s">
        <v>83</v>
      </c>
      <c r="B216" s="591" t="s">
        <v>84</v>
      </c>
      <c r="C216" s="591" t="s">
        <v>85</v>
      </c>
      <c r="D216" s="591" t="s">
        <v>86</v>
      </c>
      <c r="E216" s="591" t="s">
        <v>87</v>
      </c>
      <c r="F216" s="777"/>
      <c r="G216" s="777"/>
      <c r="H216" s="777"/>
      <c r="I216" s="777"/>
      <c r="J216" s="593" t="s">
        <v>88</v>
      </c>
      <c r="K216" s="596">
        <v>80161500</v>
      </c>
      <c r="L216" s="806" t="s">
        <v>903</v>
      </c>
      <c r="M216" s="749" t="s">
        <v>79</v>
      </c>
      <c r="N216" s="858" t="s">
        <v>825</v>
      </c>
      <c r="O216" s="747" t="s">
        <v>91</v>
      </c>
      <c r="P216" s="747" t="s">
        <v>1</v>
      </c>
      <c r="Q216" s="804">
        <f>4922000*3</f>
        <v>14766000</v>
      </c>
      <c r="R216" s="804">
        <v>14766000</v>
      </c>
      <c r="S216" s="598" t="s">
        <v>93</v>
      </c>
      <c r="T216" s="596" t="s">
        <v>94</v>
      </c>
      <c r="U216" s="596" t="s">
        <v>172</v>
      </c>
      <c r="V216" s="834">
        <v>7000087891</v>
      </c>
      <c r="W216" s="807">
        <v>4500028329</v>
      </c>
      <c r="X216" s="859">
        <v>7547056</v>
      </c>
      <c r="Y216" s="860" t="s">
        <v>984</v>
      </c>
      <c r="Z216" s="867" t="s">
        <v>985</v>
      </c>
      <c r="AB216" s="548"/>
      <c r="AC216" s="751"/>
      <c r="AD216" s="862"/>
      <c r="AE216" s="862"/>
      <c r="AF216" s="862"/>
      <c r="AG216" s="862"/>
      <c r="AH216" s="862"/>
      <c r="AI216" s="862"/>
      <c r="AJ216" s="862"/>
      <c r="AK216" s="825"/>
      <c r="AL216" s="825">
        <v>4922000</v>
      </c>
      <c r="AM216" s="825">
        <v>4922000</v>
      </c>
      <c r="AN216" s="825">
        <v>4922000</v>
      </c>
      <c r="AO216" s="127"/>
      <c r="AP216" s="127"/>
      <c r="AQ216" s="127"/>
      <c r="AR216" s="127"/>
    </row>
    <row r="217" spans="1:44" s="540" customFormat="1" ht="50.25" customHeight="1" x14ac:dyDescent="0.25">
      <c r="A217" s="785" t="s">
        <v>83</v>
      </c>
      <c r="B217" s="591" t="s">
        <v>84</v>
      </c>
      <c r="C217" s="591" t="s">
        <v>85</v>
      </c>
      <c r="D217" s="591" t="s">
        <v>86</v>
      </c>
      <c r="E217" s="591" t="s">
        <v>87</v>
      </c>
      <c r="F217" s="895"/>
      <c r="G217" s="895"/>
      <c r="H217" s="895"/>
      <c r="I217" s="895"/>
      <c r="J217" s="593" t="s">
        <v>88</v>
      </c>
      <c r="K217" s="596">
        <v>80161500</v>
      </c>
      <c r="L217" s="978" t="s">
        <v>1048</v>
      </c>
      <c r="M217" s="979" t="s">
        <v>81</v>
      </c>
      <c r="N217" s="858" t="s">
        <v>48</v>
      </c>
      <c r="O217" s="889" t="s">
        <v>91</v>
      </c>
      <c r="P217" s="747" t="s">
        <v>1</v>
      </c>
      <c r="Q217" s="984">
        <v>3500000</v>
      </c>
      <c r="R217" s="984">
        <v>3500000</v>
      </c>
      <c r="S217" s="981" t="s">
        <v>93</v>
      </c>
      <c r="T217" s="980" t="s">
        <v>94</v>
      </c>
      <c r="U217" s="980" t="s">
        <v>172</v>
      </c>
      <c r="V217" s="992">
        <v>7000088356</v>
      </c>
      <c r="W217" s="988">
        <v>4500028621</v>
      </c>
      <c r="X217" s="987">
        <v>3500000</v>
      </c>
      <c r="Y217" s="985" t="s">
        <v>1068</v>
      </c>
      <c r="Z217" s="986" t="s">
        <v>1069</v>
      </c>
      <c r="AB217" s="548"/>
      <c r="AC217" s="982"/>
      <c r="AD217" s="862"/>
      <c r="AE217" s="862"/>
      <c r="AF217" s="862"/>
      <c r="AG217" s="862"/>
      <c r="AH217" s="862"/>
      <c r="AI217" s="862"/>
      <c r="AJ217" s="862"/>
      <c r="AK217" s="983"/>
      <c r="AL217" s="983"/>
      <c r="AM217" s="859">
        <v>3500000</v>
      </c>
      <c r="AN217" s="896"/>
      <c r="AO217" s="127"/>
      <c r="AP217" s="127"/>
      <c r="AQ217" s="127"/>
      <c r="AR217" s="127"/>
    </row>
    <row r="218" spans="1:44" s="540" customFormat="1" ht="50.25" customHeight="1" x14ac:dyDescent="0.25">
      <c r="A218" s="785" t="s">
        <v>83</v>
      </c>
      <c r="B218" s="591" t="s">
        <v>84</v>
      </c>
      <c r="C218" s="591" t="s">
        <v>85</v>
      </c>
      <c r="D218" s="591" t="s">
        <v>86</v>
      </c>
      <c r="E218" s="591" t="s">
        <v>87</v>
      </c>
      <c r="F218" s="895"/>
      <c r="G218" s="895"/>
      <c r="H218" s="895"/>
      <c r="I218" s="895"/>
      <c r="J218" s="593" t="s">
        <v>88</v>
      </c>
      <c r="K218" s="596">
        <v>80161500</v>
      </c>
      <c r="L218" s="978" t="s">
        <v>1049</v>
      </c>
      <c r="M218" s="979" t="s">
        <v>81</v>
      </c>
      <c r="N218" s="858" t="s">
        <v>48</v>
      </c>
      <c r="O218" s="889" t="s">
        <v>91</v>
      </c>
      <c r="P218" s="747" t="s">
        <v>1</v>
      </c>
      <c r="Q218" s="984">
        <v>4020000</v>
      </c>
      <c r="R218" s="984">
        <v>4020000</v>
      </c>
      <c r="S218" s="981" t="s">
        <v>93</v>
      </c>
      <c r="T218" s="980" t="s">
        <v>94</v>
      </c>
      <c r="U218" s="980" t="s">
        <v>172</v>
      </c>
      <c r="V218" s="992">
        <v>7000088356</v>
      </c>
      <c r="W218" s="988">
        <v>4500028611</v>
      </c>
      <c r="X218" s="987">
        <v>4020000</v>
      </c>
      <c r="Y218" s="985" t="s">
        <v>1070</v>
      </c>
      <c r="Z218" s="986" t="s">
        <v>1071</v>
      </c>
      <c r="AB218" s="548"/>
      <c r="AC218" s="982"/>
      <c r="AD218" s="862"/>
      <c r="AE218" s="862"/>
      <c r="AF218" s="862"/>
      <c r="AG218" s="862"/>
      <c r="AH218" s="862"/>
      <c r="AI218" s="862"/>
      <c r="AJ218" s="862"/>
      <c r="AK218" s="983"/>
      <c r="AL218" s="983"/>
      <c r="AM218" s="859">
        <v>4020000</v>
      </c>
      <c r="AN218" s="896"/>
      <c r="AO218" s="127"/>
      <c r="AP218" s="127"/>
      <c r="AQ218" s="127"/>
      <c r="AR218" s="127"/>
    </row>
    <row r="219" spans="1:44" s="540" customFormat="1" ht="68.25" customHeight="1" x14ac:dyDescent="0.25">
      <c r="A219" s="785" t="s">
        <v>83</v>
      </c>
      <c r="B219" s="591" t="s">
        <v>84</v>
      </c>
      <c r="C219" s="591" t="s">
        <v>85</v>
      </c>
      <c r="D219" s="591" t="s">
        <v>86</v>
      </c>
      <c r="E219" s="591" t="s">
        <v>87</v>
      </c>
      <c r="F219" s="895"/>
      <c r="G219" s="895"/>
      <c r="H219" s="895"/>
      <c r="I219" s="895"/>
      <c r="J219" s="593" t="s">
        <v>88</v>
      </c>
      <c r="K219" s="596">
        <v>80161500</v>
      </c>
      <c r="L219" s="978" t="s">
        <v>1050</v>
      </c>
      <c r="M219" s="979" t="s">
        <v>81</v>
      </c>
      <c r="N219" s="858" t="s">
        <v>570</v>
      </c>
      <c r="O219" s="889" t="s">
        <v>91</v>
      </c>
      <c r="P219" s="747" t="s">
        <v>1</v>
      </c>
      <c r="Q219" s="984">
        <v>3076000</v>
      </c>
      <c r="R219" s="984">
        <v>3076000</v>
      </c>
      <c r="S219" s="981" t="s">
        <v>93</v>
      </c>
      <c r="T219" s="980" t="s">
        <v>94</v>
      </c>
      <c r="U219" s="980" t="s">
        <v>172</v>
      </c>
      <c r="V219" s="992">
        <v>7000088356</v>
      </c>
      <c r="W219" s="988">
        <v>4500028603</v>
      </c>
      <c r="X219" s="987">
        <v>3076000</v>
      </c>
      <c r="Y219" s="985" t="s">
        <v>1072</v>
      </c>
      <c r="Z219" s="986" t="s">
        <v>1073</v>
      </c>
      <c r="AB219" s="548"/>
      <c r="AC219" s="982"/>
      <c r="AD219" s="862"/>
      <c r="AE219" s="862"/>
      <c r="AF219" s="862"/>
      <c r="AG219" s="862"/>
      <c r="AH219" s="862"/>
      <c r="AI219" s="862"/>
      <c r="AJ219" s="862"/>
      <c r="AK219" s="983"/>
      <c r="AL219" s="983"/>
      <c r="AM219" s="859">
        <v>3076000</v>
      </c>
      <c r="AN219" s="896"/>
      <c r="AO219" s="127"/>
      <c r="AP219" s="127"/>
      <c r="AQ219" s="127"/>
      <c r="AR219" s="127"/>
    </row>
    <row r="220" spans="1:44" s="540" customFormat="1" ht="50.25" customHeight="1" x14ac:dyDescent="0.25">
      <c r="A220" s="785" t="s">
        <v>83</v>
      </c>
      <c r="B220" s="591" t="s">
        <v>84</v>
      </c>
      <c r="C220" s="591" t="s">
        <v>85</v>
      </c>
      <c r="D220" s="591" t="s">
        <v>86</v>
      </c>
      <c r="E220" s="591" t="s">
        <v>87</v>
      </c>
      <c r="F220" s="895"/>
      <c r="G220" s="895"/>
      <c r="H220" s="895"/>
      <c r="I220" s="895"/>
      <c r="J220" s="593" t="s">
        <v>88</v>
      </c>
      <c r="K220" s="596">
        <v>80161500</v>
      </c>
      <c r="L220" s="978" t="s">
        <v>1051</v>
      </c>
      <c r="M220" s="979" t="s">
        <v>81</v>
      </c>
      <c r="N220" s="858" t="s">
        <v>48</v>
      </c>
      <c r="O220" s="889" t="s">
        <v>91</v>
      </c>
      <c r="P220" s="747" t="s">
        <v>1</v>
      </c>
      <c r="Q220" s="984">
        <v>7500000</v>
      </c>
      <c r="R220" s="984">
        <v>7500000</v>
      </c>
      <c r="S220" s="981" t="s">
        <v>93</v>
      </c>
      <c r="T220" s="980" t="s">
        <v>94</v>
      </c>
      <c r="U220" s="980" t="s">
        <v>172</v>
      </c>
      <c r="V220" s="992">
        <v>7000088356</v>
      </c>
      <c r="W220" s="988">
        <v>4500028596</v>
      </c>
      <c r="X220" s="987">
        <v>7500000</v>
      </c>
      <c r="Y220" s="985" t="s">
        <v>1074</v>
      </c>
      <c r="Z220" s="986" t="s">
        <v>1075</v>
      </c>
      <c r="AB220" s="548"/>
      <c r="AC220" s="982"/>
      <c r="AD220" s="862"/>
      <c r="AE220" s="862"/>
      <c r="AF220" s="862"/>
      <c r="AG220" s="862"/>
      <c r="AH220" s="862"/>
      <c r="AI220" s="862"/>
      <c r="AJ220" s="862"/>
      <c r="AK220" s="983"/>
      <c r="AL220" s="983"/>
      <c r="AM220" s="859">
        <v>7500000</v>
      </c>
      <c r="AN220" s="896"/>
      <c r="AO220" s="127"/>
      <c r="AP220" s="127"/>
      <c r="AQ220" s="127"/>
      <c r="AR220" s="127"/>
    </row>
    <row r="221" spans="1:44" s="540" customFormat="1" ht="50.25" customHeight="1" x14ac:dyDescent="0.25">
      <c r="A221" s="785" t="s">
        <v>83</v>
      </c>
      <c r="B221" s="591" t="s">
        <v>84</v>
      </c>
      <c r="C221" s="591" t="s">
        <v>85</v>
      </c>
      <c r="D221" s="591" t="s">
        <v>86</v>
      </c>
      <c r="E221" s="591" t="s">
        <v>87</v>
      </c>
      <c r="F221" s="895"/>
      <c r="G221" s="895"/>
      <c r="H221" s="895"/>
      <c r="I221" s="895"/>
      <c r="J221" s="593" t="s">
        <v>88</v>
      </c>
      <c r="K221" s="596">
        <v>80161500</v>
      </c>
      <c r="L221" s="978" t="s">
        <v>1052</v>
      </c>
      <c r="M221" s="979" t="s">
        <v>81</v>
      </c>
      <c r="N221" s="858" t="s">
        <v>48</v>
      </c>
      <c r="O221" s="889" t="s">
        <v>91</v>
      </c>
      <c r="P221" s="747" t="s">
        <v>1</v>
      </c>
      <c r="Q221" s="984">
        <v>4922000</v>
      </c>
      <c r="R221" s="984">
        <v>4922000</v>
      </c>
      <c r="S221" s="981" t="s">
        <v>93</v>
      </c>
      <c r="T221" s="980" t="s">
        <v>94</v>
      </c>
      <c r="U221" s="980" t="s">
        <v>172</v>
      </c>
      <c r="V221" s="992">
        <v>7000088356</v>
      </c>
      <c r="W221" s="988">
        <v>4500028594</v>
      </c>
      <c r="X221" s="987">
        <v>4922000</v>
      </c>
      <c r="Y221" s="985" t="s">
        <v>1076</v>
      </c>
      <c r="Z221" s="986" t="s">
        <v>1077</v>
      </c>
      <c r="AB221" s="548"/>
      <c r="AC221" s="982"/>
      <c r="AD221" s="862"/>
      <c r="AE221" s="862"/>
      <c r="AF221" s="862"/>
      <c r="AG221" s="862"/>
      <c r="AH221" s="862"/>
      <c r="AI221" s="862"/>
      <c r="AJ221" s="862"/>
      <c r="AK221" s="983"/>
      <c r="AL221" s="983"/>
      <c r="AM221" s="859">
        <v>4922000</v>
      </c>
      <c r="AN221" s="896"/>
      <c r="AO221" s="127"/>
      <c r="AP221" s="127"/>
      <c r="AQ221" s="127"/>
      <c r="AR221" s="127"/>
    </row>
    <row r="222" spans="1:44" s="540" customFormat="1" ht="50.25" customHeight="1" x14ac:dyDescent="0.25">
      <c r="A222" s="785" t="s">
        <v>83</v>
      </c>
      <c r="B222" s="591" t="s">
        <v>84</v>
      </c>
      <c r="C222" s="591" t="s">
        <v>85</v>
      </c>
      <c r="D222" s="591" t="s">
        <v>86</v>
      </c>
      <c r="E222" s="591" t="s">
        <v>87</v>
      </c>
      <c r="F222" s="895"/>
      <c r="G222" s="895"/>
      <c r="H222" s="895"/>
      <c r="I222" s="895"/>
      <c r="J222" s="593" t="s">
        <v>88</v>
      </c>
      <c r="K222" s="596">
        <v>80161500</v>
      </c>
      <c r="L222" s="978" t="s">
        <v>1053</v>
      </c>
      <c r="M222" s="979" t="s">
        <v>81</v>
      </c>
      <c r="N222" s="858" t="s">
        <v>48</v>
      </c>
      <c r="O222" s="889" t="s">
        <v>91</v>
      </c>
      <c r="P222" s="747" t="s">
        <v>1</v>
      </c>
      <c r="Q222" s="984">
        <v>1641000</v>
      </c>
      <c r="R222" s="984">
        <v>1641000</v>
      </c>
      <c r="S222" s="981" t="s">
        <v>93</v>
      </c>
      <c r="T222" s="980" t="s">
        <v>94</v>
      </c>
      <c r="U222" s="980" t="s">
        <v>172</v>
      </c>
      <c r="V222" s="992">
        <v>7000088356</v>
      </c>
      <c r="W222" s="988">
        <v>4500028593</v>
      </c>
      <c r="X222" s="987">
        <v>1641000</v>
      </c>
      <c r="Y222" s="985" t="s">
        <v>1078</v>
      </c>
      <c r="Z222" s="986" t="s">
        <v>1079</v>
      </c>
      <c r="AB222" s="548"/>
      <c r="AC222" s="982"/>
      <c r="AD222" s="862"/>
      <c r="AE222" s="862"/>
      <c r="AF222" s="862"/>
      <c r="AG222" s="862"/>
      <c r="AH222" s="862"/>
      <c r="AI222" s="862"/>
      <c r="AJ222" s="862"/>
      <c r="AK222" s="983"/>
      <c r="AL222" s="983"/>
      <c r="AM222" s="859">
        <v>1641000</v>
      </c>
      <c r="AN222" s="896"/>
      <c r="AO222" s="127"/>
      <c r="AP222" s="127"/>
      <c r="AQ222" s="127"/>
      <c r="AR222" s="127"/>
    </row>
    <row r="223" spans="1:44" s="540" customFormat="1" ht="68.25" customHeight="1" x14ac:dyDescent="0.25">
      <c r="A223" s="785" t="s">
        <v>83</v>
      </c>
      <c r="B223" s="591" t="s">
        <v>84</v>
      </c>
      <c r="C223" s="591" t="s">
        <v>85</v>
      </c>
      <c r="D223" s="591" t="s">
        <v>86</v>
      </c>
      <c r="E223" s="591" t="s">
        <v>87</v>
      </c>
      <c r="F223" s="895"/>
      <c r="G223" s="895"/>
      <c r="H223" s="895"/>
      <c r="I223" s="895"/>
      <c r="J223" s="593" t="s">
        <v>88</v>
      </c>
      <c r="K223" s="596">
        <v>80161500</v>
      </c>
      <c r="L223" s="978" t="s">
        <v>1054</v>
      </c>
      <c r="M223" s="979" t="s">
        <v>81</v>
      </c>
      <c r="N223" s="858" t="s">
        <v>48</v>
      </c>
      <c r="O223" s="889" t="s">
        <v>91</v>
      </c>
      <c r="P223" s="747" t="s">
        <v>1</v>
      </c>
      <c r="Q223" s="984">
        <v>4020000</v>
      </c>
      <c r="R223" s="984">
        <v>4020000</v>
      </c>
      <c r="S223" s="981" t="s">
        <v>93</v>
      </c>
      <c r="T223" s="980" t="s">
        <v>94</v>
      </c>
      <c r="U223" s="980" t="s">
        <v>172</v>
      </c>
      <c r="V223" s="992">
        <v>7000088356</v>
      </c>
      <c r="W223" s="988">
        <v>4500028592</v>
      </c>
      <c r="X223" s="987">
        <v>4020000</v>
      </c>
      <c r="Y223" s="985" t="s">
        <v>1080</v>
      </c>
      <c r="Z223" s="986" t="s">
        <v>1081</v>
      </c>
      <c r="AB223" s="548"/>
      <c r="AC223" s="982"/>
      <c r="AD223" s="862"/>
      <c r="AE223" s="862"/>
      <c r="AF223" s="862"/>
      <c r="AG223" s="862"/>
      <c r="AH223" s="862"/>
      <c r="AI223" s="862"/>
      <c r="AJ223" s="862"/>
      <c r="AK223" s="983"/>
      <c r="AL223" s="983"/>
      <c r="AM223" s="859">
        <v>4020000</v>
      </c>
      <c r="AN223" s="896"/>
      <c r="AO223" s="127"/>
      <c r="AP223" s="127"/>
      <c r="AQ223" s="127"/>
      <c r="AR223" s="127"/>
    </row>
    <row r="224" spans="1:44" s="540" customFormat="1" ht="60" customHeight="1" x14ac:dyDescent="0.25">
      <c r="A224" s="785" t="s">
        <v>83</v>
      </c>
      <c r="B224" s="591" t="s">
        <v>84</v>
      </c>
      <c r="C224" s="591" t="s">
        <v>85</v>
      </c>
      <c r="D224" s="591" t="s">
        <v>86</v>
      </c>
      <c r="E224" s="591" t="s">
        <v>87</v>
      </c>
      <c r="F224" s="895"/>
      <c r="G224" s="895"/>
      <c r="H224" s="895"/>
      <c r="I224" s="895"/>
      <c r="J224" s="593" t="s">
        <v>88</v>
      </c>
      <c r="K224" s="596">
        <v>80161500</v>
      </c>
      <c r="L224" s="978" t="s">
        <v>1055</v>
      </c>
      <c r="M224" s="979" t="s">
        <v>81</v>
      </c>
      <c r="N224" s="858" t="s">
        <v>48</v>
      </c>
      <c r="O224" s="889" t="s">
        <v>91</v>
      </c>
      <c r="P224" s="747" t="s">
        <v>1</v>
      </c>
      <c r="Q224" s="984">
        <v>5742000</v>
      </c>
      <c r="R224" s="984">
        <v>5742000</v>
      </c>
      <c r="S224" s="981" t="s">
        <v>93</v>
      </c>
      <c r="T224" s="980" t="s">
        <v>94</v>
      </c>
      <c r="U224" s="980" t="s">
        <v>172</v>
      </c>
      <c r="V224" s="992">
        <v>7000088356</v>
      </c>
      <c r="W224" s="988">
        <v>4500028591</v>
      </c>
      <c r="X224" s="987">
        <v>5742000</v>
      </c>
      <c r="Y224" s="985" t="s">
        <v>1082</v>
      </c>
      <c r="Z224" s="986" t="s">
        <v>1083</v>
      </c>
      <c r="AB224" s="548"/>
      <c r="AC224" s="982"/>
      <c r="AD224" s="862"/>
      <c r="AE224" s="862"/>
      <c r="AF224" s="862"/>
      <c r="AG224" s="862"/>
      <c r="AH224" s="862"/>
      <c r="AI224" s="862"/>
      <c r="AJ224" s="862"/>
      <c r="AK224" s="983"/>
      <c r="AL224" s="983"/>
      <c r="AM224" s="859">
        <v>5742000</v>
      </c>
      <c r="AN224" s="896"/>
      <c r="AO224" s="127"/>
      <c r="AP224" s="127"/>
      <c r="AQ224" s="127"/>
      <c r="AR224" s="127"/>
    </row>
    <row r="225" spans="1:44" s="540" customFormat="1" ht="68.25" customHeight="1" x14ac:dyDescent="0.25">
      <c r="A225" s="785" t="s">
        <v>83</v>
      </c>
      <c r="B225" s="591" t="s">
        <v>84</v>
      </c>
      <c r="C225" s="591" t="s">
        <v>85</v>
      </c>
      <c r="D225" s="591" t="s">
        <v>86</v>
      </c>
      <c r="E225" s="591" t="s">
        <v>87</v>
      </c>
      <c r="F225" s="895"/>
      <c r="G225" s="895"/>
      <c r="H225" s="895"/>
      <c r="I225" s="895"/>
      <c r="J225" s="593" t="s">
        <v>88</v>
      </c>
      <c r="K225" s="596">
        <v>80161500</v>
      </c>
      <c r="L225" s="978" t="s">
        <v>1056</v>
      </c>
      <c r="M225" s="979" t="s">
        <v>81</v>
      </c>
      <c r="N225" s="858" t="s">
        <v>48</v>
      </c>
      <c r="O225" s="889" t="s">
        <v>91</v>
      </c>
      <c r="P225" s="747" t="s">
        <v>1</v>
      </c>
      <c r="Q225" s="984">
        <v>4922000</v>
      </c>
      <c r="R225" s="984">
        <v>4922000</v>
      </c>
      <c r="S225" s="981" t="s">
        <v>93</v>
      </c>
      <c r="T225" s="980" t="s">
        <v>94</v>
      </c>
      <c r="U225" s="980" t="s">
        <v>172</v>
      </c>
      <c r="V225" s="992">
        <v>7000088356</v>
      </c>
      <c r="W225" s="988">
        <v>4500028578</v>
      </c>
      <c r="X225" s="987">
        <v>4922000</v>
      </c>
      <c r="Y225" s="985" t="s">
        <v>1084</v>
      </c>
      <c r="Z225" s="986" t="s">
        <v>1085</v>
      </c>
      <c r="AB225" s="548"/>
      <c r="AC225" s="982"/>
      <c r="AD225" s="862"/>
      <c r="AE225" s="862"/>
      <c r="AF225" s="862"/>
      <c r="AG225" s="862"/>
      <c r="AH225" s="862"/>
      <c r="AI225" s="862"/>
      <c r="AJ225" s="862"/>
      <c r="AK225" s="983"/>
      <c r="AL225" s="983"/>
      <c r="AM225" s="859">
        <v>4922000</v>
      </c>
      <c r="AN225" s="896"/>
      <c r="AO225" s="127"/>
      <c r="AP225" s="127"/>
      <c r="AQ225" s="127"/>
      <c r="AR225" s="127"/>
    </row>
    <row r="226" spans="1:44" s="540" customFormat="1" ht="50.25" customHeight="1" x14ac:dyDescent="0.25">
      <c r="A226" s="785" t="s">
        <v>83</v>
      </c>
      <c r="B226" s="591" t="s">
        <v>84</v>
      </c>
      <c r="C226" s="591" t="s">
        <v>85</v>
      </c>
      <c r="D226" s="591" t="s">
        <v>86</v>
      </c>
      <c r="E226" s="591" t="s">
        <v>87</v>
      </c>
      <c r="F226" s="895"/>
      <c r="G226" s="895"/>
      <c r="H226" s="895"/>
      <c r="I226" s="895"/>
      <c r="J226" s="593" t="s">
        <v>88</v>
      </c>
      <c r="K226" s="596">
        <v>80161500</v>
      </c>
      <c r="L226" s="978" t="s">
        <v>1057</v>
      </c>
      <c r="M226" s="979" t="s">
        <v>81</v>
      </c>
      <c r="N226" s="858" t="s">
        <v>48</v>
      </c>
      <c r="O226" s="889" t="s">
        <v>91</v>
      </c>
      <c r="P226" s="747" t="s">
        <v>1</v>
      </c>
      <c r="Q226" s="984">
        <v>3486132</v>
      </c>
      <c r="R226" s="984">
        <v>3486132</v>
      </c>
      <c r="S226" s="981" t="s">
        <v>93</v>
      </c>
      <c r="T226" s="980" t="s">
        <v>94</v>
      </c>
      <c r="U226" s="980" t="s">
        <v>172</v>
      </c>
      <c r="V226" s="992">
        <v>7000088356</v>
      </c>
      <c r="W226" s="988">
        <v>4500028548</v>
      </c>
      <c r="X226" s="987">
        <v>3486132</v>
      </c>
      <c r="Y226" s="985" t="s">
        <v>1086</v>
      </c>
      <c r="Z226" s="986" t="s">
        <v>1087</v>
      </c>
      <c r="AB226" s="548"/>
      <c r="AC226" s="982"/>
      <c r="AD226" s="862"/>
      <c r="AE226" s="862"/>
      <c r="AF226" s="862"/>
      <c r="AG226" s="862"/>
      <c r="AH226" s="862"/>
      <c r="AI226" s="862"/>
      <c r="AJ226" s="862"/>
      <c r="AK226" s="983"/>
      <c r="AL226" s="983"/>
      <c r="AM226" s="859">
        <v>3486132</v>
      </c>
      <c r="AN226" s="896"/>
      <c r="AO226" s="127"/>
      <c r="AP226" s="127"/>
      <c r="AQ226" s="127"/>
      <c r="AR226" s="127"/>
    </row>
    <row r="227" spans="1:44" s="540" customFormat="1" ht="62.25" customHeight="1" x14ac:dyDescent="0.25">
      <c r="A227" s="785" t="s">
        <v>83</v>
      </c>
      <c r="B227" s="591" t="s">
        <v>84</v>
      </c>
      <c r="C227" s="591" t="s">
        <v>85</v>
      </c>
      <c r="D227" s="591" t="s">
        <v>86</v>
      </c>
      <c r="E227" s="591" t="s">
        <v>87</v>
      </c>
      <c r="F227" s="895"/>
      <c r="G227" s="895"/>
      <c r="H227" s="895"/>
      <c r="I227" s="895"/>
      <c r="J227" s="593" t="s">
        <v>88</v>
      </c>
      <c r="K227" s="596">
        <v>80161500</v>
      </c>
      <c r="L227" s="978" t="s">
        <v>1058</v>
      </c>
      <c r="M227" s="979" t="s">
        <v>81</v>
      </c>
      <c r="N227" s="858" t="s">
        <v>48</v>
      </c>
      <c r="O227" s="889" t="s">
        <v>91</v>
      </c>
      <c r="P227" s="747" t="s">
        <v>1</v>
      </c>
      <c r="Q227" s="984">
        <v>4666660</v>
      </c>
      <c r="R227" s="984">
        <v>4666660</v>
      </c>
      <c r="S227" s="981" t="s">
        <v>93</v>
      </c>
      <c r="T227" s="980" t="s">
        <v>94</v>
      </c>
      <c r="U227" s="980" t="s">
        <v>172</v>
      </c>
      <c r="V227" s="992">
        <v>7000088356</v>
      </c>
      <c r="W227" s="988">
        <v>4500028503</v>
      </c>
      <c r="X227" s="987">
        <v>4666660</v>
      </c>
      <c r="Y227" s="985" t="s">
        <v>1088</v>
      </c>
      <c r="Z227" s="986" t="s">
        <v>1089</v>
      </c>
      <c r="AB227" s="548"/>
      <c r="AC227" s="982"/>
      <c r="AD227" s="862"/>
      <c r="AE227" s="862"/>
      <c r="AF227" s="862"/>
      <c r="AG227" s="862"/>
      <c r="AH227" s="862"/>
      <c r="AI227" s="862"/>
      <c r="AJ227" s="862"/>
      <c r="AK227" s="983"/>
      <c r="AL227" s="983"/>
      <c r="AM227" s="859">
        <v>4666660</v>
      </c>
      <c r="AN227" s="896"/>
      <c r="AO227" s="127"/>
      <c r="AP227" s="127"/>
      <c r="AQ227" s="127"/>
      <c r="AR227" s="127"/>
    </row>
    <row r="228" spans="1:44" s="540" customFormat="1" ht="50.25" customHeight="1" x14ac:dyDescent="0.25">
      <c r="A228" s="785" t="s">
        <v>83</v>
      </c>
      <c r="B228" s="591" t="s">
        <v>84</v>
      </c>
      <c r="C228" s="591" t="s">
        <v>85</v>
      </c>
      <c r="D228" s="591" t="s">
        <v>86</v>
      </c>
      <c r="E228" s="591" t="s">
        <v>87</v>
      </c>
      <c r="F228" s="895"/>
      <c r="G228" s="895"/>
      <c r="H228" s="895"/>
      <c r="I228" s="895"/>
      <c r="J228" s="593" t="s">
        <v>88</v>
      </c>
      <c r="K228" s="596">
        <v>80161500</v>
      </c>
      <c r="L228" s="978" t="s">
        <v>1059</v>
      </c>
      <c r="M228" s="979" t="s">
        <v>81</v>
      </c>
      <c r="N228" s="858" t="s">
        <v>1064</v>
      </c>
      <c r="O228" s="889" t="s">
        <v>91</v>
      </c>
      <c r="P228" s="747" t="s">
        <v>1</v>
      </c>
      <c r="Q228" s="984">
        <v>6450000</v>
      </c>
      <c r="R228" s="984">
        <v>6450000</v>
      </c>
      <c r="S228" s="981" t="s">
        <v>93</v>
      </c>
      <c r="T228" s="980" t="s">
        <v>94</v>
      </c>
      <c r="U228" s="980" t="s">
        <v>172</v>
      </c>
      <c r="V228" s="992">
        <v>7000088356</v>
      </c>
      <c r="W228" s="988">
        <v>4500028501</v>
      </c>
      <c r="X228" s="987">
        <v>6450000</v>
      </c>
      <c r="Y228" s="985" t="s">
        <v>1090</v>
      </c>
      <c r="Z228" s="986" t="s">
        <v>1091</v>
      </c>
      <c r="AB228" s="548"/>
      <c r="AC228" s="982"/>
      <c r="AD228" s="862"/>
      <c r="AE228" s="862"/>
      <c r="AF228" s="862"/>
      <c r="AG228" s="862"/>
      <c r="AH228" s="862"/>
      <c r="AI228" s="862"/>
      <c r="AJ228" s="862"/>
      <c r="AK228" s="983"/>
      <c r="AL228" s="983"/>
      <c r="AM228" s="859">
        <v>6450000</v>
      </c>
      <c r="AN228" s="896"/>
      <c r="AO228" s="127"/>
      <c r="AP228" s="127"/>
      <c r="AQ228" s="127"/>
      <c r="AR228" s="127"/>
    </row>
    <row r="229" spans="1:44" s="540" customFormat="1" ht="50.25" customHeight="1" x14ac:dyDescent="0.25">
      <c r="A229" s="785" t="s">
        <v>83</v>
      </c>
      <c r="B229" s="591" t="s">
        <v>84</v>
      </c>
      <c r="C229" s="591" t="s">
        <v>85</v>
      </c>
      <c r="D229" s="591" t="s">
        <v>86</v>
      </c>
      <c r="E229" s="591" t="s">
        <v>87</v>
      </c>
      <c r="F229" s="895"/>
      <c r="G229" s="895"/>
      <c r="H229" s="895"/>
      <c r="I229" s="895"/>
      <c r="J229" s="593" t="s">
        <v>88</v>
      </c>
      <c r="K229" s="596">
        <v>80161500</v>
      </c>
      <c r="L229" s="978" t="s">
        <v>1060</v>
      </c>
      <c r="M229" s="979" t="s">
        <v>81</v>
      </c>
      <c r="N229" s="858" t="s">
        <v>1064</v>
      </c>
      <c r="O229" s="889" t="s">
        <v>91</v>
      </c>
      <c r="P229" s="747" t="s">
        <v>1</v>
      </c>
      <c r="Q229" s="984">
        <v>6450000</v>
      </c>
      <c r="R229" s="984">
        <v>6450000</v>
      </c>
      <c r="S229" s="981" t="s">
        <v>93</v>
      </c>
      <c r="T229" s="980" t="s">
        <v>94</v>
      </c>
      <c r="U229" s="980" t="s">
        <v>172</v>
      </c>
      <c r="V229" s="992">
        <v>7000088356</v>
      </c>
      <c r="W229" s="988">
        <v>4500028500</v>
      </c>
      <c r="X229" s="987">
        <v>6450000</v>
      </c>
      <c r="Y229" s="985" t="s">
        <v>1092</v>
      </c>
      <c r="Z229" s="986" t="s">
        <v>1093</v>
      </c>
      <c r="AB229" s="548"/>
      <c r="AC229" s="982"/>
      <c r="AD229" s="862"/>
      <c r="AE229" s="862"/>
      <c r="AF229" s="862"/>
      <c r="AG229" s="862"/>
      <c r="AH229" s="862"/>
      <c r="AI229" s="862"/>
      <c r="AJ229" s="862"/>
      <c r="AK229" s="983"/>
      <c r="AL229" s="983"/>
      <c r="AM229" s="859">
        <v>6450000</v>
      </c>
      <c r="AN229" s="896"/>
      <c r="AO229" s="127"/>
      <c r="AP229" s="127"/>
      <c r="AQ229" s="127"/>
      <c r="AR229" s="127"/>
    </row>
    <row r="230" spans="1:44" s="540" customFormat="1" ht="50.25" customHeight="1" x14ac:dyDescent="0.25">
      <c r="A230" s="785" t="s">
        <v>83</v>
      </c>
      <c r="B230" s="591" t="s">
        <v>84</v>
      </c>
      <c r="C230" s="591" t="s">
        <v>85</v>
      </c>
      <c r="D230" s="591" t="s">
        <v>86</v>
      </c>
      <c r="E230" s="591" t="s">
        <v>87</v>
      </c>
      <c r="F230" s="895"/>
      <c r="G230" s="895"/>
      <c r="H230" s="895"/>
      <c r="I230" s="895"/>
      <c r="J230" s="593" t="s">
        <v>88</v>
      </c>
      <c r="K230" s="596">
        <v>80161500</v>
      </c>
      <c r="L230" s="978" t="s">
        <v>1061</v>
      </c>
      <c r="M230" s="979" t="s">
        <v>81</v>
      </c>
      <c r="N230" s="858" t="s">
        <v>1065</v>
      </c>
      <c r="O230" s="889" t="s">
        <v>91</v>
      </c>
      <c r="P230" s="747" t="s">
        <v>1</v>
      </c>
      <c r="Q230" s="984">
        <v>3773528</v>
      </c>
      <c r="R230" s="984">
        <v>3773528</v>
      </c>
      <c r="S230" s="981" t="s">
        <v>93</v>
      </c>
      <c r="T230" s="980" t="s">
        <v>94</v>
      </c>
      <c r="U230" s="980" t="s">
        <v>172</v>
      </c>
      <c r="V230" s="992">
        <v>7000088356</v>
      </c>
      <c r="W230" s="988">
        <v>4500028499</v>
      </c>
      <c r="X230" s="987">
        <v>3773528</v>
      </c>
      <c r="Y230" s="985" t="s">
        <v>1094</v>
      </c>
      <c r="Z230" s="986" t="s">
        <v>1095</v>
      </c>
      <c r="AB230" s="548"/>
      <c r="AC230" s="982"/>
      <c r="AD230" s="862"/>
      <c r="AE230" s="862"/>
      <c r="AF230" s="862"/>
      <c r="AG230" s="862"/>
      <c r="AH230" s="862"/>
      <c r="AI230" s="862"/>
      <c r="AJ230" s="862"/>
      <c r="AK230" s="983"/>
      <c r="AL230" s="983"/>
      <c r="AM230" s="859">
        <v>3773528</v>
      </c>
      <c r="AN230" s="896"/>
      <c r="AO230" s="127"/>
      <c r="AP230" s="127"/>
      <c r="AQ230" s="127"/>
      <c r="AR230" s="127"/>
    </row>
    <row r="231" spans="1:44" s="540" customFormat="1" ht="50.25" customHeight="1" x14ac:dyDescent="0.25">
      <c r="A231" s="785" t="s">
        <v>83</v>
      </c>
      <c r="B231" s="591" t="s">
        <v>84</v>
      </c>
      <c r="C231" s="591" t="s">
        <v>85</v>
      </c>
      <c r="D231" s="591" t="s">
        <v>86</v>
      </c>
      <c r="E231" s="591" t="s">
        <v>87</v>
      </c>
      <c r="F231" s="895"/>
      <c r="G231" s="895"/>
      <c r="H231" s="895"/>
      <c r="I231" s="895"/>
      <c r="J231" s="593" t="s">
        <v>88</v>
      </c>
      <c r="K231" s="596">
        <v>80161500</v>
      </c>
      <c r="L231" s="978" t="s">
        <v>1062</v>
      </c>
      <c r="M231" s="979" t="s">
        <v>81</v>
      </c>
      <c r="N231" s="858" t="s">
        <v>1066</v>
      </c>
      <c r="O231" s="889" t="s">
        <v>91</v>
      </c>
      <c r="P231" s="747" t="s">
        <v>1</v>
      </c>
      <c r="Q231" s="984">
        <v>7547056</v>
      </c>
      <c r="R231" s="984">
        <v>7547056</v>
      </c>
      <c r="S231" s="981" t="s">
        <v>93</v>
      </c>
      <c r="T231" s="980" t="s">
        <v>94</v>
      </c>
      <c r="U231" s="980" t="s">
        <v>172</v>
      </c>
      <c r="V231" s="992">
        <v>7000088356</v>
      </c>
      <c r="W231" s="988">
        <v>4500028329</v>
      </c>
      <c r="X231" s="987">
        <v>7547056</v>
      </c>
      <c r="Y231" s="985" t="s">
        <v>1096</v>
      </c>
      <c r="Z231" s="986" t="s">
        <v>985</v>
      </c>
      <c r="AB231" s="548"/>
      <c r="AC231" s="982"/>
      <c r="AD231" s="862"/>
      <c r="AE231" s="862"/>
      <c r="AF231" s="862"/>
      <c r="AG231" s="862"/>
      <c r="AH231" s="862"/>
      <c r="AI231" s="862"/>
      <c r="AJ231" s="862"/>
      <c r="AK231" s="983"/>
      <c r="AL231" s="983"/>
      <c r="AM231" s="859">
        <v>7547056</v>
      </c>
      <c r="AN231" s="896"/>
      <c r="AO231" s="127"/>
      <c r="AP231" s="127"/>
      <c r="AQ231" s="127"/>
      <c r="AR231" s="127"/>
    </row>
    <row r="232" spans="1:44" s="540" customFormat="1" ht="50.25" customHeight="1" x14ac:dyDescent="0.25">
      <c r="A232" s="785" t="s">
        <v>83</v>
      </c>
      <c r="B232" s="591" t="s">
        <v>84</v>
      </c>
      <c r="C232" s="591" t="s">
        <v>85</v>
      </c>
      <c r="D232" s="591" t="s">
        <v>86</v>
      </c>
      <c r="E232" s="591" t="s">
        <v>87</v>
      </c>
      <c r="F232" s="895"/>
      <c r="G232" s="895"/>
      <c r="H232" s="895"/>
      <c r="I232" s="895"/>
      <c r="J232" s="593" t="s">
        <v>88</v>
      </c>
      <c r="K232" s="596">
        <v>80161500</v>
      </c>
      <c r="L232" s="978" t="s">
        <v>1063</v>
      </c>
      <c r="M232" s="979" t="s">
        <v>81</v>
      </c>
      <c r="N232" s="858" t="s">
        <v>1067</v>
      </c>
      <c r="O232" s="889" t="s">
        <v>91</v>
      </c>
      <c r="P232" s="747" t="s">
        <v>1</v>
      </c>
      <c r="Q232" s="984">
        <v>14000000</v>
      </c>
      <c r="R232" s="984">
        <v>14000000</v>
      </c>
      <c r="S232" s="981" t="s">
        <v>93</v>
      </c>
      <c r="T232" s="980" t="s">
        <v>94</v>
      </c>
      <c r="U232" s="980" t="s">
        <v>172</v>
      </c>
      <c r="V232" s="992">
        <v>7000088356</v>
      </c>
      <c r="W232" s="988">
        <v>4500028108</v>
      </c>
      <c r="X232" s="987">
        <v>14000000</v>
      </c>
      <c r="Y232" s="985" t="s">
        <v>1097</v>
      </c>
      <c r="Z232" s="986" t="s">
        <v>1098</v>
      </c>
      <c r="AB232" s="548"/>
      <c r="AC232" s="982"/>
      <c r="AD232" s="862"/>
      <c r="AE232" s="862"/>
      <c r="AF232" s="862"/>
      <c r="AG232" s="862"/>
      <c r="AH232" s="862"/>
      <c r="AI232" s="862"/>
      <c r="AJ232" s="862"/>
      <c r="AK232" s="983"/>
      <c r="AL232" s="983">
        <v>6500000</v>
      </c>
      <c r="AM232" s="896">
        <v>7500000</v>
      </c>
      <c r="AN232" s="896"/>
      <c r="AO232" s="127"/>
      <c r="AP232" s="127"/>
      <c r="AQ232" s="127"/>
      <c r="AR232" s="127"/>
    </row>
    <row r="233" spans="1:44" s="540" customFormat="1" ht="50.25" customHeight="1" x14ac:dyDescent="0.25">
      <c r="A233" s="785" t="s">
        <v>83</v>
      </c>
      <c r="B233" s="591" t="s">
        <v>84</v>
      </c>
      <c r="C233" s="591" t="s">
        <v>85</v>
      </c>
      <c r="D233" s="591" t="s">
        <v>86</v>
      </c>
      <c r="E233" s="591" t="s">
        <v>87</v>
      </c>
      <c r="F233" s="895"/>
      <c r="G233" s="895"/>
      <c r="H233" s="895"/>
      <c r="I233" s="895"/>
      <c r="J233" s="593" t="s">
        <v>88</v>
      </c>
      <c r="K233" s="596">
        <v>80161500</v>
      </c>
      <c r="L233" s="978" t="s">
        <v>1118</v>
      </c>
      <c r="M233" s="979" t="s">
        <v>81</v>
      </c>
      <c r="N233" s="858" t="s">
        <v>1119</v>
      </c>
      <c r="O233" s="889" t="s">
        <v>91</v>
      </c>
      <c r="P233" s="747" t="s">
        <v>1</v>
      </c>
      <c r="Q233" s="981">
        <v>2188000</v>
      </c>
      <c r="R233" s="981">
        <v>2188000</v>
      </c>
      <c r="S233" s="981" t="s">
        <v>93</v>
      </c>
      <c r="T233" s="980" t="s">
        <v>94</v>
      </c>
      <c r="U233" s="980" t="s">
        <v>172</v>
      </c>
      <c r="V233" s="992">
        <v>7000088356</v>
      </c>
      <c r="W233" s="553">
        <v>4500028502</v>
      </c>
      <c r="X233" s="989">
        <v>2188000</v>
      </c>
      <c r="Y233" s="990" t="s">
        <v>1099</v>
      </c>
      <c r="Z233" s="991" t="s">
        <v>1100</v>
      </c>
      <c r="AB233" s="548"/>
      <c r="AC233" s="982"/>
      <c r="AD233" s="862"/>
      <c r="AE233" s="862"/>
      <c r="AF233" s="862"/>
      <c r="AG233" s="862"/>
      <c r="AH233" s="862"/>
      <c r="AI233" s="862"/>
      <c r="AJ233" s="862"/>
      <c r="AK233" s="983"/>
      <c r="AL233" s="983"/>
      <c r="AM233" s="983">
        <v>2188000</v>
      </c>
      <c r="AN233" s="896"/>
      <c r="AO233" s="127"/>
      <c r="AP233" s="127"/>
      <c r="AQ233" s="127"/>
      <c r="AR233" s="127"/>
    </row>
    <row r="234" spans="1:44" ht="77.25" customHeight="1" x14ac:dyDescent="0.25">
      <c r="A234" s="447" t="s">
        <v>83</v>
      </c>
      <c r="B234" s="240" t="s">
        <v>45</v>
      </c>
      <c r="C234" s="240" t="s">
        <v>46</v>
      </c>
      <c r="D234" s="240" t="s">
        <v>86</v>
      </c>
      <c r="E234" s="240" t="s">
        <v>87</v>
      </c>
      <c r="F234" s="230"/>
      <c r="G234" s="230"/>
      <c r="H234" s="230"/>
      <c r="I234" s="230"/>
      <c r="J234" s="425" t="s">
        <v>381</v>
      </c>
      <c r="K234" s="425" t="s">
        <v>380</v>
      </c>
      <c r="L234" s="165" t="s">
        <v>306</v>
      </c>
      <c r="M234" s="250" t="s">
        <v>180</v>
      </c>
      <c r="N234" s="145" t="s">
        <v>48</v>
      </c>
      <c r="O234" s="145" t="s">
        <v>307</v>
      </c>
      <c r="P234" s="145" t="s">
        <v>92</v>
      </c>
      <c r="Q234" s="144">
        <v>200000000</v>
      </c>
      <c r="R234" s="138">
        <v>200000000</v>
      </c>
      <c r="S234" s="145" t="s">
        <v>93</v>
      </c>
      <c r="T234" s="145" t="s">
        <v>94</v>
      </c>
      <c r="U234" s="159" t="s">
        <v>176</v>
      </c>
      <c r="V234" s="145">
        <v>7000086294</v>
      </c>
      <c r="W234" s="150">
        <v>4500028839</v>
      </c>
      <c r="X234" s="144">
        <v>199977953</v>
      </c>
      <c r="Y234" s="145" t="s">
        <v>1120</v>
      </c>
      <c r="Z234" s="145" t="s">
        <v>1121</v>
      </c>
      <c r="AA234" s="145"/>
      <c r="AB234" s="166"/>
      <c r="AC234" s="139"/>
      <c r="AD234" s="140"/>
      <c r="AF234" s="424"/>
      <c r="AG234" s="244"/>
      <c r="AH234" s="154"/>
      <c r="AI234" s="140"/>
      <c r="AJ234" s="234"/>
      <c r="AK234" s="140"/>
      <c r="AL234" s="140"/>
      <c r="AM234" s="140"/>
      <c r="AN234" s="140">
        <v>200000000</v>
      </c>
      <c r="AO234" s="94">
        <f t="shared" ref="AO234:AO240" si="7">SUM(AD234:AN234)</f>
        <v>200000000</v>
      </c>
      <c r="AP234" s="127">
        <f t="shared" ref="AP234:AP235" si="8">+AO234-Q234</f>
        <v>0</v>
      </c>
    </row>
    <row r="235" spans="1:44" ht="52.5" customHeight="1" x14ac:dyDescent="0.25">
      <c r="A235" s="415" t="s">
        <v>83</v>
      </c>
      <c r="B235" s="241" t="s">
        <v>45</v>
      </c>
      <c r="C235" s="241" t="s">
        <v>46</v>
      </c>
      <c r="D235" s="241" t="s">
        <v>86</v>
      </c>
      <c r="E235" s="241" t="s">
        <v>87</v>
      </c>
      <c r="F235" s="130"/>
      <c r="G235" s="130"/>
      <c r="H235" s="130"/>
      <c r="I235" s="130"/>
      <c r="J235" s="425" t="s">
        <v>357</v>
      </c>
      <c r="K235" s="425">
        <v>25101500</v>
      </c>
      <c r="L235" s="237" t="s">
        <v>290</v>
      </c>
      <c r="M235" s="242" t="s">
        <v>71</v>
      </c>
      <c r="N235" s="226" t="s">
        <v>47</v>
      </c>
      <c r="O235" s="226" t="s">
        <v>206</v>
      </c>
      <c r="P235" s="145" t="s">
        <v>92</v>
      </c>
      <c r="Q235" s="160">
        <v>3800000000</v>
      </c>
      <c r="R235" s="160">
        <v>3800000000</v>
      </c>
      <c r="S235" s="145" t="s">
        <v>93</v>
      </c>
      <c r="T235" s="145" t="s">
        <v>94</v>
      </c>
      <c r="U235" s="190" t="s">
        <v>161</v>
      </c>
      <c r="V235" s="113">
        <v>7000080500</v>
      </c>
      <c r="W235" s="817">
        <v>4500026478</v>
      </c>
      <c r="X235" s="818">
        <v>3687483624</v>
      </c>
      <c r="Y235" s="819" t="s">
        <v>692</v>
      </c>
      <c r="Z235" s="820" t="s">
        <v>693</v>
      </c>
      <c r="AA235" s="136"/>
      <c r="AB235" s="238"/>
      <c r="AC235" s="158"/>
      <c r="AD235" s="156"/>
      <c r="AE235" s="154"/>
      <c r="AG235" s="167"/>
      <c r="AH235" s="154"/>
      <c r="AI235" s="154">
        <v>3800000000</v>
      </c>
      <c r="AJ235" s="243"/>
      <c r="AK235" s="154"/>
      <c r="AL235" s="154"/>
      <c r="AM235" s="154"/>
      <c r="AN235" s="239"/>
      <c r="AO235" s="94">
        <f t="shared" si="7"/>
        <v>3800000000</v>
      </c>
      <c r="AP235" s="127">
        <f t="shared" si="8"/>
        <v>0</v>
      </c>
    </row>
    <row r="236" spans="1:44" s="540" customFormat="1" ht="52.5" customHeight="1" x14ac:dyDescent="0.25">
      <c r="A236" s="415" t="s">
        <v>83</v>
      </c>
      <c r="B236" s="241" t="s">
        <v>45</v>
      </c>
      <c r="C236" s="241" t="s">
        <v>46</v>
      </c>
      <c r="D236" s="241" t="s">
        <v>86</v>
      </c>
      <c r="E236" s="241" t="s">
        <v>87</v>
      </c>
      <c r="F236" s="130"/>
      <c r="G236" s="130"/>
      <c r="H236" s="130"/>
      <c r="I236" s="130"/>
      <c r="J236" s="425" t="s">
        <v>357</v>
      </c>
      <c r="K236" s="425">
        <v>25101500</v>
      </c>
      <c r="L236" s="872" t="s">
        <v>869</v>
      </c>
      <c r="M236" s="873" t="s">
        <v>79</v>
      </c>
      <c r="N236" s="874" t="s">
        <v>48</v>
      </c>
      <c r="O236" s="226" t="s">
        <v>206</v>
      </c>
      <c r="P236" s="145" t="s">
        <v>92</v>
      </c>
      <c r="Q236" s="783">
        <v>130000000</v>
      </c>
      <c r="R236" s="783">
        <v>130000000</v>
      </c>
      <c r="S236" s="145" t="s">
        <v>93</v>
      </c>
      <c r="T236" s="145" t="s">
        <v>94</v>
      </c>
      <c r="U236" s="190" t="s">
        <v>161</v>
      </c>
      <c r="V236" s="517">
        <v>7000087912</v>
      </c>
      <c r="W236" s="1070">
        <v>4500028774</v>
      </c>
      <c r="X236" s="1071">
        <v>129618240</v>
      </c>
      <c r="Y236" s="875" t="s">
        <v>1146</v>
      </c>
      <c r="Z236" s="1072" t="s">
        <v>1147</v>
      </c>
      <c r="AA236" s="712"/>
      <c r="AB236" s="876"/>
      <c r="AC236" s="829"/>
      <c r="AD236" s="877"/>
      <c r="AE236" s="815"/>
      <c r="AG236" s="167"/>
      <c r="AH236" s="815"/>
      <c r="AI236" s="815"/>
      <c r="AJ236" s="813"/>
      <c r="AK236" s="815">
        <v>130000000</v>
      </c>
      <c r="AL236" s="815"/>
      <c r="AM236" s="815"/>
      <c r="AN236" s="878"/>
      <c r="AO236" s="94"/>
      <c r="AP236" s="127"/>
    </row>
    <row r="237" spans="1:44" ht="63" customHeight="1" x14ac:dyDescent="0.25">
      <c r="A237" s="414" t="s">
        <v>83</v>
      </c>
      <c r="B237" s="108" t="s">
        <v>45</v>
      </c>
      <c r="C237" s="108" t="s">
        <v>46</v>
      </c>
      <c r="D237" s="108" t="s">
        <v>86</v>
      </c>
      <c r="E237" s="108" t="s">
        <v>87</v>
      </c>
      <c r="F237" s="30"/>
      <c r="G237" s="30"/>
      <c r="H237" s="30"/>
      <c r="I237" s="30"/>
      <c r="J237" s="31" t="s">
        <v>49</v>
      </c>
      <c r="K237" s="31">
        <v>46191601</v>
      </c>
      <c r="L237" s="165" t="s">
        <v>289</v>
      </c>
      <c r="M237" s="252" t="s">
        <v>183</v>
      </c>
      <c r="N237" s="1" t="s">
        <v>48</v>
      </c>
      <c r="O237" s="1" t="s">
        <v>6</v>
      </c>
      <c r="P237" s="143" t="s">
        <v>92</v>
      </c>
      <c r="Q237" s="171">
        <v>30000000</v>
      </c>
      <c r="R237" s="172">
        <v>30000000</v>
      </c>
      <c r="S237" s="100" t="s">
        <v>93</v>
      </c>
      <c r="T237" s="143" t="s">
        <v>94</v>
      </c>
      <c r="U237" s="190" t="s">
        <v>161</v>
      </c>
      <c r="V237" s="143">
        <v>7000080359</v>
      </c>
      <c r="W237" s="1055">
        <v>4500028656</v>
      </c>
      <c r="X237" s="1079">
        <v>18611600</v>
      </c>
      <c r="Y237" s="2" t="s">
        <v>1160</v>
      </c>
      <c r="Z237" s="1080" t="s">
        <v>1161</v>
      </c>
      <c r="AA237" s="167"/>
      <c r="AB237" s="168"/>
      <c r="AC237" s="139"/>
      <c r="AD237" s="139"/>
      <c r="AE237" s="140"/>
      <c r="AF237" s="140"/>
      <c r="AG237" s="140"/>
      <c r="AH237" s="234">
        <v>30000000</v>
      </c>
      <c r="AI237" s="139"/>
      <c r="AJ237" s="139"/>
      <c r="AK237" s="139"/>
      <c r="AL237" s="139"/>
      <c r="AM237" s="139"/>
      <c r="AN237" s="169"/>
      <c r="AO237" s="94">
        <f t="shared" si="7"/>
        <v>30000000</v>
      </c>
      <c r="AP237" s="127">
        <f t="shared" ref="AP237:AP250" si="9">+AO237-Q237</f>
        <v>0</v>
      </c>
    </row>
    <row r="238" spans="1:44" s="540" customFormat="1" ht="63" customHeight="1" x14ac:dyDescent="0.25">
      <c r="A238" s="414" t="s">
        <v>83</v>
      </c>
      <c r="B238" s="108" t="s">
        <v>45</v>
      </c>
      <c r="C238" s="108" t="s">
        <v>46</v>
      </c>
      <c r="D238" s="108" t="s">
        <v>86</v>
      </c>
      <c r="E238" s="108" t="s">
        <v>87</v>
      </c>
      <c r="F238" s="622"/>
      <c r="G238" s="622"/>
      <c r="H238" s="622"/>
      <c r="I238" s="622"/>
      <c r="J238" s="631" t="s">
        <v>539</v>
      </c>
      <c r="K238" s="631">
        <v>45111500</v>
      </c>
      <c r="L238" s="648" t="s">
        <v>538</v>
      </c>
      <c r="M238" s="649" t="s">
        <v>181</v>
      </c>
      <c r="N238" s="624" t="s">
        <v>43</v>
      </c>
      <c r="O238" s="1" t="s">
        <v>6</v>
      </c>
      <c r="P238" s="143" t="s">
        <v>92</v>
      </c>
      <c r="Q238" s="650">
        <v>30000000</v>
      </c>
      <c r="R238" s="650">
        <v>30000000</v>
      </c>
      <c r="S238" s="100" t="s">
        <v>93</v>
      </c>
      <c r="T238" s="143" t="s">
        <v>94</v>
      </c>
      <c r="U238" s="190" t="s">
        <v>161</v>
      </c>
      <c r="V238" s="712">
        <v>7000084100</v>
      </c>
      <c r="W238" s="1055">
        <v>4500028826</v>
      </c>
      <c r="X238" s="1056">
        <v>30000000</v>
      </c>
      <c r="Y238" s="659" t="s">
        <v>1141</v>
      </c>
      <c r="Z238" s="1057" t="s">
        <v>1140</v>
      </c>
      <c r="AA238" s="167"/>
      <c r="AB238" s="651"/>
      <c r="AC238" s="277"/>
      <c r="AD238" s="652"/>
      <c r="AE238" s="653"/>
      <c r="AF238" s="653"/>
      <c r="AG238" s="653">
        <v>30000000</v>
      </c>
      <c r="AH238" s="654"/>
      <c r="AI238" s="652"/>
      <c r="AJ238" s="652"/>
      <c r="AK238" s="652"/>
      <c r="AL238" s="652"/>
      <c r="AM238" s="277"/>
      <c r="AN238" s="655"/>
      <c r="AO238" s="94"/>
      <c r="AP238" s="127"/>
    </row>
    <row r="239" spans="1:44" s="540" customFormat="1" ht="63" customHeight="1" x14ac:dyDescent="0.25">
      <c r="A239" s="414" t="s">
        <v>83</v>
      </c>
      <c r="B239" s="108" t="s">
        <v>45</v>
      </c>
      <c r="C239" s="108" t="s">
        <v>46</v>
      </c>
      <c r="D239" s="108" t="s">
        <v>86</v>
      </c>
      <c r="E239" s="108" t="s">
        <v>87</v>
      </c>
      <c r="F239" s="622"/>
      <c r="G239" s="622"/>
      <c r="H239" s="622"/>
      <c r="I239" s="622"/>
      <c r="J239" s="425" t="s">
        <v>381</v>
      </c>
      <c r="K239" s="425">
        <v>43211500</v>
      </c>
      <c r="L239" s="648" t="s">
        <v>572</v>
      </c>
      <c r="M239" s="649" t="s">
        <v>76</v>
      </c>
      <c r="N239" s="624" t="s">
        <v>43</v>
      </c>
      <c r="O239" s="1" t="s">
        <v>6</v>
      </c>
      <c r="P239" s="143" t="s">
        <v>92</v>
      </c>
      <c r="Q239" s="650">
        <v>235000000</v>
      </c>
      <c r="R239" s="650">
        <v>235000000</v>
      </c>
      <c r="S239" s="100" t="s">
        <v>93</v>
      </c>
      <c r="T239" s="143" t="s">
        <v>94</v>
      </c>
      <c r="U239" s="1061" t="s">
        <v>161</v>
      </c>
      <c r="V239" s="961">
        <v>7000086134</v>
      </c>
      <c r="W239" s="1055" t="s">
        <v>1125</v>
      </c>
      <c r="X239" s="1060" t="s">
        <v>1126</v>
      </c>
      <c r="Y239" s="659" t="s">
        <v>1127</v>
      </c>
      <c r="Z239" s="1057" t="s">
        <v>1128</v>
      </c>
      <c r="AA239" s="167"/>
      <c r="AB239" s="651"/>
      <c r="AC239" s="277"/>
      <c r="AD239" s="652"/>
      <c r="AE239" s="653"/>
      <c r="AF239" s="653"/>
      <c r="AG239" s="653"/>
      <c r="AH239" s="654"/>
      <c r="AI239" s="650"/>
      <c r="AJ239" s="652">
        <v>235000000</v>
      </c>
      <c r="AK239" s="652"/>
      <c r="AL239" s="652"/>
      <c r="AM239" s="277"/>
      <c r="AN239" s="655"/>
      <c r="AO239" s="94"/>
      <c r="AP239" s="127"/>
    </row>
    <row r="240" spans="1:44" s="245" customFormat="1" ht="56.25" customHeight="1" x14ac:dyDescent="0.25">
      <c r="A240" s="414" t="s">
        <v>83</v>
      </c>
      <c r="B240" s="108" t="s">
        <v>45</v>
      </c>
      <c r="C240" s="108" t="s">
        <v>46</v>
      </c>
      <c r="D240" s="108" t="s">
        <v>86</v>
      </c>
      <c r="E240" s="108" t="s">
        <v>87</v>
      </c>
      <c r="F240" s="130"/>
      <c r="G240" s="130"/>
      <c r="H240" s="130"/>
      <c r="I240" s="130"/>
      <c r="J240" s="157" t="s">
        <v>342</v>
      </c>
      <c r="K240" s="135">
        <v>80111609</v>
      </c>
      <c r="L240" s="438" t="s">
        <v>727</v>
      </c>
      <c r="M240" s="184" t="s">
        <v>77</v>
      </c>
      <c r="N240" s="136" t="s">
        <v>48</v>
      </c>
      <c r="O240" s="264" t="s">
        <v>138</v>
      </c>
      <c r="P240" s="145" t="s">
        <v>92</v>
      </c>
      <c r="Q240" s="160">
        <v>15744640</v>
      </c>
      <c r="R240" s="160">
        <v>15744640</v>
      </c>
      <c r="S240" s="136" t="s">
        <v>93</v>
      </c>
      <c r="T240" s="136" t="s">
        <v>94</v>
      </c>
      <c r="U240" s="1061" t="s">
        <v>239</v>
      </c>
      <c r="V240" s="1062">
        <v>7000086304</v>
      </c>
      <c r="W240" s="270">
        <v>4500028571</v>
      </c>
      <c r="X240" s="160">
        <v>15744640</v>
      </c>
      <c r="Y240" s="136" t="s">
        <v>1041</v>
      </c>
      <c r="Z240" s="136" t="s">
        <v>1042</v>
      </c>
      <c r="AA240" s="136"/>
      <c r="AB240" s="270"/>
      <c r="AC240" s="277"/>
      <c r="AD240" s="158"/>
      <c r="AE240" s="243"/>
      <c r="AF240" s="154"/>
      <c r="AG240" s="154"/>
      <c r="AH240" s="154"/>
      <c r="AI240" s="154"/>
      <c r="AJ240" s="158">
        <v>30000000</v>
      </c>
      <c r="AK240" s="158"/>
      <c r="AL240" s="158"/>
      <c r="AM240" s="277"/>
      <c r="AN240" s="296"/>
      <c r="AO240" s="94">
        <f t="shared" si="7"/>
        <v>30000000</v>
      </c>
      <c r="AP240" s="127"/>
      <c r="AQ240"/>
      <c r="AR240"/>
    </row>
    <row r="241" spans="1:67" s="245" customFormat="1" ht="56.25" customHeight="1" x14ac:dyDescent="0.25">
      <c r="A241" s="414" t="s">
        <v>83</v>
      </c>
      <c r="B241" s="108" t="s">
        <v>45</v>
      </c>
      <c r="C241" s="108" t="s">
        <v>46</v>
      </c>
      <c r="D241" s="108" t="s">
        <v>86</v>
      </c>
      <c r="E241" s="108" t="s">
        <v>87</v>
      </c>
      <c r="F241" s="887"/>
      <c r="G241" s="887"/>
      <c r="H241" s="887"/>
      <c r="I241" s="887"/>
      <c r="J241" s="913" t="s">
        <v>1045</v>
      </c>
      <c r="K241" s="899" t="s">
        <v>1044</v>
      </c>
      <c r="L241" s="958" t="s">
        <v>1043</v>
      </c>
      <c r="M241" s="904" t="s">
        <v>78</v>
      </c>
      <c r="N241" s="902" t="s">
        <v>48</v>
      </c>
      <c r="O241" s="959" t="s">
        <v>6</v>
      </c>
      <c r="P241" s="145" t="s">
        <v>92</v>
      </c>
      <c r="Q241" s="903">
        <v>9462427</v>
      </c>
      <c r="R241" s="903">
        <v>9462427</v>
      </c>
      <c r="S241" s="136" t="s">
        <v>93</v>
      </c>
      <c r="T241" s="136" t="s">
        <v>94</v>
      </c>
      <c r="U241" s="1061" t="s">
        <v>239</v>
      </c>
      <c r="V241" s="1062">
        <v>7000086304</v>
      </c>
      <c r="W241" s="270">
        <v>4500028831</v>
      </c>
      <c r="X241" s="960">
        <f>6307000+5676300+755250</f>
        <v>12738550</v>
      </c>
      <c r="Y241" s="961" t="s">
        <v>1142</v>
      </c>
      <c r="Z241" s="961" t="s">
        <v>1143</v>
      </c>
      <c r="AA241" s="961"/>
      <c r="AB241" s="270"/>
      <c r="AC241" s="277"/>
      <c r="AD241" s="962"/>
      <c r="AE241" s="963"/>
      <c r="AF241" s="964"/>
      <c r="AG241" s="964"/>
      <c r="AH241" s="964"/>
      <c r="AI241" s="964"/>
      <c r="AJ241" s="962"/>
      <c r="AK241" s="962"/>
      <c r="AL241" s="962"/>
      <c r="AM241" s="277"/>
      <c r="AN241" s="655">
        <v>9462427</v>
      </c>
      <c r="AO241" s="94"/>
      <c r="AP241" s="127"/>
      <c r="AQ241" s="540"/>
      <c r="AR241" s="540"/>
    </row>
    <row r="242" spans="1:67" s="245" customFormat="1" ht="56.25" customHeight="1" x14ac:dyDescent="0.25">
      <c r="A242" s="414" t="s">
        <v>83</v>
      </c>
      <c r="B242" s="108" t="s">
        <v>45</v>
      </c>
      <c r="C242" s="108" t="s">
        <v>46</v>
      </c>
      <c r="D242" s="108" t="s">
        <v>86</v>
      </c>
      <c r="E242" s="108" t="s">
        <v>87</v>
      </c>
      <c r="F242" s="741"/>
      <c r="G242" s="741"/>
      <c r="H242" s="741"/>
      <c r="I242" s="741"/>
      <c r="J242" s="786" t="s">
        <v>732</v>
      </c>
      <c r="K242" s="826" t="s">
        <v>731</v>
      </c>
      <c r="L242" s="827" t="s">
        <v>733</v>
      </c>
      <c r="M242" s="781" t="s">
        <v>78</v>
      </c>
      <c r="N242" s="779" t="s">
        <v>48</v>
      </c>
      <c r="O242" s="828" t="s">
        <v>6</v>
      </c>
      <c r="P242" s="145" t="s">
        <v>92</v>
      </c>
      <c r="Q242" s="782">
        <v>50000000</v>
      </c>
      <c r="R242" s="782">
        <v>50000000</v>
      </c>
      <c r="S242" s="136" t="s">
        <v>93</v>
      </c>
      <c r="T242" s="136" t="s">
        <v>94</v>
      </c>
      <c r="U242" s="1061" t="s">
        <v>161</v>
      </c>
      <c r="V242" s="1062">
        <v>7000086483</v>
      </c>
      <c r="W242" s="270">
        <v>4500028206</v>
      </c>
      <c r="X242" s="783">
        <v>32131750</v>
      </c>
      <c r="Y242" s="779" t="s">
        <v>986</v>
      </c>
      <c r="Z242" s="779" t="s">
        <v>987</v>
      </c>
      <c r="AA242" s="779"/>
      <c r="AB242" s="270"/>
      <c r="AC242" s="277"/>
      <c r="AD242" s="829"/>
      <c r="AE242" s="813"/>
      <c r="AF242" s="815"/>
      <c r="AG242" s="815"/>
      <c r="AH242" s="815"/>
      <c r="AI242" s="815"/>
      <c r="AJ242" s="829"/>
      <c r="AK242" s="829">
        <v>50000000</v>
      </c>
      <c r="AL242" s="829"/>
      <c r="AM242" s="277"/>
      <c r="AN242" s="655"/>
      <c r="AO242" s="94"/>
      <c r="AP242" s="127"/>
      <c r="AQ242" s="540"/>
      <c r="AR242" s="540"/>
    </row>
    <row r="243" spans="1:67" s="245" customFormat="1" ht="56.25" customHeight="1" x14ac:dyDescent="0.25">
      <c r="A243" s="415" t="s">
        <v>83</v>
      </c>
      <c r="B243" s="241" t="s">
        <v>45</v>
      </c>
      <c r="C243" s="241" t="s">
        <v>46</v>
      </c>
      <c r="D243" s="241" t="s">
        <v>86</v>
      </c>
      <c r="E243" s="241" t="s">
        <v>87</v>
      </c>
      <c r="F243" s="130"/>
      <c r="G243" s="130"/>
      <c r="H243" s="130"/>
      <c r="I243" s="130"/>
      <c r="J243" s="425" t="s">
        <v>818</v>
      </c>
      <c r="K243" s="425">
        <v>25101600</v>
      </c>
      <c r="L243" s="853" t="s">
        <v>819</v>
      </c>
      <c r="M243" s="781" t="s">
        <v>78</v>
      </c>
      <c r="N243" s="779" t="s">
        <v>48</v>
      </c>
      <c r="O243" s="779" t="s">
        <v>206</v>
      </c>
      <c r="P243" s="779" t="s">
        <v>92</v>
      </c>
      <c r="Q243" s="782">
        <v>240000000</v>
      </c>
      <c r="R243" s="782">
        <v>240000000</v>
      </c>
      <c r="S243" s="136" t="s">
        <v>93</v>
      </c>
      <c r="T243" s="136" t="s">
        <v>94</v>
      </c>
      <c r="U243" s="190" t="s">
        <v>161</v>
      </c>
      <c r="V243" s="507"/>
      <c r="W243" s="851">
        <v>4500028572</v>
      </c>
      <c r="X243" s="783">
        <v>224214113</v>
      </c>
      <c r="Y243" s="779" t="s">
        <v>1162</v>
      </c>
      <c r="Z243" s="779" t="s">
        <v>1163</v>
      </c>
      <c r="AA243" s="779"/>
      <c r="AB243" s="851"/>
      <c r="AC243" s="852"/>
      <c r="AD243" s="829"/>
      <c r="AE243" s="813"/>
      <c r="AF243" s="815"/>
      <c r="AG243" s="815"/>
      <c r="AH243" s="815"/>
      <c r="AI243" s="815"/>
      <c r="AJ243" s="829"/>
      <c r="AK243" s="829">
        <v>240000000</v>
      </c>
      <c r="AL243" s="829"/>
      <c r="AM243" s="852"/>
      <c r="AN243" s="655"/>
      <c r="AO243" s="94"/>
      <c r="AP243" s="127"/>
      <c r="AQ243" s="540"/>
      <c r="AR243" s="540"/>
    </row>
    <row r="244" spans="1:67" ht="73.5" customHeight="1" x14ac:dyDescent="0.25">
      <c r="A244" s="350" t="s">
        <v>83</v>
      </c>
      <c r="B244" s="108" t="s">
        <v>35</v>
      </c>
      <c r="C244" s="108" t="s">
        <v>36</v>
      </c>
      <c r="D244" s="108" t="s">
        <v>86</v>
      </c>
      <c r="E244" s="108" t="s">
        <v>87</v>
      </c>
      <c r="F244" s="30"/>
      <c r="G244" s="30"/>
      <c r="H244" s="30"/>
      <c r="I244" s="30"/>
      <c r="J244" s="5" t="s">
        <v>37</v>
      </c>
      <c r="K244" s="5">
        <v>23181801</v>
      </c>
      <c r="L244" s="173" t="s">
        <v>278</v>
      </c>
      <c r="M244" s="253" t="s">
        <v>180</v>
      </c>
      <c r="N244" s="142" t="s">
        <v>10</v>
      </c>
      <c r="O244" s="142" t="s">
        <v>6</v>
      </c>
      <c r="P244" s="142" t="s">
        <v>92</v>
      </c>
      <c r="Q244" s="148">
        <v>100000000</v>
      </c>
      <c r="R244" s="148">
        <v>100000000</v>
      </c>
      <c r="S244" s="142" t="s">
        <v>93</v>
      </c>
      <c r="T244" s="142" t="s">
        <v>94</v>
      </c>
      <c r="U244" s="112" t="s">
        <v>171</v>
      </c>
      <c r="V244" s="95" t="s">
        <v>820</v>
      </c>
      <c r="W244" s="142">
        <v>4500026372</v>
      </c>
      <c r="X244" s="171">
        <v>72856800</v>
      </c>
      <c r="Y244" s="142" t="s">
        <v>695</v>
      </c>
      <c r="Z244" s="148" t="s">
        <v>694</v>
      </c>
      <c r="AA244" s="142"/>
      <c r="AB244" s="143"/>
      <c r="AC244" s="139"/>
      <c r="AD244" s="140"/>
      <c r="AE244" s="116">
        <v>15000000</v>
      </c>
      <c r="AF244" s="140"/>
      <c r="AG244" s="140">
        <v>15000000</v>
      </c>
      <c r="AH244" s="140"/>
      <c r="AI244" s="174"/>
      <c r="AJ244" s="140">
        <v>20000000</v>
      </c>
      <c r="AK244" s="175"/>
      <c r="AL244" s="116"/>
      <c r="AM244" s="234"/>
      <c r="AN244" s="139"/>
      <c r="AO244" s="214">
        <f>SUM(AD244:AN244)</f>
        <v>50000000</v>
      </c>
      <c r="AP244" s="127">
        <f t="shared" si="9"/>
        <v>-50000000</v>
      </c>
    </row>
    <row r="245" spans="1:67" ht="48.75" customHeight="1" x14ac:dyDescent="0.25">
      <c r="A245" s="350" t="s">
        <v>83</v>
      </c>
      <c r="B245" s="108" t="s">
        <v>35</v>
      </c>
      <c r="C245" s="108" t="s">
        <v>36</v>
      </c>
      <c r="D245" s="108" t="s">
        <v>86</v>
      </c>
      <c r="E245" s="108" t="s">
        <v>87</v>
      </c>
      <c r="F245" s="30"/>
      <c r="G245" s="30"/>
      <c r="H245" s="30"/>
      <c r="I245" s="235"/>
      <c r="J245" s="31" t="s">
        <v>379</v>
      </c>
      <c r="K245" s="31" t="s">
        <v>378</v>
      </c>
      <c r="L245" s="165" t="s">
        <v>38</v>
      </c>
      <c r="M245" s="249" t="s">
        <v>182</v>
      </c>
      <c r="N245" s="1" t="s">
        <v>43</v>
      </c>
      <c r="O245" s="1" t="s">
        <v>276</v>
      </c>
      <c r="P245" s="142" t="s">
        <v>92</v>
      </c>
      <c r="Q245" s="149">
        <v>400000000</v>
      </c>
      <c r="R245" s="176">
        <v>400000000</v>
      </c>
      <c r="S245" s="1" t="s">
        <v>40</v>
      </c>
      <c r="T245" s="1" t="s">
        <v>94</v>
      </c>
      <c r="U245" s="112" t="s">
        <v>171</v>
      </c>
      <c r="V245" s="115">
        <v>7000080162</v>
      </c>
      <c r="W245" s="1077">
        <v>420004680</v>
      </c>
      <c r="X245" s="1078">
        <v>92004000</v>
      </c>
      <c r="Y245" s="1077" t="s">
        <v>1154</v>
      </c>
      <c r="Z245" s="1077" t="s">
        <v>1155</v>
      </c>
      <c r="AA245" s="142"/>
      <c r="AB245" s="1"/>
      <c r="AC245" s="139"/>
      <c r="AD245" s="139"/>
      <c r="AE245" s="139"/>
      <c r="AG245" s="140"/>
      <c r="AH245" s="138"/>
      <c r="AI245" s="167"/>
      <c r="AJ245" s="139">
        <v>400000000</v>
      </c>
      <c r="AK245" s="167"/>
      <c r="AL245" s="139"/>
      <c r="AM245" s="139"/>
      <c r="AN245" s="139"/>
      <c r="AO245" s="214">
        <f>SUM(AD245:AN245)</f>
        <v>400000000</v>
      </c>
      <c r="AP245" s="127">
        <f t="shared" si="9"/>
        <v>0</v>
      </c>
    </row>
    <row r="246" spans="1:67" s="540" customFormat="1" ht="48.75" customHeight="1" x14ac:dyDescent="0.25">
      <c r="A246" s="350" t="s">
        <v>83</v>
      </c>
      <c r="B246" s="108" t="s">
        <v>35</v>
      </c>
      <c r="C246" s="108" t="s">
        <v>36</v>
      </c>
      <c r="D246" s="108" t="s">
        <v>86</v>
      </c>
      <c r="E246" s="108" t="s">
        <v>87</v>
      </c>
      <c r="F246" s="30"/>
      <c r="G246" s="30"/>
      <c r="H246" s="30"/>
      <c r="I246" s="235"/>
      <c r="J246" s="31" t="s">
        <v>379</v>
      </c>
      <c r="K246" s="31" t="s">
        <v>378</v>
      </c>
      <c r="L246" s="872" t="s">
        <v>904</v>
      </c>
      <c r="M246" s="855" t="s">
        <v>79</v>
      </c>
      <c r="N246" s="786" t="s">
        <v>48</v>
      </c>
      <c r="O246" s="1" t="s">
        <v>276</v>
      </c>
      <c r="P246" s="142" t="s">
        <v>92</v>
      </c>
      <c r="Q246" s="885">
        <v>20864213</v>
      </c>
      <c r="R246" s="885">
        <v>20864213</v>
      </c>
      <c r="S246" s="1" t="s">
        <v>40</v>
      </c>
      <c r="T246" s="1" t="s">
        <v>94</v>
      </c>
      <c r="U246" s="112" t="s">
        <v>994</v>
      </c>
      <c r="V246" s="910">
        <v>7000087895</v>
      </c>
      <c r="W246" s="1073" t="s">
        <v>1156</v>
      </c>
      <c r="X246" s="1074" t="s">
        <v>1157</v>
      </c>
      <c r="Y246" s="1022" t="s">
        <v>1158</v>
      </c>
      <c r="Z246" s="1022" t="s">
        <v>1159</v>
      </c>
      <c r="AA246" s="828"/>
      <c r="AB246" s="886"/>
      <c r="AC246" s="829"/>
      <c r="AD246" s="829"/>
      <c r="AE246" s="829"/>
      <c r="AG246" s="815"/>
      <c r="AH246" s="782"/>
      <c r="AI246" s="167"/>
      <c r="AJ246" s="829"/>
      <c r="AK246" s="167"/>
      <c r="AL246" s="829">
        <v>20864213</v>
      </c>
      <c r="AM246" s="829"/>
      <c r="AN246" s="829"/>
      <c r="AO246" s="784"/>
      <c r="AP246" s="127"/>
    </row>
    <row r="247" spans="1:67" s="540" customFormat="1" ht="48.75" customHeight="1" x14ac:dyDescent="0.25">
      <c r="A247" s="350" t="s">
        <v>83</v>
      </c>
      <c r="B247" s="108" t="s">
        <v>35</v>
      </c>
      <c r="C247" s="108" t="s">
        <v>36</v>
      </c>
      <c r="D247" s="108" t="s">
        <v>86</v>
      </c>
      <c r="E247" s="108" t="s">
        <v>87</v>
      </c>
      <c r="F247" s="30"/>
      <c r="G247" s="30"/>
      <c r="H247" s="30"/>
      <c r="I247" s="235"/>
      <c r="J247" s="31" t="s">
        <v>379</v>
      </c>
      <c r="K247" s="31" t="s">
        <v>378</v>
      </c>
      <c r="L247" s="872" t="s">
        <v>894</v>
      </c>
      <c r="M247" s="855" t="s">
        <v>79</v>
      </c>
      <c r="N247" s="786" t="s">
        <v>48</v>
      </c>
      <c r="O247" s="786" t="s">
        <v>206</v>
      </c>
      <c r="P247" s="142" t="s">
        <v>92</v>
      </c>
      <c r="Q247" s="881">
        <v>2000000</v>
      </c>
      <c r="R247" s="881">
        <v>2000000</v>
      </c>
      <c r="S247" s="1" t="s">
        <v>40</v>
      </c>
      <c r="T247" s="1" t="s">
        <v>94</v>
      </c>
      <c r="U247" s="112" t="s">
        <v>171</v>
      </c>
      <c r="V247" s="856">
        <v>7000087714</v>
      </c>
      <c r="W247" s="1073">
        <v>4500028777</v>
      </c>
      <c r="X247" s="1074">
        <v>1221000</v>
      </c>
      <c r="Y247" s="1022" t="s">
        <v>1149</v>
      </c>
      <c r="Z247" s="1022" t="s">
        <v>1148</v>
      </c>
      <c r="AA247" s="828"/>
      <c r="AB247" s="882"/>
      <c r="AC247" s="829"/>
      <c r="AD247" s="829"/>
      <c r="AE247" s="829"/>
      <c r="AG247" s="815"/>
      <c r="AH247" s="782"/>
      <c r="AI247" s="167"/>
      <c r="AJ247" s="829"/>
      <c r="AK247" s="167"/>
      <c r="AL247" s="829">
        <v>2000000</v>
      </c>
      <c r="AM247" s="829"/>
      <c r="AN247" s="829"/>
      <c r="AO247" s="784"/>
      <c r="AP247" s="127"/>
    </row>
    <row r="248" spans="1:67" ht="62.25" customHeight="1" x14ac:dyDescent="0.25">
      <c r="A248" s="350" t="s">
        <v>83</v>
      </c>
      <c r="B248" s="108" t="s">
        <v>35</v>
      </c>
      <c r="C248" s="108" t="s">
        <v>36</v>
      </c>
      <c r="D248" s="108" t="s">
        <v>86</v>
      </c>
      <c r="E248" s="108" t="s">
        <v>87</v>
      </c>
      <c r="F248" s="30"/>
      <c r="G248" s="30"/>
      <c r="H248" s="30"/>
      <c r="I248" s="30"/>
      <c r="J248" s="5" t="s">
        <v>41</v>
      </c>
      <c r="K248" s="5" t="s">
        <v>42</v>
      </c>
      <c r="L248" s="416" t="s">
        <v>292</v>
      </c>
      <c r="M248" s="251" t="s">
        <v>180</v>
      </c>
      <c r="N248" s="1" t="s">
        <v>39</v>
      </c>
      <c r="O248" s="143" t="s">
        <v>50</v>
      </c>
      <c r="P248" s="143" t="s">
        <v>92</v>
      </c>
      <c r="Q248" s="151">
        <v>32000000</v>
      </c>
      <c r="R248" s="172">
        <v>32000000</v>
      </c>
      <c r="S248" s="143" t="s">
        <v>51</v>
      </c>
      <c r="T248" s="143" t="s">
        <v>94</v>
      </c>
      <c r="U248" s="159" t="s">
        <v>177</v>
      </c>
      <c r="V248" s="113">
        <v>7000080357</v>
      </c>
      <c r="W248" s="177">
        <v>4200004088</v>
      </c>
      <c r="X248" s="178">
        <v>14747670</v>
      </c>
      <c r="Y248" s="179" t="s">
        <v>988</v>
      </c>
      <c r="Z248" s="180" t="s">
        <v>989</v>
      </c>
      <c r="AA248" s="143"/>
      <c r="AB248" s="168"/>
      <c r="AC248" s="139"/>
      <c r="AD248" s="139"/>
      <c r="AE248" s="139">
        <v>16000000</v>
      </c>
      <c r="AF248" s="174"/>
      <c r="AG248" s="167"/>
      <c r="AH248" s="139"/>
      <c r="AI248" s="140"/>
      <c r="AJ248" s="139"/>
      <c r="AK248" s="139"/>
      <c r="AL248" s="139"/>
      <c r="AM248" s="139"/>
      <c r="AN248" s="139"/>
      <c r="AO248" s="214">
        <f t="shared" ref="AO248:AO251" si="10">SUM(AD248:AN248)</f>
        <v>16000000</v>
      </c>
      <c r="AP248" s="127">
        <f t="shared" si="9"/>
        <v>-16000000</v>
      </c>
    </row>
    <row r="249" spans="1:67" ht="74.25" customHeight="1" x14ac:dyDescent="0.25">
      <c r="A249" s="350" t="s">
        <v>83</v>
      </c>
      <c r="B249" s="108" t="s">
        <v>35</v>
      </c>
      <c r="C249" s="108" t="s">
        <v>36</v>
      </c>
      <c r="D249" s="108" t="s">
        <v>86</v>
      </c>
      <c r="E249" s="108" t="s">
        <v>87</v>
      </c>
      <c r="F249" s="30"/>
      <c r="G249" s="30"/>
      <c r="H249" s="30"/>
      <c r="I249" s="30"/>
      <c r="J249" s="5" t="s">
        <v>358</v>
      </c>
      <c r="K249" s="5" t="s">
        <v>377</v>
      </c>
      <c r="L249" s="173" t="s">
        <v>291</v>
      </c>
      <c r="M249" s="252" t="s">
        <v>180</v>
      </c>
      <c r="N249" s="143" t="s">
        <v>43</v>
      </c>
      <c r="O249" s="143" t="s">
        <v>50</v>
      </c>
      <c r="P249" s="143" t="s">
        <v>92</v>
      </c>
      <c r="Q249" s="151">
        <v>50000000</v>
      </c>
      <c r="R249" s="147">
        <v>50000000</v>
      </c>
      <c r="S249" s="143" t="s">
        <v>51</v>
      </c>
      <c r="T249" s="143" t="s">
        <v>94</v>
      </c>
      <c r="U249" s="159" t="s">
        <v>177</v>
      </c>
      <c r="V249" s="95">
        <v>7000080358</v>
      </c>
      <c r="W249" s="95">
        <v>4500027442</v>
      </c>
      <c r="X249" s="147">
        <v>22978186</v>
      </c>
      <c r="Y249" s="143" t="s">
        <v>781</v>
      </c>
      <c r="Z249" s="181" t="s">
        <v>782</v>
      </c>
      <c r="AA249" s="143"/>
      <c r="AB249" s="220"/>
      <c r="AC249" s="139"/>
      <c r="AD249" s="139"/>
      <c r="AE249" s="139"/>
      <c r="AF249" s="167"/>
      <c r="AG249" s="140"/>
      <c r="AH249" s="139"/>
      <c r="AI249" s="139"/>
      <c r="AJ249" s="147">
        <v>22978186</v>
      </c>
      <c r="AK249" s="158"/>
      <c r="AL249" s="158"/>
      <c r="AM249" s="158"/>
      <c r="AN249" s="158"/>
      <c r="AO249" s="214">
        <f t="shared" si="10"/>
        <v>22978186</v>
      </c>
      <c r="AP249" s="127">
        <f t="shared" si="9"/>
        <v>-27021814</v>
      </c>
    </row>
    <row r="250" spans="1:67" ht="66" customHeight="1" x14ac:dyDescent="0.25">
      <c r="A250" s="350" t="s">
        <v>83</v>
      </c>
      <c r="B250" s="108" t="s">
        <v>35</v>
      </c>
      <c r="C250" s="108" t="s">
        <v>36</v>
      </c>
      <c r="D250" s="108" t="s">
        <v>86</v>
      </c>
      <c r="E250" s="108" t="s">
        <v>87</v>
      </c>
      <c r="F250" s="30"/>
      <c r="G250" s="30"/>
      <c r="H250" s="30"/>
      <c r="I250" s="30"/>
      <c r="J250" s="5" t="s">
        <v>44</v>
      </c>
      <c r="K250" s="50">
        <v>91111703</v>
      </c>
      <c r="L250" s="185" t="s">
        <v>288</v>
      </c>
      <c r="M250" s="254" t="s">
        <v>181</v>
      </c>
      <c r="N250" s="143" t="s">
        <v>43</v>
      </c>
      <c r="O250" s="143" t="s">
        <v>240</v>
      </c>
      <c r="P250" s="143" t="s">
        <v>92</v>
      </c>
      <c r="Q250" s="151">
        <v>2000000</v>
      </c>
      <c r="R250" s="171">
        <v>2000000</v>
      </c>
      <c r="S250" s="143" t="s">
        <v>51</v>
      </c>
      <c r="T250" s="143" t="s">
        <v>94</v>
      </c>
      <c r="U250" s="190" t="s">
        <v>161</v>
      </c>
      <c r="V250" s="143">
        <v>7000080343</v>
      </c>
      <c r="W250" s="812">
        <v>4500028790</v>
      </c>
      <c r="X250" s="1053">
        <v>1695750</v>
      </c>
      <c r="Y250" s="812" t="s">
        <v>1134</v>
      </c>
      <c r="Z250" s="812" t="s">
        <v>1133</v>
      </c>
      <c r="AB250" s="182"/>
      <c r="AC250" s="139"/>
      <c r="AD250" s="139"/>
      <c r="AE250" s="140"/>
      <c r="AF250" s="139">
        <v>2000000</v>
      </c>
      <c r="AG250" s="140"/>
      <c r="AH250" s="144"/>
      <c r="AI250" s="139"/>
      <c r="AJ250" s="139"/>
      <c r="AK250" s="139"/>
      <c r="AL250" s="140"/>
      <c r="AM250" s="139"/>
      <c r="AN250" s="139"/>
      <c r="AO250" s="214">
        <f t="shared" si="10"/>
        <v>2000000</v>
      </c>
      <c r="AP250" s="127">
        <f t="shared" si="9"/>
        <v>0</v>
      </c>
    </row>
    <row r="251" spans="1:67" ht="78.75" customHeight="1" x14ac:dyDescent="0.25">
      <c r="A251" s="350" t="s">
        <v>83</v>
      </c>
      <c r="B251" s="109" t="s">
        <v>35</v>
      </c>
      <c r="C251" s="109" t="s">
        <v>36</v>
      </c>
      <c r="D251" s="109" t="s">
        <v>86</v>
      </c>
      <c r="E251" s="109" t="s">
        <v>87</v>
      </c>
      <c r="F251" s="30"/>
      <c r="G251" s="30"/>
      <c r="H251" s="30"/>
      <c r="I251" s="30"/>
      <c r="J251" s="145" t="s">
        <v>158</v>
      </c>
      <c r="K251" s="141" t="s">
        <v>376</v>
      </c>
      <c r="L251" s="161" t="s">
        <v>308</v>
      </c>
      <c r="M251" s="170" t="s">
        <v>181</v>
      </c>
      <c r="N251" s="145" t="s">
        <v>48</v>
      </c>
      <c r="O251" s="142" t="s">
        <v>138</v>
      </c>
      <c r="P251" s="145" t="s">
        <v>92</v>
      </c>
      <c r="Q251" s="138">
        <v>15000000</v>
      </c>
      <c r="R251" s="282">
        <v>15000000</v>
      </c>
      <c r="S251" s="283" t="s">
        <v>93</v>
      </c>
      <c r="T251" s="283" t="s">
        <v>94</v>
      </c>
      <c r="U251" s="284" t="s">
        <v>178</v>
      </c>
      <c r="V251" s="285">
        <v>7000080454</v>
      </c>
      <c r="W251" s="150">
        <v>4500027006</v>
      </c>
      <c r="X251" s="144">
        <v>10408000</v>
      </c>
      <c r="Y251" s="145" t="s">
        <v>1164</v>
      </c>
      <c r="Z251" s="145" t="s">
        <v>990</v>
      </c>
      <c r="AA251" s="145"/>
      <c r="AB251" s="150"/>
      <c r="AC251" s="183"/>
      <c r="AD251" s="139"/>
      <c r="AE251" s="234">
        <v>15000000</v>
      </c>
      <c r="AF251" s="139"/>
      <c r="AG251" s="139"/>
      <c r="AH251" s="139"/>
      <c r="AI251" s="139"/>
      <c r="AJ251" s="139"/>
      <c r="AK251" s="140"/>
      <c r="AL251" s="140"/>
      <c r="AM251" s="140"/>
      <c r="AN251" s="139"/>
      <c r="AO251" s="214">
        <f t="shared" si="10"/>
        <v>15000000</v>
      </c>
      <c r="AP251" s="127"/>
      <c r="AR251" s="308"/>
      <c r="AS251" s="308"/>
      <c r="AT251" s="308"/>
      <c r="AU251" s="308"/>
      <c r="AV251" s="308"/>
      <c r="AW251" s="308"/>
      <c r="AX251" s="308"/>
      <c r="AY251" s="308"/>
      <c r="AZ251" s="308"/>
      <c r="BA251" s="308"/>
      <c r="BB251" s="308"/>
      <c r="BC251" s="308"/>
    </row>
    <row r="252" spans="1:67" s="540" customFormat="1" ht="78.75" customHeight="1" x14ac:dyDescent="0.25">
      <c r="A252" s="350" t="s">
        <v>83</v>
      </c>
      <c r="B252" s="109" t="s">
        <v>35</v>
      </c>
      <c r="C252" s="109" t="s">
        <v>36</v>
      </c>
      <c r="D252" s="109" t="s">
        <v>86</v>
      </c>
      <c r="E252" s="109" t="s">
        <v>87</v>
      </c>
      <c r="F252" s="30"/>
      <c r="G252" s="30"/>
      <c r="H252" s="30"/>
      <c r="I252" s="30"/>
      <c r="J252" s="779" t="s">
        <v>593</v>
      </c>
      <c r="K252" s="483">
        <v>55121802</v>
      </c>
      <c r="L252" s="780" t="s">
        <v>592</v>
      </c>
      <c r="M252" s="781" t="s">
        <v>76</v>
      </c>
      <c r="N252" s="145" t="s">
        <v>48</v>
      </c>
      <c r="O252" s="142" t="s">
        <v>138</v>
      </c>
      <c r="P252" s="145" t="s">
        <v>92</v>
      </c>
      <c r="Q252" s="782">
        <v>20000000</v>
      </c>
      <c r="R252" s="444">
        <v>20000000</v>
      </c>
      <c r="S252" s="283" t="s">
        <v>93</v>
      </c>
      <c r="T252" s="283" t="s">
        <v>94</v>
      </c>
      <c r="U252" s="284" t="s">
        <v>178</v>
      </c>
      <c r="V252" s="265">
        <v>7000085483</v>
      </c>
      <c r="W252" s="270" t="s">
        <v>993</v>
      </c>
      <c r="X252" s="783">
        <v>19690038</v>
      </c>
      <c r="Y252" s="779" t="s">
        <v>991</v>
      </c>
      <c r="Z252" s="779" t="s">
        <v>992</v>
      </c>
      <c r="AA252" s="779"/>
      <c r="AB252" s="270"/>
      <c r="AC252" s="277"/>
      <c r="AD252" s="277"/>
      <c r="AE252" s="445"/>
      <c r="AF252" s="277"/>
      <c r="AG252" s="277"/>
      <c r="AH252" s="277"/>
      <c r="AI252" s="446">
        <v>20000000</v>
      </c>
      <c r="AJ252" s="277"/>
      <c r="AK252" s="446"/>
      <c r="AL252" s="446"/>
      <c r="AM252" s="446"/>
      <c r="AN252" s="277"/>
      <c r="AO252" s="784"/>
      <c r="AP252" s="127"/>
      <c r="AR252" s="308"/>
      <c r="AS252" s="308"/>
      <c r="AT252" s="308"/>
      <c r="AU252" s="308"/>
      <c r="AV252" s="308"/>
      <c r="AW252" s="308"/>
      <c r="AX252" s="308"/>
      <c r="AY252" s="308"/>
      <c r="AZ252" s="308"/>
      <c r="BA252" s="308"/>
      <c r="BB252" s="308"/>
      <c r="BC252" s="308"/>
    </row>
    <row r="253" spans="1:67" ht="71.25" customHeight="1" x14ac:dyDescent="0.25">
      <c r="A253" s="341" t="s">
        <v>83</v>
      </c>
      <c r="B253" s="109" t="s">
        <v>28</v>
      </c>
      <c r="C253" s="109" t="s">
        <v>29</v>
      </c>
      <c r="D253" s="109" t="s">
        <v>86</v>
      </c>
      <c r="E253" s="109" t="s">
        <v>87</v>
      </c>
      <c r="F253" s="30"/>
      <c r="G253" s="30"/>
      <c r="H253" s="30"/>
      <c r="I253" s="126"/>
      <c r="J253" s="615" t="s">
        <v>359</v>
      </c>
      <c r="K253" s="1" t="s">
        <v>382</v>
      </c>
      <c r="L253" s="186" t="s">
        <v>160</v>
      </c>
      <c r="M253" s="249" t="s">
        <v>179</v>
      </c>
      <c r="N253" s="1" t="s">
        <v>557</v>
      </c>
      <c r="O253" s="111" t="s">
        <v>91</v>
      </c>
      <c r="P253" s="342" t="s">
        <v>92</v>
      </c>
      <c r="Q253" s="733">
        <v>260000000</v>
      </c>
      <c r="R253" s="733">
        <v>260000000</v>
      </c>
      <c r="S253" s="343" t="s">
        <v>93</v>
      </c>
      <c r="T253" s="343" t="s">
        <v>94</v>
      </c>
      <c r="U253" s="284" t="s">
        <v>161</v>
      </c>
      <c r="V253" s="336">
        <v>7000084414</v>
      </c>
      <c r="W253" s="330">
        <v>4500026768</v>
      </c>
      <c r="X253" s="337">
        <v>222567561</v>
      </c>
      <c r="Y253" s="338" t="s">
        <v>597</v>
      </c>
      <c r="Z253" s="338" t="s">
        <v>598</v>
      </c>
      <c r="AA253" s="334"/>
      <c r="AB253" s="191"/>
      <c r="AC253" s="35"/>
      <c r="AD253" s="35"/>
      <c r="AE253" s="96"/>
      <c r="AF253" s="225"/>
      <c r="AG253" s="225">
        <v>74189187</v>
      </c>
      <c r="AH253" s="225">
        <v>74189187</v>
      </c>
      <c r="AI253" s="225">
        <v>74189187</v>
      </c>
      <c r="AJ253" s="225"/>
      <c r="AK253" s="225"/>
      <c r="AL253" s="229"/>
      <c r="AM253" s="216"/>
      <c r="AN253" s="216"/>
      <c r="AO253" s="410">
        <f>SUM(AG253:AN253)</f>
        <v>222567561</v>
      </c>
      <c r="AP253" s="127">
        <f>+AO253-Q253</f>
        <v>-37432439</v>
      </c>
      <c r="AQ253" s="331"/>
      <c r="AR253" s="331"/>
      <c r="AS253" s="308"/>
      <c r="AT253" s="616">
        <v>930000000</v>
      </c>
      <c r="AU253" s="308"/>
      <c r="AV253" s="308"/>
      <c r="AW253" s="308"/>
      <c r="AX253" s="308"/>
      <c r="AY253" s="308"/>
      <c r="AZ253" s="308"/>
      <c r="BA253" s="308"/>
      <c r="BB253" s="308"/>
      <c r="BC253" s="308"/>
      <c r="BD253" s="308"/>
      <c r="BE253" s="308"/>
      <c r="BF253" s="308"/>
      <c r="BG253" s="308"/>
      <c r="BH253" s="308"/>
      <c r="BI253" s="308"/>
      <c r="BJ253" s="308"/>
      <c r="BK253" s="308"/>
      <c r="BL253" s="308"/>
      <c r="BM253" s="308"/>
      <c r="BN253" s="308"/>
      <c r="BO253" s="308"/>
    </row>
    <row r="254" spans="1:67" s="540" customFormat="1" ht="71.25" customHeight="1" x14ac:dyDescent="0.25">
      <c r="A254" s="341" t="s">
        <v>83</v>
      </c>
      <c r="B254" s="109" t="s">
        <v>28</v>
      </c>
      <c r="C254" s="109" t="s">
        <v>29</v>
      </c>
      <c r="D254" s="109" t="s">
        <v>86</v>
      </c>
      <c r="E254" s="109" t="s">
        <v>87</v>
      </c>
      <c r="F254" s="622"/>
      <c r="G254" s="622"/>
      <c r="H254" s="622"/>
      <c r="I254" s="623"/>
      <c r="J254" s="786" t="s">
        <v>359</v>
      </c>
      <c r="K254" s="1" t="s">
        <v>382</v>
      </c>
      <c r="L254" s="625" t="s">
        <v>160</v>
      </c>
      <c r="M254" s="626" t="s">
        <v>184</v>
      </c>
      <c r="N254" s="624" t="s">
        <v>90</v>
      </c>
      <c r="O254" s="627" t="s">
        <v>206</v>
      </c>
      <c r="P254" s="342" t="s">
        <v>92</v>
      </c>
      <c r="Q254" s="639">
        <v>446000000</v>
      </c>
      <c r="R254" s="797">
        <v>446000000</v>
      </c>
      <c r="S254" s="628" t="s">
        <v>534</v>
      </c>
      <c r="T254" s="628" t="s">
        <v>629</v>
      </c>
      <c r="U254" s="284" t="s">
        <v>161</v>
      </c>
      <c r="V254" s="801">
        <v>7000085811</v>
      </c>
      <c r="W254" s="629">
        <v>4500027264</v>
      </c>
      <c r="X254" s="630">
        <v>370945935</v>
      </c>
      <c r="Y254" s="631" t="s">
        <v>784</v>
      </c>
      <c r="Z254" s="631" t="s">
        <v>785</v>
      </c>
      <c r="AA254" s="632"/>
      <c r="AB254" s="633"/>
      <c r="AC254" s="634"/>
      <c r="AD254" s="634"/>
      <c r="AE254" s="635"/>
      <c r="AF254" s="636"/>
      <c r="AG254" s="636"/>
      <c r="AH254" s="409"/>
      <c r="AI254" s="636"/>
      <c r="AJ254" s="225">
        <v>74189187</v>
      </c>
      <c r="AK254" s="225">
        <v>74189187</v>
      </c>
      <c r="AL254" s="225">
        <v>74189187</v>
      </c>
      <c r="AM254" s="225">
        <v>74189187</v>
      </c>
      <c r="AN254" s="225">
        <v>74189187</v>
      </c>
      <c r="AO254" s="410">
        <f>SUM(AG254:AN254)</f>
        <v>370945935</v>
      </c>
      <c r="AP254" s="127"/>
      <c r="AQ254" s="637"/>
      <c r="AR254" s="638"/>
      <c r="AS254" s="308"/>
      <c r="AT254" s="616"/>
      <c r="AU254" s="308"/>
      <c r="AV254" s="308"/>
      <c r="AW254" s="308"/>
      <c r="AX254" s="308"/>
      <c r="AY254" s="308"/>
      <c r="AZ254" s="308"/>
      <c r="BA254" s="308"/>
      <c r="BB254" s="308"/>
      <c r="BC254" s="308"/>
      <c r="BD254" s="308"/>
      <c r="BE254" s="308"/>
      <c r="BF254" s="308"/>
      <c r="BG254" s="308"/>
      <c r="BH254" s="308"/>
      <c r="BI254" s="308"/>
      <c r="BJ254" s="308"/>
      <c r="BK254" s="308"/>
      <c r="BL254" s="308"/>
      <c r="BM254" s="308"/>
      <c r="BN254" s="308"/>
      <c r="BO254" s="308"/>
    </row>
    <row r="255" spans="1:67" s="540" customFormat="1" ht="71.25" customHeight="1" x14ac:dyDescent="0.25">
      <c r="A255" s="341" t="s">
        <v>83</v>
      </c>
      <c r="B255" s="109" t="s">
        <v>28</v>
      </c>
      <c r="C255" s="109" t="s">
        <v>29</v>
      </c>
      <c r="D255" s="109" t="s">
        <v>86</v>
      </c>
      <c r="E255" s="109" t="s">
        <v>87</v>
      </c>
      <c r="F255" s="622"/>
      <c r="G255" s="622"/>
      <c r="H255" s="622"/>
      <c r="I255" s="623"/>
      <c r="J255" s="786" t="s">
        <v>359</v>
      </c>
      <c r="K255" s="1" t="s">
        <v>382</v>
      </c>
      <c r="L255" s="914" t="s">
        <v>1002</v>
      </c>
      <c r="M255" s="915" t="s">
        <v>73</v>
      </c>
      <c r="N255" s="913" t="s">
        <v>343</v>
      </c>
      <c r="O255" s="899" t="s">
        <v>91</v>
      </c>
      <c r="P255" s="342" t="s">
        <v>92</v>
      </c>
      <c r="Q255" s="639">
        <v>19064405</v>
      </c>
      <c r="R255" s="797">
        <v>19064405</v>
      </c>
      <c r="S255" s="343" t="s">
        <v>93</v>
      </c>
      <c r="T255" s="343" t="s">
        <v>94</v>
      </c>
      <c r="U255" s="284" t="s">
        <v>161</v>
      </c>
      <c r="V255" s="916">
        <v>7000080881</v>
      </c>
      <c r="W255" s="917">
        <v>420003666</v>
      </c>
      <c r="X255" s="918">
        <v>19064405</v>
      </c>
      <c r="Y255" s="919" t="s">
        <v>1004</v>
      </c>
      <c r="Z255" s="919" t="s">
        <v>1003</v>
      </c>
      <c r="AA255" s="920"/>
      <c r="AB255" s="633"/>
      <c r="AC255" s="892"/>
      <c r="AD255" s="892"/>
      <c r="AE255" s="921"/>
      <c r="AF255" s="922"/>
      <c r="AG255" s="922"/>
      <c r="AH255" s="409"/>
      <c r="AI255" s="922"/>
      <c r="AJ255" s="922"/>
      <c r="AK255" s="922"/>
      <c r="AL255" s="922"/>
      <c r="AM255" s="922"/>
      <c r="AN255" s="922"/>
      <c r="AO255" s="923"/>
      <c r="AP255" s="127"/>
      <c r="AQ255" s="637"/>
      <c r="AR255" s="638"/>
      <c r="AS255" s="308"/>
      <c r="AT255" s="616"/>
      <c r="AU255" s="308"/>
      <c r="AV255" s="308"/>
      <c r="AW255" s="308"/>
      <c r="AX255" s="308"/>
      <c r="AY255" s="308"/>
      <c r="AZ255" s="308"/>
      <c r="BA255" s="308"/>
      <c r="BB255" s="308"/>
      <c r="BC255" s="308"/>
      <c r="BD255" s="308"/>
      <c r="BE255" s="308"/>
      <c r="BF255" s="308"/>
      <c r="BG255" s="308"/>
      <c r="BH255" s="308"/>
      <c r="BI255" s="308"/>
      <c r="BJ255" s="308"/>
      <c r="BK255" s="308"/>
      <c r="BL255" s="308"/>
      <c r="BM255" s="308"/>
      <c r="BN255" s="308"/>
      <c r="BO255" s="308"/>
    </row>
    <row r="256" spans="1:67" s="125" customFormat="1" ht="48" customHeight="1" x14ac:dyDescent="0.25">
      <c r="A256" s="341" t="s">
        <v>83</v>
      </c>
      <c r="B256" s="109" t="s">
        <v>28</v>
      </c>
      <c r="C256" s="109" t="s">
        <v>29</v>
      </c>
      <c r="D256" s="109" t="s">
        <v>86</v>
      </c>
      <c r="E256" s="109" t="s">
        <v>87</v>
      </c>
      <c r="F256" s="592"/>
      <c r="G256" s="592"/>
      <c r="H256" s="592"/>
      <c r="I256" s="601"/>
      <c r="J256" s="610" t="s">
        <v>532</v>
      </c>
      <c r="K256" s="610">
        <v>72151603</v>
      </c>
      <c r="L256" s="611" t="s">
        <v>531</v>
      </c>
      <c r="M256" s="612" t="s">
        <v>181</v>
      </c>
      <c r="N256" s="610" t="s">
        <v>43</v>
      </c>
      <c r="O256" s="613" t="s">
        <v>241</v>
      </c>
      <c r="P256" s="443" t="s">
        <v>92</v>
      </c>
      <c r="Q256" s="614">
        <v>5000000</v>
      </c>
      <c r="R256" s="614">
        <v>5000000</v>
      </c>
      <c r="S256" s="143" t="s">
        <v>93</v>
      </c>
      <c r="T256" s="143" t="s">
        <v>94</v>
      </c>
      <c r="U256" s="190" t="s">
        <v>161</v>
      </c>
      <c r="V256" s="602">
        <v>7000083924</v>
      </c>
      <c r="W256" s="603">
        <v>4500028826</v>
      </c>
      <c r="X256" s="604">
        <v>5000000</v>
      </c>
      <c r="Y256" s="593" t="s">
        <v>1139</v>
      </c>
      <c r="Z256" s="593" t="s">
        <v>1140</v>
      </c>
      <c r="AA256" s="605"/>
      <c r="AB256" s="408"/>
      <c r="AC256" s="441"/>
      <c r="AD256" s="442"/>
      <c r="AE256" s="554"/>
      <c r="AF256" s="606"/>
      <c r="AG256" s="607"/>
      <c r="AH256" s="607"/>
      <c r="AI256" s="607"/>
      <c r="AJ256" s="607"/>
      <c r="AK256" s="607"/>
      <c r="AL256" s="608"/>
      <c r="AM256" s="607"/>
      <c r="AN256" s="607">
        <v>5000000</v>
      </c>
      <c r="AO256" s="609"/>
      <c r="AP256" s="310"/>
      <c r="AQ256" s="411"/>
      <c r="AR256" s="412"/>
      <c r="AT256" s="310"/>
    </row>
    <row r="257" spans="1:44" ht="64.5" customHeight="1" x14ac:dyDescent="0.25">
      <c r="A257" s="413" t="s">
        <v>83</v>
      </c>
      <c r="B257" s="114" t="s">
        <v>28</v>
      </c>
      <c r="C257" s="114" t="s">
        <v>29</v>
      </c>
      <c r="D257" s="109" t="s">
        <v>86</v>
      </c>
      <c r="E257" s="109" t="s">
        <v>87</v>
      </c>
      <c r="F257" s="30"/>
      <c r="G257" s="30"/>
      <c r="H257" s="30"/>
      <c r="I257" s="126"/>
      <c r="J257" s="143" t="s">
        <v>30</v>
      </c>
      <c r="K257" s="143">
        <v>72101516</v>
      </c>
      <c r="L257" s="187" t="s">
        <v>287</v>
      </c>
      <c r="M257" s="254" t="s">
        <v>180</v>
      </c>
      <c r="N257" s="143" t="s">
        <v>43</v>
      </c>
      <c r="O257" s="143" t="s">
        <v>241</v>
      </c>
      <c r="P257" s="143" t="s">
        <v>92</v>
      </c>
      <c r="Q257" s="189">
        <v>1900000</v>
      </c>
      <c r="R257" s="45">
        <v>1900000</v>
      </c>
      <c r="S257" s="143" t="s">
        <v>51</v>
      </c>
      <c r="T257" s="143" t="s">
        <v>94</v>
      </c>
      <c r="U257" s="190" t="s">
        <v>161</v>
      </c>
      <c r="V257" s="339">
        <v>7000080342</v>
      </c>
      <c r="W257" s="656">
        <v>4500026434</v>
      </c>
      <c r="X257" s="437">
        <v>1900000</v>
      </c>
      <c r="Y257" s="656" t="s">
        <v>543</v>
      </c>
      <c r="Z257" s="657" t="s">
        <v>544</v>
      </c>
      <c r="AA257" s="340"/>
      <c r="AB257" s="218"/>
      <c r="AC257" s="344"/>
      <c r="AD257" s="124"/>
      <c r="AE257" s="344"/>
      <c r="AF257" s="35">
        <v>1900000</v>
      </c>
      <c r="AG257" s="34"/>
      <c r="AH257" s="617"/>
      <c r="AI257" s="34"/>
      <c r="AJ257" s="34"/>
      <c r="AK257" s="188"/>
      <c r="AL257" s="34"/>
      <c r="AM257" s="34"/>
      <c r="AN257" s="34"/>
      <c r="AO257" s="233"/>
      <c r="AP257" s="307"/>
      <c r="AQ257" s="308"/>
      <c r="AR257" s="307"/>
    </row>
    <row r="258" spans="1:44" ht="72.75" customHeight="1" x14ac:dyDescent="0.25">
      <c r="A258" s="345" t="s">
        <v>83</v>
      </c>
      <c r="B258" s="329" t="s">
        <v>28</v>
      </c>
      <c r="C258" s="329" t="s">
        <v>29</v>
      </c>
      <c r="D258" s="335" t="s">
        <v>86</v>
      </c>
      <c r="E258" s="109" t="s">
        <v>87</v>
      </c>
      <c r="F258" s="30"/>
      <c r="G258" s="30"/>
      <c r="H258" s="30"/>
      <c r="I258" s="30"/>
      <c r="J258" s="111" t="s">
        <v>361</v>
      </c>
      <c r="K258" s="111" t="s">
        <v>360</v>
      </c>
      <c r="L258" s="600" t="s">
        <v>286</v>
      </c>
      <c r="M258" s="254" t="s">
        <v>180</v>
      </c>
      <c r="N258" s="143" t="s">
        <v>246</v>
      </c>
      <c r="O258" s="143" t="s">
        <v>241</v>
      </c>
      <c r="P258" s="143" t="s">
        <v>92</v>
      </c>
      <c r="Q258" s="149">
        <v>73761000</v>
      </c>
      <c r="R258" s="149">
        <v>73761000</v>
      </c>
      <c r="S258" s="143" t="s">
        <v>93</v>
      </c>
      <c r="T258" s="143" t="s">
        <v>94</v>
      </c>
      <c r="U258" s="190" t="s">
        <v>161</v>
      </c>
      <c r="V258" s="273">
        <v>7000080491</v>
      </c>
      <c r="W258" s="122">
        <v>4500026145</v>
      </c>
      <c r="X258" s="116">
        <v>73761000</v>
      </c>
      <c r="Y258" s="38" t="s">
        <v>511</v>
      </c>
      <c r="Z258" s="98" t="s">
        <v>512</v>
      </c>
      <c r="AA258" s="4"/>
      <c r="AB258" s="110"/>
      <c r="AC258" s="35">
        <v>36880500</v>
      </c>
      <c r="AD258" s="35">
        <v>36880500</v>
      </c>
      <c r="AE258" s="35"/>
      <c r="AF258" s="35"/>
      <c r="AG258" s="35"/>
      <c r="AH258" s="35"/>
      <c r="AI258" s="35"/>
      <c r="AJ258" s="35"/>
      <c r="AK258" s="35"/>
      <c r="AL258" s="35"/>
      <c r="AM258" s="35"/>
      <c r="AN258" s="35"/>
      <c r="AO258" s="215"/>
      <c r="AP258" s="127"/>
    </row>
    <row r="259" spans="1:44" s="540" customFormat="1" ht="72.75" customHeight="1" x14ac:dyDescent="0.25">
      <c r="A259" s="345" t="s">
        <v>83</v>
      </c>
      <c r="B259" s="329" t="s">
        <v>28</v>
      </c>
      <c r="C259" s="329" t="s">
        <v>29</v>
      </c>
      <c r="D259" s="335" t="s">
        <v>86</v>
      </c>
      <c r="E259" s="109" t="s">
        <v>87</v>
      </c>
      <c r="F259" s="576"/>
      <c r="G259" s="576"/>
      <c r="H259" s="576"/>
      <c r="I259" s="576"/>
      <c r="J259" s="111" t="s">
        <v>361</v>
      </c>
      <c r="K259" s="111" t="s">
        <v>360</v>
      </c>
      <c r="L259" s="600" t="s">
        <v>286</v>
      </c>
      <c r="M259" s="254" t="s">
        <v>181</v>
      </c>
      <c r="N259" s="143" t="s">
        <v>536</v>
      </c>
      <c r="O259" s="143" t="s">
        <v>31</v>
      </c>
      <c r="P259" s="143" t="s">
        <v>92</v>
      </c>
      <c r="Q259" s="582">
        <v>758539000</v>
      </c>
      <c r="R259" s="582">
        <v>758539000</v>
      </c>
      <c r="S259" s="143" t="s">
        <v>93</v>
      </c>
      <c r="T259" s="143" t="s">
        <v>94</v>
      </c>
      <c r="U259" s="190" t="s">
        <v>161</v>
      </c>
      <c r="V259" s="583">
        <v>7000080491</v>
      </c>
      <c r="W259" s="584">
        <v>4500026916</v>
      </c>
      <c r="X259" s="1028">
        <v>850000000</v>
      </c>
      <c r="Y259" s="1081" t="s">
        <v>1166</v>
      </c>
      <c r="Z259" s="1082" t="s">
        <v>1165</v>
      </c>
      <c r="AA259" s="586"/>
      <c r="AB259" s="272"/>
      <c r="AC259" s="271"/>
      <c r="AD259" s="271"/>
      <c r="AE259" s="271"/>
      <c r="AF259" s="271"/>
      <c r="AG259" s="271">
        <v>41002108</v>
      </c>
      <c r="AH259" s="271">
        <v>102505270</v>
      </c>
      <c r="AI259" s="271">
        <v>102505270</v>
      </c>
      <c r="AJ259" s="271">
        <v>102505270</v>
      </c>
      <c r="AK259" s="271">
        <v>102505270</v>
      </c>
      <c r="AL259" s="271">
        <v>102505270</v>
      </c>
      <c r="AM259" s="271">
        <v>102505270</v>
      </c>
      <c r="AN259" s="271">
        <v>102505272</v>
      </c>
      <c r="AO259" s="587">
        <f>SUM(AG259:AN259)</f>
        <v>758539000</v>
      </c>
      <c r="AP259" s="127">
        <f>+AO259-R259</f>
        <v>0</v>
      </c>
    </row>
    <row r="260" spans="1:44" s="540" customFormat="1" ht="72.75" customHeight="1" x14ac:dyDescent="0.25">
      <c r="A260" s="345" t="s">
        <v>83</v>
      </c>
      <c r="B260" s="329" t="s">
        <v>28</v>
      </c>
      <c r="C260" s="329" t="s">
        <v>29</v>
      </c>
      <c r="D260" s="335" t="s">
        <v>86</v>
      </c>
      <c r="E260" s="109" t="s">
        <v>87</v>
      </c>
      <c r="F260" s="622"/>
      <c r="G260" s="622"/>
      <c r="H260" s="622"/>
      <c r="I260" s="622"/>
      <c r="J260" s="111" t="s">
        <v>361</v>
      </c>
      <c r="K260" s="111" t="s">
        <v>360</v>
      </c>
      <c r="L260" s="600" t="s">
        <v>535</v>
      </c>
      <c r="M260" s="641" t="s">
        <v>181</v>
      </c>
      <c r="N260" s="642" t="s">
        <v>43</v>
      </c>
      <c r="O260" s="642" t="s">
        <v>91</v>
      </c>
      <c r="P260" s="143" t="s">
        <v>92</v>
      </c>
      <c r="Q260" s="643">
        <v>36500000</v>
      </c>
      <c r="R260" s="643">
        <v>36500000</v>
      </c>
      <c r="S260" s="143" t="s">
        <v>93</v>
      </c>
      <c r="T260" s="143" t="s">
        <v>94</v>
      </c>
      <c r="U260" s="190" t="s">
        <v>161</v>
      </c>
      <c r="V260" s="583">
        <v>7000080491</v>
      </c>
      <c r="W260" s="644">
        <v>4200003658</v>
      </c>
      <c r="X260" s="116">
        <v>36500000</v>
      </c>
      <c r="Y260" s="645" t="s">
        <v>537</v>
      </c>
      <c r="Z260" s="98" t="s">
        <v>512</v>
      </c>
      <c r="AA260" s="646"/>
      <c r="AB260" s="272"/>
      <c r="AC260" s="271"/>
      <c r="AD260" s="271"/>
      <c r="AE260" s="271"/>
      <c r="AF260" s="271"/>
      <c r="AG260" s="271">
        <v>36500000</v>
      </c>
      <c r="AH260" s="271"/>
      <c r="AI260" s="271"/>
      <c r="AJ260" s="271"/>
      <c r="AK260" s="271"/>
      <c r="AL260" s="271"/>
      <c r="AM260" s="271"/>
      <c r="AN260" s="271"/>
      <c r="AO260" s="647"/>
      <c r="AP260" s="127"/>
    </row>
    <row r="261" spans="1:44" s="540" customFormat="1" ht="72.75" customHeight="1" x14ac:dyDescent="0.25">
      <c r="A261" s="345" t="s">
        <v>83</v>
      </c>
      <c r="B261" s="329" t="s">
        <v>28</v>
      </c>
      <c r="C261" s="329" t="s">
        <v>29</v>
      </c>
      <c r="D261" s="335" t="s">
        <v>86</v>
      </c>
      <c r="E261" s="109" t="s">
        <v>87</v>
      </c>
      <c r="F261" s="30"/>
      <c r="G261" s="30"/>
      <c r="H261" s="30"/>
      <c r="I261" s="30"/>
      <c r="J261" s="111" t="s">
        <v>361</v>
      </c>
      <c r="K261" s="111" t="s">
        <v>360</v>
      </c>
      <c r="L261" s="600" t="s">
        <v>569</v>
      </c>
      <c r="M261" s="254" t="s">
        <v>565</v>
      </c>
      <c r="N261" s="143" t="s">
        <v>570</v>
      </c>
      <c r="O261" s="143" t="s">
        <v>241</v>
      </c>
      <c r="P261" s="143" t="s">
        <v>92</v>
      </c>
      <c r="Q261" s="149">
        <v>13200000</v>
      </c>
      <c r="R261" s="149">
        <v>13200000</v>
      </c>
      <c r="S261" s="143" t="s">
        <v>93</v>
      </c>
      <c r="T261" s="143" t="s">
        <v>94</v>
      </c>
      <c r="U261" s="190" t="s">
        <v>161</v>
      </c>
      <c r="V261" s="273">
        <v>7000084864</v>
      </c>
      <c r="W261" s="1083">
        <v>4500027713</v>
      </c>
      <c r="X261" s="1028">
        <v>12789999</v>
      </c>
      <c r="Y261" s="38" t="s">
        <v>995</v>
      </c>
      <c r="Z261" s="98" t="s">
        <v>996</v>
      </c>
      <c r="AA261" s="4"/>
      <c r="AB261" s="110"/>
      <c r="AC261" s="35"/>
      <c r="AD261" s="35"/>
      <c r="AE261" s="35"/>
      <c r="AF261" s="35"/>
      <c r="AG261" s="35"/>
      <c r="AH261" s="35"/>
      <c r="AI261" s="35">
        <v>13200000</v>
      </c>
      <c r="AJ261" s="35"/>
      <c r="AK261" s="35"/>
      <c r="AL261" s="35"/>
      <c r="AM261" s="35"/>
      <c r="AN261" s="35"/>
      <c r="AO261" s="761"/>
      <c r="AP261" s="127"/>
    </row>
    <row r="262" spans="1:44" s="227" customFormat="1" ht="73.5" customHeight="1" x14ac:dyDescent="0.25">
      <c r="A262" s="345" t="s">
        <v>83</v>
      </c>
      <c r="B262" s="329" t="s">
        <v>28</v>
      </c>
      <c r="C262" s="329" t="s">
        <v>29</v>
      </c>
      <c r="D262" s="335" t="s">
        <v>86</v>
      </c>
      <c r="E262" s="109" t="s">
        <v>87</v>
      </c>
      <c r="F262" s="887"/>
      <c r="G262" s="887"/>
      <c r="H262" s="887"/>
      <c r="I262" s="887"/>
      <c r="J262" s="111" t="s">
        <v>361</v>
      </c>
      <c r="K262" s="111" t="s">
        <v>360</v>
      </c>
      <c r="L262" s="900" t="s">
        <v>997</v>
      </c>
      <c r="M262" s="901" t="s">
        <v>80</v>
      </c>
      <c r="N262" s="897" t="s">
        <v>48</v>
      </c>
      <c r="O262" s="902" t="s">
        <v>91</v>
      </c>
      <c r="P262" s="143" t="s">
        <v>92</v>
      </c>
      <c r="Q262" s="903">
        <v>53702150</v>
      </c>
      <c r="R262" s="903">
        <v>53702150</v>
      </c>
      <c r="S262" s="143" t="s">
        <v>93</v>
      </c>
      <c r="T262" s="143" t="s">
        <v>94</v>
      </c>
      <c r="U262" s="190" t="s">
        <v>161</v>
      </c>
      <c r="V262" s="583">
        <v>7000088578</v>
      </c>
      <c r="W262" s="911">
        <v>4200004285</v>
      </c>
      <c r="X262" s="912">
        <v>53702150</v>
      </c>
      <c r="Y262" s="518" t="s">
        <v>999</v>
      </c>
      <c r="Z262" s="585" t="s">
        <v>998</v>
      </c>
      <c r="AA262" s="891"/>
      <c r="AB262" s="272"/>
      <c r="AC262" s="271"/>
      <c r="AD262" s="271"/>
      <c r="AE262" s="271"/>
      <c r="AF262" s="271"/>
      <c r="AG262" s="271"/>
      <c r="AH262" s="271"/>
      <c r="AI262" s="271"/>
      <c r="AJ262" s="271"/>
      <c r="AK262" s="271"/>
      <c r="AL262" s="893"/>
      <c r="AM262" s="893"/>
      <c r="AN262" s="893"/>
      <c r="AO262" s="894"/>
      <c r="AP262" s="127"/>
      <c r="AQ262" s="540"/>
      <c r="AR262" s="540"/>
    </row>
    <row r="263" spans="1:44" s="227" customFormat="1" ht="73.5" customHeight="1" x14ac:dyDescent="0.25">
      <c r="A263" s="345" t="s">
        <v>83</v>
      </c>
      <c r="B263" s="329" t="s">
        <v>28</v>
      </c>
      <c r="C263" s="329" t="s">
        <v>29</v>
      </c>
      <c r="D263" s="335" t="s">
        <v>86</v>
      </c>
      <c r="E263" s="109" t="s">
        <v>87</v>
      </c>
      <c r="F263" s="887"/>
      <c r="G263" s="887"/>
      <c r="H263" s="887"/>
      <c r="I263" s="887"/>
      <c r="J263" s="111" t="s">
        <v>361</v>
      </c>
      <c r="K263" s="111" t="s">
        <v>360</v>
      </c>
      <c r="L263" s="900" t="s">
        <v>1000</v>
      </c>
      <c r="M263" s="901" t="s">
        <v>81</v>
      </c>
      <c r="N263" s="897" t="s">
        <v>48</v>
      </c>
      <c r="O263" s="902" t="s">
        <v>91</v>
      </c>
      <c r="P263" s="143" t="s">
        <v>92</v>
      </c>
      <c r="Q263" s="903">
        <v>26851077</v>
      </c>
      <c r="R263" s="903">
        <v>26851077</v>
      </c>
      <c r="S263" s="143" t="s">
        <v>93</v>
      </c>
      <c r="T263" s="143" t="s">
        <v>94</v>
      </c>
      <c r="U263" s="190" t="s">
        <v>161</v>
      </c>
      <c r="V263" s="583">
        <v>7000088578</v>
      </c>
      <c r="W263" s="911">
        <v>42000004422</v>
      </c>
      <c r="X263" s="912">
        <v>26851077</v>
      </c>
      <c r="Y263" s="518" t="s">
        <v>1001</v>
      </c>
      <c r="Z263" s="585" t="s">
        <v>998</v>
      </c>
      <c r="AA263" s="891"/>
      <c r="AB263" s="272"/>
      <c r="AC263" s="271"/>
      <c r="AD263" s="271"/>
      <c r="AE263" s="271"/>
      <c r="AF263" s="271"/>
      <c r="AG263" s="271"/>
      <c r="AH263" s="271"/>
      <c r="AI263" s="271"/>
      <c r="AJ263" s="271"/>
      <c r="AK263" s="271"/>
      <c r="AL263" s="893">
        <v>88469895</v>
      </c>
      <c r="AM263" s="893"/>
      <c r="AN263" s="893"/>
      <c r="AO263" s="894"/>
      <c r="AP263" s="127"/>
      <c r="AQ263" s="540"/>
      <c r="AR263" s="540"/>
    </row>
    <row r="264" spans="1:44" ht="80.25" customHeight="1" x14ac:dyDescent="0.25">
      <c r="A264" s="341" t="s">
        <v>83</v>
      </c>
      <c r="B264" s="109" t="s">
        <v>33</v>
      </c>
      <c r="C264" s="109" t="s">
        <v>34</v>
      </c>
      <c r="D264" s="109" t="s">
        <v>86</v>
      </c>
      <c r="E264" s="109" t="s">
        <v>87</v>
      </c>
      <c r="F264" s="30"/>
      <c r="G264" s="30"/>
      <c r="H264" s="30"/>
      <c r="I264" s="30"/>
      <c r="J264" s="54" t="s">
        <v>362</v>
      </c>
      <c r="K264" s="3" t="s">
        <v>375</v>
      </c>
      <c r="L264" s="97" t="s">
        <v>191</v>
      </c>
      <c r="M264" s="40" t="s">
        <v>182</v>
      </c>
      <c r="N264" s="3" t="s">
        <v>48</v>
      </c>
      <c r="O264" s="3" t="s">
        <v>206</v>
      </c>
      <c r="P264" s="3" t="s">
        <v>92</v>
      </c>
      <c r="Q264" s="202">
        <v>179318351</v>
      </c>
      <c r="R264" s="202">
        <v>179318351</v>
      </c>
      <c r="S264" s="3" t="s">
        <v>93</v>
      </c>
      <c r="T264" s="3" t="s">
        <v>94</v>
      </c>
      <c r="U264" s="112" t="s">
        <v>171</v>
      </c>
      <c r="V264" s="53">
        <v>7000080155</v>
      </c>
      <c r="W264" s="2">
        <v>4200004696</v>
      </c>
      <c r="X264" s="1075" t="s">
        <v>1135</v>
      </c>
      <c r="Y264" s="2" t="s">
        <v>1136</v>
      </c>
      <c r="Z264" s="933" t="s">
        <v>1007</v>
      </c>
      <c r="AA264" s="5"/>
      <c r="AB264" s="5"/>
      <c r="AC264" s="34"/>
      <c r="AD264" s="34"/>
      <c r="AE264" s="404"/>
      <c r="AF264" s="34"/>
      <c r="AG264" s="247"/>
      <c r="AH264" s="405"/>
      <c r="AJ264" s="35"/>
      <c r="AK264" s="202">
        <v>331200000</v>
      </c>
      <c r="AL264" s="34"/>
      <c r="AM264" s="164"/>
      <c r="AN264" s="34"/>
      <c r="AO264" s="332"/>
      <c r="AP264" s="127" t="e">
        <f>+AO264-#REF!</f>
        <v>#REF!</v>
      </c>
      <c r="AQ264" s="245"/>
      <c r="AR264" s="245"/>
    </row>
    <row r="265" spans="1:44" s="540" customFormat="1" ht="80.25" customHeight="1" x14ac:dyDescent="0.25">
      <c r="A265" s="341" t="s">
        <v>83</v>
      </c>
      <c r="B265" s="109" t="s">
        <v>33</v>
      </c>
      <c r="C265" s="109" t="s">
        <v>34</v>
      </c>
      <c r="D265" s="109" t="s">
        <v>86</v>
      </c>
      <c r="E265" s="109" t="s">
        <v>87</v>
      </c>
      <c r="F265" s="30"/>
      <c r="G265" s="30"/>
      <c r="H265" s="30"/>
      <c r="I265" s="30"/>
      <c r="J265" s="54" t="s">
        <v>362</v>
      </c>
      <c r="K265" s="3" t="s">
        <v>375</v>
      </c>
      <c r="L265" s="97" t="s">
        <v>191</v>
      </c>
      <c r="M265" s="927" t="s">
        <v>76</v>
      </c>
      <c r="N265" s="3" t="s">
        <v>48</v>
      </c>
      <c r="O265" s="3" t="s">
        <v>206</v>
      </c>
      <c r="P265" s="3" t="s">
        <v>92</v>
      </c>
      <c r="Q265" s="928">
        <v>10446849</v>
      </c>
      <c r="R265" s="928">
        <v>10446849</v>
      </c>
      <c r="S265" s="3" t="s">
        <v>93</v>
      </c>
      <c r="T265" s="3" t="s">
        <v>94</v>
      </c>
      <c r="U265" s="112" t="s">
        <v>171</v>
      </c>
      <c r="V265" s="53">
        <v>7000080155</v>
      </c>
      <c r="W265" s="2">
        <v>4200004696</v>
      </c>
      <c r="X265" s="935">
        <v>10446849</v>
      </c>
      <c r="Y265" s="889"/>
      <c r="Z265" s="934" t="s">
        <v>1008</v>
      </c>
      <c r="AA265" s="890"/>
      <c r="AB265" s="291"/>
      <c r="AC265" s="929"/>
      <c r="AD265" s="929"/>
      <c r="AE265" s="930"/>
      <c r="AF265" s="929"/>
      <c r="AG265" s="898"/>
      <c r="AH265" s="405"/>
      <c r="AJ265" s="892"/>
      <c r="AK265" s="928"/>
      <c r="AL265" s="929"/>
      <c r="AM265" s="931"/>
      <c r="AN265" s="929"/>
      <c r="AO265" s="932"/>
      <c r="AP265" s="127"/>
      <c r="AQ265" s="245"/>
      <c r="AR265" s="245"/>
    </row>
    <row r="266" spans="1:44" s="540" customFormat="1" ht="80.25" customHeight="1" x14ac:dyDescent="0.25">
      <c r="A266" s="341" t="s">
        <v>83</v>
      </c>
      <c r="B266" s="109" t="s">
        <v>33</v>
      </c>
      <c r="C266" s="109" t="s">
        <v>34</v>
      </c>
      <c r="D266" s="109" t="s">
        <v>86</v>
      </c>
      <c r="E266" s="109" t="s">
        <v>87</v>
      </c>
      <c r="F266" s="30"/>
      <c r="G266" s="30"/>
      <c r="H266" s="30"/>
      <c r="I266" s="30"/>
      <c r="J266" s="54" t="s">
        <v>362</v>
      </c>
      <c r="K266" s="3" t="s">
        <v>375</v>
      </c>
      <c r="L266" s="97" t="s">
        <v>191</v>
      </c>
      <c r="M266" s="927" t="s">
        <v>76</v>
      </c>
      <c r="N266" s="3" t="s">
        <v>48</v>
      </c>
      <c r="O266" s="3" t="s">
        <v>206</v>
      </c>
      <c r="P266" s="3" t="s">
        <v>92</v>
      </c>
      <c r="Q266" s="928">
        <v>75462143</v>
      </c>
      <c r="R266" s="928">
        <v>75462143</v>
      </c>
      <c r="S266" s="3" t="s">
        <v>93</v>
      </c>
      <c r="T266" s="3" t="s">
        <v>94</v>
      </c>
      <c r="U266" s="112" t="s">
        <v>171</v>
      </c>
      <c r="V266" s="53">
        <v>7000080155</v>
      </c>
      <c r="W266" s="2">
        <v>4200004696</v>
      </c>
      <c r="X266" s="935">
        <v>75462143</v>
      </c>
      <c r="Y266" s="2" t="s">
        <v>1136</v>
      </c>
      <c r="Z266" s="933" t="s">
        <v>1007</v>
      </c>
      <c r="AA266" s="890"/>
      <c r="AB266" s="291"/>
      <c r="AC266" s="929"/>
      <c r="AD266" s="929"/>
      <c r="AE266" s="930"/>
      <c r="AF266" s="929"/>
      <c r="AG266" s="898"/>
      <c r="AH266" s="405"/>
      <c r="AJ266" s="892"/>
      <c r="AK266" s="928"/>
      <c r="AL266" s="929"/>
      <c r="AM266" s="931"/>
      <c r="AN266" s="929"/>
      <c r="AO266" s="932"/>
      <c r="AP266" s="127"/>
      <c r="AQ266" s="245"/>
      <c r="AR266" s="245"/>
    </row>
    <row r="267" spans="1:44" ht="80.25" customHeight="1" x14ac:dyDescent="0.25">
      <c r="A267" s="341" t="s">
        <v>83</v>
      </c>
      <c r="B267" s="109" t="s">
        <v>33</v>
      </c>
      <c r="C267" s="109" t="s">
        <v>34</v>
      </c>
      <c r="D267" s="109" t="s">
        <v>86</v>
      </c>
      <c r="E267" s="109" t="s">
        <v>87</v>
      </c>
      <c r="F267" s="394"/>
      <c r="G267" s="394"/>
      <c r="H267" s="394"/>
      <c r="I267" s="394"/>
      <c r="J267" s="54" t="s">
        <v>362</v>
      </c>
      <c r="K267" s="3" t="s">
        <v>375</v>
      </c>
      <c r="L267" s="97" t="s">
        <v>191</v>
      </c>
      <c r="M267" s="396" t="s">
        <v>180</v>
      </c>
      <c r="N267" s="395" t="s">
        <v>43</v>
      </c>
      <c r="O267" s="395" t="s">
        <v>274</v>
      </c>
      <c r="P267" s="3" t="s">
        <v>92</v>
      </c>
      <c r="Q267" s="397">
        <v>68800000</v>
      </c>
      <c r="R267" s="397">
        <v>68800000</v>
      </c>
      <c r="S267" s="3" t="s">
        <v>93</v>
      </c>
      <c r="T267" s="3" t="s">
        <v>94</v>
      </c>
      <c r="U267" s="112" t="s">
        <v>171</v>
      </c>
      <c r="V267" s="53">
        <v>7000080173</v>
      </c>
      <c r="W267" s="5">
        <v>4500026176</v>
      </c>
      <c r="X267" s="1063">
        <v>68688000</v>
      </c>
      <c r="Y267" s="398" t="s">
        <v>503</v>
      </c>
      <c r="Z267" s="398" t="s">
        <v>504</v>
      </c>
      <c r="AA267" s="398"/>
      <c r="AB267" s="196"/>
      <c r="AC267" s="399"/>
      <c r="AD267" s="401">
        <v>68800000</v>
      </c>
      <c r="AF267" s="399"/>
      <c r="AG267" s="400"/>
      <c r="AH267" s="404"/>
      <c r="AI267" s="404"/>
      <c r="AJ267" s="401"/>
      <c r="AK267" s="399"/>
      <c r="AL267" s="399"/>
      <c r="AM267" s="402"/>
      <c r="AN267" s="399"/>
      <c r="AO267" s="403"/>
      <c r="AP267" s="127"/>
      <c r="AQ267" s="245"/>
      <c r="AR267" s="245"/>
    </row>
    <row r="268" spans="1:44" s="540" customFormat="1" ht="80.25" customHeight="1" x14ac:dyDescent="0.25">
      <c r="A268" s="341" t="s">
        <v>83</v>
      </c>
      <c r="B268" s="109" t="s">
        <v>33</v>
      </c>
      <c r="C268" s="109" t="s">
        <v>34</v>
      </c>
      <c r="D268" s="109" t="s">
        <v>86</v>
      </c>
      <c r="E268" s="109" t="s">
        <v>87</v>
      </c>
      <c r="F268" s="394"/>
      <c r="G268" s="394"/>
      <c r="H268" s="394"/>
      <c r="I268" s="394"/>
      <c r="J268" s="54" t="s">
        <v>362</v>
      </c>
      <c r="K268" s="3" t="s">
        <v>375</v>
      </c>
      <c r="L268" s="957" t="s">
        <v>191</v>
      </c>
      <c r="M268" s="927" t="s">
        <v>81</v>
      </c>
      <c r="N268" s="955" t="s">
        <v>48</v>
      </c>
      <c r="O268" s="3" t="s">
        <v>206</v>
      </c>
      <c r="P268" s="3" t="s">
        <v>92</v>
      </c>
      <c r="Q268" s="928">
        <v>49192105</v>
      </c>
      <c r="R268" s="928">
        <v>49192105</v>
      </c>
      <c r="S268" s="3" t="s">
        <v>93</v>
      </c>
      <c r="T268" s="3" t="s">
        <v>94</v>
      </c>
      <c r="U268" s="112" t="s">
        <v>171</v>
      </c>
      <c r="V268" s="956">
        <v>7000089546</v>
      </c>
      <c r="W268" s="291" t="s">
        <v>1151</v>
      </c>
      <c r="X268" s="1076" t="s">
        <v>1152</v>
      </c>
      <c r="Y268" s="890" t="s">
        <v>1153</v>
      </c>
      <c r="Z268" s="890" t="s">
        <v>1007</v>
      </c>
      <c r="AA268" s="890"/>
      <c r="AB268" s="291"/>
      <c r="AC268" s="929"/>
      <c r="AD268" s="892"/>
      <c r="AF268" s="929"/>
      <c r="AG268" s="898"/>
      <c r="AH268" s="930"/>
      <c r="AI268" s="845"/>
      <c r="AJ268" s="892"/>
      <c r="AK268" s="929"/>
      <c r="AL268" s="929"/>
      <c r="AM268" s="931"/>
      <c r="AN268" s="929">
        <v>49192105</v>
      </c>
      <c r="AO268" s="932"/>
      <c r="AP268" s="127"/>
      <c r="AQ268" s="245"/>
      <c r="AR268" s="245"/>
    </row>
    <row r="269" spans="1:44" ht="70.5" customHeight="1" x14ac:dyDescent="0.25">
      <c r="A269" s="341" t="s">
        <v>83</v>
      </c>
      <c r="B269" s="109" t="s">
        <v>33</v>
      </c>
      <c r="C269" s="109" t="s">
        <v>34</v>
      </c>
      <c r="D269" s="109" t="s">
        <v>86</v>
      </c>
      <c r="E269" s="109" t="s">
        <v>87</v>
      </c>
      <c r="F269" s="130"/>
      <c r="G269" s="130"/>
      <c r="H269" s="130"/>
      <c r="I269" s="130"/>
      <c r="J269" s="54" t="s">
        <v>363</v>
      </c>
      <c r="K269" s="3">
        <v>81112200</v>
      </c>
      <c r="L269" s="192" t="s">
        <v>254</v>
      </c>
      <c r="M269" s="193" t="s">
        <v>181</v>
      </c>
      <c r="N269" s="162">
        <v>1</v>
      </c>
      <c r="O269" s="5" t="s">
        <v>50</v>
      </c>
      <c r="P269" s="5" t="s">
        <v>92</v>
      </c>
      <c r="Q269" s="203">
        <v>35000000</v>
      </c>
      <c r="R269" s="194">
        <v>35000000</v>
      </c>
      <c r="S269" s="3" t="s">
        <v>93</v>
      </c>
      <c r="T269" s="3" t="s">
        <v>94</v>
      </c>
      <c r="U269" s="163" t="s">
        <v>170</v>
      </c>
      <c r="V269" s="195">
        <v>7000080718</v>
      </c>
      <c r="W269" s="924"/>
      <c r="X269" s="925"/>
      <c r="Y269" s="926"/>
      <c r="Z269" s="926"/>
      <c r="AA269" s="132"/>
      <c r="AB269" s="196"/>
      <c r="AC269" s="134"/>
      <c r="AD269" s="134"/>
      <c r="AE269" s="222"/>
      <c r="AF269" s="222">
        <v>35000000</v>
      </c>
      <c r="AG269" s="223"/>
      <c r="AI269" s="406"/>
      <c r="AJ269" s="131"/>
      <c r="AK269" s="134"/>
      <c r="AL269" s="134"/>
      <c r="AM269" s="131"/>
      <c r="AN269" s="134"/>
      <c r="AO269" s="333"/>
      <c r="AP269" s="127"/>
    </row>
    <row r="270" spans="1:44" ht="55.5" customHeight="1" x14ac:dyDescent="0.25">
      <c r="A270" s="341" t="s">
        <v>83</v>
      </c>
      <c r="B270" s="109" t="s">
        <v>33</v>
      </c>
      <c r="C270" s="109" t="s">
        <v>34</v>
      </c>
      <c r="D270" s="109" t="s">
        <v>86</v>
      </c>
      <c r="E270" s="109" t="s">
        <v>87</v>
      </c>
      <c r="F270" s="130"/>
      <c r="G270" s="130"/>
      <c r="H270" s="130"/>
      <c r="I270" s="130"/>
      <c r="J270" s="221" t="s">
        <v>169</v>
      </c>
      <c r="K270" s="93">
        <v>26121702</v>
      </c>
      <c r="L270" s="200" t="s">
        <v>208</v>
      </c>
      <c r="M270" s="198" t="s">
        <v>180</v>
      </c>
      <c r="N270" s="132">
        <v>11</v>
      </c>
      <c r="O270" s="132" t="s">
        <v>255</v>
      </c>
      <c r="P270" s="5" t="s">
        <v>92</v>
      </c>
      <c r="Q270" s="116">
        <v>166000000</v>
      </c>
      <c r="R270" s="199">
        <v>166000000</v>
      </c>
      <c r="S270" s="3" t="s">
        <v>93</v>
      </c>
      <c r="T270" s="3" t="s">
        <v>94</v>
      </c>
      <c r="U270" s="163" t="s">
        <v>170</v>
      </c>
      <c r="V270" s="260">
        <v>7000080720</v>
      </c>
      <c r="W270" s="132">
        <v>4500028179</v>
      </c>
      <c r="X270" s="133">
        <v>103000000</v>
      </c>
      <c r="Y270" s="261" t="s">
        <v>1005</v>
      </c>
      <c r="Z270" s="129" t="s">
        <v>1006</v>
      </c>
      <c r="AA270" s="261"/>
      <c r="AB270" s="232"/>
      <c r="AC270" s="262"/>
      <c r="AD270" s="131">
        <v>15090909</v>
      </c>
      <c r="AE270" s="131">
        <v>15090909</v>
      </c>
      <c r="AF270" s="131">
        <v>15090909</v>
      </c>
      <c r="AG270" s="131">
        <v>15090910</v>
      </c>
      <c r="AH270" s="131">
        <v>15090909</v>
      </c>
      <c r="AI270" s="131">
        <v>15090909</v>
      </c>
      <c r="AJ270" s="131">
        <v>15090909</v>
      </c>
      <c r="AK270" s="131">
        <v>15090909</v>
      </c>
      <c r="AL270" s="131">
        <v>15090909</v>
      </c>
      <c r="AM270" s="131">
        <v>15090909</v>
      </c>
      <c r="AN270" s="131">
        <v>15090909</v>
      </c>
      <c r="AO270" s="333">
        <f>SUM(AD270:AN270)</f>
        <v>166000000</v>
      </c>
      <c r="AP270" s="127"/>
    </row>
    <row r="271" spans="1:44" ht="62.25" customHeight="1" x14ac:dyDescent="0.25">
      <c r="A271" s="341" t="s">
        <v>83</v>
      </c>
      <c r="B271" s="109" t="s">
        <v>33</v>
      </c>
      <c r="C271" s="109" t="s">
        <v>34</v>
      </c>
      <c r="D271" s="109" t="s">
        <v>86</v>
      </c>
      <c r="E271" s="109" t="s">
        <v>87</v>
      </c>
      <c r="F271" s="130"/>
      <c r="G271" s="130"/>
      <c r="H271" s="130"/>
      <c r="I271" s="130"/>
      <c r="J271" s="221" t="s">
        <v>364</v>
      </c>
      <c r="K271" s="93">
        <v>72103300</v>
      </c>
      <c r="L271" s="197" t="s">
        <v>257</v>
      </c>
      <c r="M271" s="198" t="s">
        <v>180</v>
      </c>
      <c r="N271" s="132">
        <v>11</v>
      </c>
      <c r="O271" s="132" t="s">
        <v>162</v>
      </c>
      <c r="P271" s="5" t="s">
        <v>92</v>
      </c>
      <c r="Q271" s="201">
        <v>40000000</v>
      </c>
      <c r="R271" s="201">
        <v>40000000</v>
      </c>
      <c r="S271" s="3" t="s">
        <v>93</v>
      </c>
      <c r="T271" s="3" t="s">
        <v>94</v>
      </c>
      <c r="U271" s="163" t="s">
        <v>170</v>
      </c>
      <c r="V271" s="219">
        <v>7000080719</v>
      </c>
      <c r="W271" s="817">
        <v>4500026900</v>
      </c>
      <c r="X271" s="818">
        <v>40000000</v>
      </c>
      <c r="Y271" s="819" t="s">
        <v>696</v>
      </c>
      <c r="Z271" s="820" t="s">
        <v>697</v>
      </c>
      <c r="AA271" s="132"/>
      <c r="AB271" s="263"/>
      <c r="AC271" s="134"/>
      <c r="AD271" s="201"/>
      <c r="AE271" s="134">
        <v>8000000</v>
      </c>
      <c r="AF271" s="134"/>
      <c r="AG271" s="134">
        <v>8000000</v>
      </c>
      <c r="AH271" s="134"/>
      <c r="AI271" s="134">
        <v>8000000</v>
      </c>
      <c r="AJ271" s="134"/>
      <c r="AK271" s="134">
        <v>8000000</v>
      </c>
      <c r="AL271" s="134"/>
      <c r="AM271" s="134"/>
      <c r="AN271" s="131">
        <v>8000000</v>
      </c>
      <c r="AO271" s="333">
        <f>SUM(AD271:AN271)</f>
        <v>40000000</v>
      </c>
      <c r="AP271" s="127"/>
    </row>
    <row r="272" spans="1:44" s="540" customFormat="1" ht="62.25" customHeight="1" x14ac:dyDescent="0.25">
      <c r="A272" s="341" t="s">
        <v>83</v>
      </c>
      <c r="B272" s="109" t="s">
        <v>33</v>
      </c>
      <c r="C272" s="109" t="s">
        <v>34</v>
      </c>
      <c r="D272" s="109" t="s">
        <v>86</v>
      </c>
      <c r="E272" s="109" t="s">
        <v>87</v>
      </c>
      <c r="F272" s="130"/>
      <c r="G272" s="130"/>
      <c r="H272" s="130"/>
      <c r="I272" s="130"/>
      <c r="J272" s="221" t="s">
        <v>364</v>
      </c>
      <c r="K272" s="93">
        <v>72103300</v>
      </c>
      <c r="L272" s="197" t="s">
        <v>1046</v>
      </c>
      <c r="M272" s="967" t="s">
        <v>1047</v>
      </c>
      <c r="N272" s="968" t="s">
        <v>43</v>
      </c>
      <c r="O272" s="968" t="s">
        <v>91</v>
      </c>
      <c r="P272" s="5" t="s">
        <v>92</v>
      </c>
      <c r="Q272" s="969">
        <v>2840000</v>
      </c>
      <c r="R272" s="969">
        <v>2840000</v>
      </c>
      <c r="S272" s="3" t="s">
        <v>93</v>
      </c>
      <c r="T272" s="3" t="s">
        <v>94</v>
      </c>
      <c r="U272" s="163" t="s">
        <v>170</v>
      </c>
      <c r="V272" s="970">
        <v>7000080155</v>
      </c>
      <c r="W272" s="971"/>
      <c r="X272" s="972">
        <v>2840000</v>
      </c>
      <c r="Y272" s="819" t="s">
        <v>1167</v>
      </c>
      <c r="Z272" s="820" t="s">
        <v>697</v>
      </c>
      <c r="AA272" s="968"/>
      <c r="AB272" s="973"/>
      <c r="AC272" s="974"/>
      <c r="AD272" s="969"/>
      <c r="AE272" s="974"/>
      <c r="AF272" s="974"/>
      <c r="AG272" s="974"/>
      <c r="AH272" s="974"/>
      <c r="AI272" s="974"/>
      <c r="AJ272" s="974"/>
      <c r="AK272" s="974"/>
      <c r="AL272" s="974"/>
      <c r="AM272" s="974"/>
      <c r="AN272" s="976">
        <v>2840000</v>
      </c>
      <c r="AO272" s="975"/>
      <c r="AP272" s="127"/>
    </row>
    <row r="273" spans="1:55" s="540" customFormat="1" ht="41.25" customHeight="1" x14ac:dyDescent="0.25">
      <c r="A273" s="341" t="s">
        <v>83</v>
      </c>
      <c r="B273" s="109" t="s">
        <v>33</v>
      </c>
      <c r="C273" s="109" t="s">
        <v>34</v>
      </c>
      <c r="D273" s="109" t="s">
        <v>86</v>
      </c>
      <c r="E273" s="109" t="s">
        <v>87</v>
      </c>
      <c r="F273" s="741"/>
      <c r="G273" s="741"/>
      <c r="H273" s="741"/>
      <c r="I273" s="741"/>
      <c r="J273" s="747" t="s">
        <v>804</v>
      </c>
      <c r="K273" s="747">
        <v>44103109</v>
      </c>
      <c r="L273" s="835" t="s">
        <v>803</v>
      </c>
      <c r="M273" s="747" t="s">
        <v>78</v>
      </c>
      <c r="N273" s="747" t="s">
        <v>48</v>
      </c>
      <c r="O273" s="747" t="s">
        <v>241</v>
      </c>
      <c r="P273" s="5" t="s">
        <v>92</v>
      </c>
      <c r="Q273" s="836">
        <v>17335912</v>
      </c>
      <c r="R273" s="836">
        <v>17335912</v>
      </c>
      <c r="S273" s="3" t="s">
        <v>93</v>
      </c>
      <c r="T273" s="3" t="s">
        <v>94</v>
      </c>
      <c r="U273" s="327" t="s">
        <v>805</v>
      </c>
      <c r="V273" s="810">
        <v>7000086636</v>
      </c>
      <c r="W273" s="747">
        <v>4200004696</v>
      </c>
      <c r="X273" s="854">
        <v>17335912</v>
      </c>
      <c r="Y273" s="747" t="s">
        <v>1136</v>
      </c>
      <c r="Z273" s="747" t="s">
        <v>1007</v>
      </c>
      <c r="AA273" s="742"/>
      <c r="AB273" s="811"/>
      <c r="AC273" s="708"/>
      <c r="AD273" s="708"/>
      <c r="AE273" s="708"/>
      <c r="AF273" s="708"/>
      <c r="AG273" s="708"/>
      <c r="AH273" s="709"/>
      <c r="AI273" s="709"/>
      <c r="AJ273" s="709">
        <v>17335912</v>
      </c>
      <c r="AK273" s="709"/>
      <c r="AL273" s="709"/>
      <c r="AM273" s="709"/>
      <c r="AN273" s="709"/>
      <c r="AO273" s="710"/>
      <c r="AP273" s="127"/>
    </row>
    <row r="274" spans="1:55" ht="96" customHeight="1" x14ac:dyDescent="0.25">
      <c r="A274" s="345" t="s">
        <v>83</v>
      </c>
      <c r="B274" s="329" t="s">
        <v>19</v>
      </c>
      <c r="C274" s="329" t="s">
        <v>20</v>
      </c>
      <c r="D274" s="329" t="s">
        <v>86</v>
      </c>
      <c r="E274" s="329" t="s">
        <v>87</v>
      </c>
      <c r="F274" s="30"/>
      <c r="G274" s="30"/>
      <c r="H274" s="30"/>
      <c r="I274" s="30"/>
      <c r="J274" s="3" t="s">
        <v>21</v>
      </c>
      <c r="K274" s="3">
        <v>80161801</v>
      </c>
      <c r="L274" s="263" t="s">
        <v>185</v>
      </c>
      <c r="M274" s="198" t="s">
        <v>180</v>
      </c>
      <c r="N274" s="5">
        <v>11</v>
      </c>
      <c r="O274" s="5" t="s">
        <v>241</v>
      </c>
      <c r="P274" s="5" t="s">
        <v>92</v>
      </c>
      <c r="Q274" s="117">
        <v>70000000</v>
      </c>
      <c r="R274" s="45">
        <v>70000000</v>
      </c>
      <c r="S274" s="5" t="s">
        <v>93</v>
      </c>
      <c r="T274" s="5" t="s">
        <v>94</v>
      </c>
      <c r="U274" s="327" t="s">
        <v>163</v>
      </c>
      <c r="V274" s="328">
        <v>7000080353</v>
      </c>
      <c r="W274" s="817">
        <v>4500026373</v>
      </c>
      <c r="X274" s="818">
        <v>70000000</v>
      </c>
      <c r="Y274" s="820" t="s">
        <v>698</v>
      </c>
      <c r="Z274" s="820" t="s">
        <v>699</v>
      </c>
      <c r="AA274" s="289"/>
      <c r="AB274" s="46"/>
      <c r="AC274" s="35">
        <v>5833333</v>
      </c>
      <c r="AD274" s="35">
        <v>5833333</v>
      </c>
      <c r="AE274" s="35">
        <v>5833333</v>
      </c>
      <c r="AF274" s="35">
        <v>5833333</v>
      </c>
      <c r="AG274" s="35">
        <v>5833333</v>
      </c>
      <c r="AH274" s="35">
        <v>5833333</v>
      </c>
      <c r="AI274" s="35">
        <v>5833333</v>
      </c>
      <c r="AJ274" s="35">
        <v>5833333</v>
      </c>
      <c r="AK274" s="35">
        <v>5833333</v>
      </c>
      <c r="AL274" s="35">
        <v>5833333</v>
      </c>
      <c r="AM274" s="35">
        <v>5833333</v>
      </c>
      <c r="AN274" s="35">
        <v>5833337</v>
      </c>
      <c r="AO274" s="315">
        <f>SUM(AC274:AN274)</f>
        <v>70000000</v>
      </c>
      <c r="AP274" s="127"/>
      <c r="AT274">
        <v>256852698</v>
      </c>
      <c r="AU274">
        <v>256852698</v>
      </c>
      <c r="AV274">
        <v>256852698</v>
      </c>
      <c r="AW274">
        <v>256852698</v>
      </c>
      <c r="AX274">
        <v>256852698</v>
      </c>
      <c r="AY274">
        <v>256852698</v>
      </c>
      <c r="AZ274">
        <v>151323812</v>
      </c>
      <c r="BA274">
        <f>SUM(AT274:AZ274)</f>
        <v>1692440000</v>
      </c>
      <c r="BC274">
        <f>+BA274-6640000</f>
        <v>1685800000</v>
      </c>
    </row>
    <row r="275" spans="1:55" s="228" customFormat="1" ht="75.75" customHeight="1" x14ac:dyDescent="0.25">
      <c r="A275" s="345" t="s">
        <v>83</v>
      </c>
      <c r="B275" s="329" t="s">
        <v>19</v>
      </c>
      <c r="C275" s="329" t="s">
        <v>20</v>
      </c>
      <c r="D275" s="329" t="s">
        <v>86</v>
      </c>
      <c r="E275" s="329" t="s">
        <v>87</v>
      </c>
      <c r="F275" s="130"/>
      <c r="G275" s="130"/>
      <c r="H275" s="130"/>
      <c r="I275" s="130"/>
      <c r="J275" s="5" t="s">
        <v>22</v>
      </c>
      <c r="K275" s="5">
        <v>80131500</v>
      </c>
      <c r="L275" s="290" t="s">
        <v>213</v>
      </c>
      <c r="M275" s="198" t="s">
        <v>180</v>
      </c>
      <c r="N275" s="132" t="s">
        <v>32</v>
      </c>
      <c r="O275" s="132" t="s">
        <v>214</v>
      </c>
      <c r="P275" s="5" t="s">
        <v>92</v>
      </c>
      <c r="Q275" s="266">
        <v>2289170515</v>
      </c>
      <c r="R275" s="303">
        <v>3407953288</v>
      </c>
      <c r="S275" s="5" t="s">
        <v>827</v>
      </c>
      <c r="T275" s="5" t="s">
        <v>629</v>
      </c>
      <c r="U275" s="327" t="s">
        <v>163</v>
      </c>
      <c r="V275" s="433">
        <v>7000079856</v>
      </c>
      <c r="W275" s="429">
        <v>4500025445</v>
      </c>
      <c r="X275" s="434">
        <v>2246547536</v>
      </c>
      <c r="Y275" s="430" t="s">
        <v>311</v>
      </c>
      <c r="Z275" s="431" t="s">
        <v>312</v>
      </c>
      <c r="AA275" s="431"/>
      <c r="AB275" s="432"/>
      <c r="AC275" s="271">
        <v>280818442</v>
      </c>
      <c r="AD275" s="271">
        <v>280818442</v>
      </c>
      <c r="AE275" s="271">
        <v>280818442</v>
      </c>
      <c r="AF275" s="271">
        <v>280818442</v>
      </c>
      <c r="AG275" s="271">
        <v>280818442</v>
      </c>
      <c r="AH275" s="271">
        <v>280818442</v>
      </c>
      <c r="AI275" s="271">
        <v>280818442</v>
      </c>
      <c r="AJ275" s="271">
        <v>280818442</v>
      </c>
      <c r="AK275" s="271">
        <v>0</v>
      </c>
      <c r="AL275" s="271">
        <v>0</v>
      </c>
      <c r="AM275" s="271">
        <v>0</v>
      </c>
      <c r="AN275" s="271">
        <v>0</v>
      </c>
      <c r="AO275" s="316">
        <f>SUM(AC275:AN275)</f>
        <v>2246547536</v>
      </c>
      <c r="AP275" s="127">
        <f>+AO275-Q275</f>
        <v>-42622979</v>
      </c>
      <c r="AQ275"/>
      <c r="AR275" s="127"/>
    </row>
    <row r="276" spans="1:55" s="228" customFormat="1" ht="75.75" customHeight="1" x14ac:dyDescent="0.25">
      <c r="A276" s="345" t="s">
        <v>83</v>
      </c>
      <c r="B276" s="329" t="s">
        <v>19</v>
      </c>
      <c r="C276" s="329" t="s">
        <v>20</v>
      </c>
      <c r="D276" s="329" t="s">
        <v>86</v>
      </c>
      <c r="E276" s="329" t="s">
        <v>87</v>
      </c>
      <c r="F276" s="130"/>
      <c r="G276" s="130"/>
      <c r="H276" s="130"/>
      <c r="I276" s="130"/>
      <c r="J276" s="5" t="s">
        <v>22</v>
      </c>
      <c r="K276" s="5">
        <v>80131500</v>
      </c>
      <c r="L276" s="290" t="s">
        <v>1009</v>
      </c>
      <c r="M276" s="936" t="s">
        <v>78</v>
      </c>
      <c r="N276" s="742" t="s">
        <v>48</v>
      </c>
      <c r="O276" s="132" t="s">
        <v>214</v>
      </c>
      <c r="P276" s="5" t="s">
        <v>92</v>
      </c>
      <c r="Q276" s="937">
        <v>230142478</v>
      </c>
      <c r="R276" s="937">
        <v>230142478</v>
      </c>
      <c r="S276" s="5" t="s">
        <v>827</v>
      </c>
      <c r="T276" s="5" t="s">
        <v>629</v>
      </c>
      <c r="U276" s="327" t="s">
        <v>163</v>
      </c>
      <c r="V276" s="433">
        <v>7000087023</v>
      </c>
      <c r="W276" s="556">
        <v>4200003842</v>
      </c>
      <c r="X276" s="557">
        <v>230142478</v>
      </c>
      <c r="Y276" s="863" t="s">
        <v>1010</v>
      </c>
      <c r="Z276" s="864" t="s">
        <v>1011</v>
      </c>
      <c r="AA276" s="864"/>
      <c r="AB276" s="432"/>
      <c r="AC276" s="271"/>
      <c r="AD276" s="271"/>
      <c r="AE276" s="271"/>
      <c r="AF276" s="271"/>
      <c r="AG276" s="271"/>
      <c r="AH276" s="271"/>
      <c r="AI276" s="271"/>
      <c r="AJ276" s="271"/>
      <c r="AK276" s="271"/>
      <c r="AL276" s="271"/>
      <c r="AM276" s="271"/>
      <c r="AN276" s="271"/>
      <c r="AO276" s="888"/>
      <c r="AP276" s="127"/>
      <c r="AQ276" s="540"/>
      <c r="AR276" s="127"/>
    </row>
    <row r="277" spans="1:55" s="228" customFormat="1" ht="92.25" customHeight="1" x14ac:dyDescent="0.25">
      <c r="A277" s="345" t="s">
        <v>83</v>
      </c>
      <c r="B277" s="329" t="s">
        <v>19</v>
      </c>
      <c r="C277" s="329" t="s">
        <v>20</v>
      </c>
      <c r="D277" s="329" t="s">
        <v>86</v>
      </c>
      <c r="E277" s="329" t="s">
        <v>87</v>
      </c>
      <c r="F277" s="555"/>
      <c r="G277" s="555"/>
      <c r="H277" s="555"/>
      <c r="I277" s="555"/>
      <c r="J277" s="5" t="s">
        <v>22</v>
      </c>
      <c r="K277" s="5">
        <v>80131500</v>
      </c>
      <c r="L277" s="544" t="s">
        <v>485</v>
      </c>
      <c r="M277" s="560" t="s">
        <v>179</v>
      </c>
      <c r="N277" s="545" t="s">
        <v>486</v>
      </c>
      <c r="O277" s="545" t="s">
        <v>91</v>
      </c>
      <c r="P277" s="5" t="s">
        <v>92</v>
      </c>
      <c r="Q277" s="561">
        <v>46550000</v>
      </c>
      <c r="R277" s="561">
        <v>46550000</v>
      </c>
      <c r="S277" s="5" t="s">
        <v>93</v>
      </c>
      <c r="T277" s="5" t="s">
        <v>94</v>
      </c>
      <c r="U277" s="327" t="s">
        <v>163</v>
      </c>
      <c r="V277" s="433">
        <v>7000083571</v>
      </c>
      <c r="W277" s="817">
        <v>4500026612</v>
      </c>
      <c r="X277" s="818">
        <v>41650000</v>
      </c>
      <c r="Y277" s="820" t="s">
        <v>700</v>
      </c>
      <c r="Z277" s="820" t="s">
        <v>701</v>
      </c>
      <c r="AA277" s="559"/>
      <c r="AB277" s="432"/>
      <c r="AC277" s="271"/>
      <c r="AD277" s="271"/>
      <c r="AE277" s="271"/>
      <c r="AF277" s="271"/>
      <c r="AG277" s="271"/>
      <c r="AH277" s="271">
        <v>4900000</v>
      </c>
      <c r="AI277" s="271">
        <v>4900000</v>
      </c>
      <c r="AJ277" s="271">
        <v>4900000</v>
      </c>
      <c r="AK277" s="271">
        <v>4900000</v>
      </c>
      <c r="AL277" s="271">
        <v>4900000</v>
      </c>
      <c r="AM277" s="271">
        <v>4900000</v>
      </c>
      <c r="AN277" s="271">
        <f>+AM277/2</f>
        <v>2450000</v>
      </c>
      <c r="AO277" s="316">
        <f>SUM(AC277:AN277)</f>
        <v>31850000</v>
      </c>
      <c r="AP277" s="127">
        <f>+AO277-Q277</f>
        <v>-14700000</v>
      </c>
      <c r="AQ277" s="540"/>
      <c r="AR277" s="127"/>
    </row>
    <row r="278" spans="1:55" s="228" customFormat="1" ht="90.75" customHeight="1" x14ac:dyDescent="0.25">
      <c r="A278" s="345" t="s">
        <v>83</v>
      </c>
      <c r="B278" s="329" t="s">
        <v>19</v>
      </c>
      <c r="C278" s="329" t="s">
        <v>20</v>
      </c>
      <c r="D278" s="329" t="s">
        <v>86</v>
      </c>
      <c r="E278" s="329" t="s">
        <v>87</v>
      </c>
      <c r="F278" s="576"/>
      <c r="G278" s="576"/>
      <c r="H278" s="576"/>
      <c r="I278" s="576"/>
      <c r="J278" s="5" t="s">
        <v>22</v>
      </c>
      <c r="K278" s="5">
        <v>80131500</v>
      </c>
      <c r="L278" s="577" t="s">
        <v>492</v>
      </c>
      <c r="M278" s="578" t="s">
        <v>73</v>
      </c>
      <c r="N278" s="579" t="s">
        <v>486</v>
      </c>
      <c r="O278" s="545" t="s">
        <v>91</v>
      </c>
      <c r="P278" s="5" t="s">
        <v>92</v>
      </c>
      <c r="Q278" s="580">
        <v>68960500</v>
      </c>
      <c r="R278" s="580">
        <v>68960500</v>
      </c>
      <c r="S278" s="5" t="s">
        <v>93</v>
      </c>
      <c r="T278" s="5" t="s">
        <v>94</v>
      </c>
      <c r="U278" s="327" t="s">
        <v>163</v>
      </c>
      <c r="V278" s="433">
        <v>7000083623</v>
      </c>
      <c r="W278" s="817">
        <v>4500026620</v>
      </c>
      <c r="X278" s="818">
        <v>61701500</v>
      </c>
      <c r="Y278" s="820" t="s">
        <v>702</v>
      </c>
      <c r="Z278" s="820" t="s">
        <v>703</v>
      </c>
      <c r="AA278" s="559"/>
      <c r="AB278" s="432"/>
      <c r="AC278" s="271"/>
      <c r="AD278" s="271"/>
      <c r="AE278" s="271"/>
      <c r="AF278" s="271"/>
      <c r="AG278" s="271"/>
      <c r="AH278" s="271">
        <v>7259000</v>
      </c>
      <c r="AI278" s="271">
        <v>7259000</v>
      </c>
      <c r="AJ278" s="271">
        <v>7259000</v>
      </c>
      <c r="AK278" s="271">
        <v>7259000</v>
      </c>
      <c r="AL278" s="271">
        <v>7259000</v>
      </c>
      <c r="AM278" s="271">
        <v>7259000</v>
      </c>
      <c r="AN278" s="271">
        <f>+AM278/2</f>
        <v>3629500</v>
      </c>
      <c r="AO278" s="316">
        <f>SUM(AC278:AN278)</f>
        <v>47183500</v>
      </c>
      <c r="AP278" s="127">
        <f>+AO278-R278</f>
        <v>-21777000</v>
      </c>
      <c r="AQ278" s="540"/>
      <c r="AR278" s="127"/>
    </row>
    <row r="279" spans="1:55" s="228" customFormat="1" ht="82.5" customHeight="1" x14ac:dyDescent="0.25">
      <c r="A279" s="345" t="s">
        <v>83</v>
      </c>
      <c r="B279" s="329" t="s">
        <v>19</v>
      </c>
      <c r="C279" s="329" t="s">
        <v>20</v>
      </c>
      <c r="D279" s="329" t="s">
        <v>86</v>
      </c>
      <c r="E279" s="329" t="s">
        <v>87</v>
      </c>
      <c r="F279" s="576"/>
      <c r="G279" s="576"/>
      <c r="H279" s="576"/>
      <c r="I279" s="576"/>
      <c r="J279" s="5" t="s">
        <v>22</v>
      </c>
      <c r="K279" s="5">
        <v>80131500</v>
      </c>
      <c r="L279" s="577" t="s">
        <v>558</v>
      </c>
      <c r="M279" s="670" t="s">
        <v>74</v>
      </c>
      <c r="N279" s="747" t="s">
        <v>559</v>
      </c>
      <c r="O279" s="545" t="s">
        <v>91</v>
      </c>
      <c r="P279" s="5" t="s">
        <v>92</v>
      </c>
      <c r="Q279" s="671">
        <v>53550000</v>
      </c>
      <c r="R279" s="671">
        <v>53550000</v>
      </c>
      <c r="S279" s="5" t="s">
        <v>93</v>
      </c>
      <c r="T279" s="5" t="s">
        <v>94</v>
      </c>
      <c r="U279" s="327" t="s">
        <v>163</v>
      </c>
      <c r="V279" s="433">
        <v>7000084104</v>
      </c>
      <c r="W279" s="556">
        <v>4500027030</v>
      </c>
      <c r="X279" s="557">
        <v>50400000</v>
      </c>
      <c r="Y279" s="558" t="s">
        <v>1013</v>
      </c>
      <c r="Z279" s="559" t="s">
        <v>1012</v>
      </c>
      <c r="AA279" s="938"/>
      <c r="AB279" s="432"/>
      <c r="AC279" s="271"/>
      <c r="AD279" s="271"/>
      <c r="AE279" s="271"/>
      <c r="AF279" s="271">
        <f>+AG279/2</f>
        <v>3150000</v>
      </c>
      <c r="AG279" s="271">
        <v>6300000</v>
      </c>
      <c r="AH279" s="271">
        <v>6300000</v>
      </c>
      <c r="AI279" s="271">
        <v>6300000</v>
      </c>
      <c r="AJ279" s="271">
        <v>6300000</v>
      </c>
      <c r="AK279" s="271">
        <v>6300000</v>
      </c>
      <c r="AL279" s="271">
        <v>6300000</v>
      </c>
      <c r="AM279" s="271">
        <v>6300000</v>
      </c>
      <c r="AN279" s="271">
        <v>6300000</v>
      </c>
      <c r="AO279" s="672"/>
      <c r="AP279" s="127"/>
      <c r="AQ279" s="540"/>
      <c r="AR279" s="127"/>
    </row>
    <row r="280" spans="1:55" s="228" customFormat="1" ht="81" customHeight="1" x14ac:dyDescent="0.25">
      <c r="A280" s="345" t="s">
        <v>83</v>
      </c>
      <c r="B280" s="329" t="s">
        <v>19</v>
      </c>
      <c r="C280" s="329" t="s">
        <v>20</v>
      </c>
      <c r="D280" s="329" t="s">
        <v>86</v>
      </c>
      <c r="E280" s="329" t="s">
        <v>87</v>
      </c>
      <c r="F280" s="576"/>
      <c r="G280" s="576"/>
      <c r="H280" s="576"/>
      <c r="I280" s="576"/>
      <c r="J280" s="5" t="s">
        <v>22</v>
      </c>
      <c r="K280" s="5">
        <v>80131500</v>
      </c>
      <c r="L280" s="577" t="s">
        <v>558</v>
      </c>
      <c r="M280" s="746" t="s">
        <v>74</v>
      </c>
      <c r="N280" s="747" t="s">
        <v>559</v>
      </c>
      <c r="O280" s="545" t="s">
        <v>91</v>
      </c>
      <c r="P280" s="5" t="s">
        <v>92</v>
      </c>
      <c r="Q280" s="748">
        <v>6450000</v>
      </c>
      <c r="R280" s="748">
        <v>6450000</v>
      </c>
      <c r="S280" s="5" t="s">
        <v>93</v>
      </c>
      <c r="T280" s="5" t="s">
        <v>94</v>
      </c>
      <c r="U280" s="327" t="s">
        <v>163</v>
      </c>
      <c r="V280" s="433">
        <v>7000084710</v>
      </c>
      <c r="W280" s="556">
        <v>4500027030</v>
      </c>
      <c r="X280" s="557">
        <v>6450000</v>
      </c>
      <c r="Y280" s="558" t="s">
        <v>1013</v>
      </c>
      <c r="Z280" s="559" t="s">
        <v>1012</v>
      </c>
      <c r="AA280" s="559"/>
      <c r="AB280" s="432"/>
      <c r="AC280" s="271"/>
      <c r="AD280" s="271"/>
      <c r="AE280" s="271"/>
      <c r="AF280" s="271"/>
      <c r="AG280" s="271">
        <v>6450000</v>
      </c>
      <c r="AH280" s="271"/>
      <c r="AI280" s="271"/>
      <c r="AJ280" s="271"/>
      <c r="AK280" s="271"/>
      <c r="AL280" s="271"/>
      <c r="AM280" s="271"/>
      <c r="AN280" s="271"/>
      <c r="AO280" s="744"/>
      <c r="AP280" s="127"/>
      <c r="AQ280" s="540"/>
      <c r="AR280" s="127"/>
    </row>
    <row r="281" spans="1:55" s="228" customFormat="1" ht="90" customHeight="1" x14ac:dyDescent="0.25">
      <c r="A281" s="345" t="s">
        <v>83</v>
      </c>
      <c r="B281" s="329" t="s">
        <v>19</v>
      </c>
      <c r="C281" s="329" t="s">
        <v>20</v>
      </c>
      <c r="D281" s="329" t="s">
        <v>86</v>
      </c>
      <c r="E281" s="329" t="s">
        <v>87</v>
      </c>
      <c r="F281" s="576"/>
      <c r="G281" s="576"/>
      <c r="H281" s="576"/>
      <c r="I281" s="576"/>
      <c r="J281" s="5" t="s">
        <v>22</v>
      </c>
      <c r="K281" s="5">
        <v>80131500</v>
      </c>
      <c r="L281" s="577" t="s">
        <v>560</v>
      </c>
      <c r="M281" s="746" t="s">
        <v>74</v>
      </c>
      <c r="N281" s="747" t="s">
        <v>559</v>
      </c>
      <c r="O281" s="545" t="s">
        <v>91</v>
      </c>
      <c r="P281" s="5" t="s">
        <v>92</v>
      </c>
      <c r="Q281" s="748">
        <v>46500000</v>
      </c>
      <c r="R281" s="748">
        <v>46500000</v>
      </c>
      <c r="S281" s="5" t="s">
        <v>93</v>
      </c>
      <c r="T281" s="5" t="s">
        <v>94</v>
      </c>
      <c r="U281" s="327" t="s">
        <v>163</v>
      </c>
      <c r="V281" s="821" t="s">
        <v>704</v>
      </c>
      <c r="W281" s="817">
        <v>4500026867</v>
      </c>
      <c r="X281" s="818">
        <v>43400000</v>
      </c>
      <c r="Y281" s="820" t="s">
        <v>705</v>
      </c>
      <c r="Z281" s="820" t="s">
        <v>706</v>
      </c>
      <c r="AA281" s="559"/>
      <c r="AB281" s="432"/>
      <c r="AC281" s="271"/>
      <c r="AD281" s="271"/>
      <c r="AE281" s="271"/>
      <c r="AF281" s="271"/>
      <c r="AG281" s="271"/>
      <c r="AH281" s="271"/>
      <c r="AI281" s="271">
        <v>6200000</v>
      </c>
      <c r="AJ281" s="271">
        <v>6200000</v>
      </c>
      <c r="AK281" s="271">
        <v>6200000</v>
      </c>
      <c r="AL281" s="271">
        <v>6200000</v>
      </c>
      <c r="AM281" s="271">
        <v>6200000</v>
      </c>
      <c r="AN281" s="271">
        <v>6200000</v>
      </c>
      <c r="AO281" s="744"/>
      <c r="AP281" s="127"/>
      <c r="AQ281" s="540"/>
      <c r="AR281" s="127"/>
    </row>
    <row r="282" spans="1:55" s="228" customFormat="1" ht="53.25" customHeight="1" x14ac:dyDescent="0.25">
      <c r="A282" s="345" t="s">
        <v>83</v>
      </c>
      <c r="B282" s="329" t="s">
        <v>19</v>
      </c>
      <c r="C282" s="329" t="s">
        <v>20</v>
      </c>
      <c r="D282" s="329" t="s">
        <v>86</v>
      </c>
      <c r="E282" s="329" t="s">
        <v>87</v>
      </c>
      <c r="F282" s="576"/>
      <c r="G282" s="576"/>
      <c r="H282" s="576"/>
      <c r="I282" s="741"/>
      <c r="J282" s="5" t="s">
        <v>22</v>
      </c>
      <c r="K282" s="5">
        <v>80131500</v>
      </c>
      <c r="L282" s="745" t="s">
        <v>213</v>
      </c>
      <c r="M282" s="746" t="s">
        <v>79</v>
      </c>
      <c r="N282" s="747" t="s">
        <v>825</v>
      </c>
      <c r="O282" s="545" t="s">
        <v>91</v>
      </c>
      <c r="P282" s="5" t="s">
        <v>92</v>
      </c>
      <c r="Q282" s="748">
        <v>894793952</v>
      </c>
      <c r="R282" s="748">
        <v>894793952</v>
      </c>
      <c r="S282" s="5" t="s">
        <v>93</v>
      </c>
      <c r="T282" s="5" t="s">
        <v>94</v>
      </c>
      <c r="U282" s="327" t="s">
        <v>163</v>
      </c>
      <c r="V282" s="433">
        <v>7000087346</v>
      </c>
      <c r="W282" s="556">
        <v>4500027822</v>
      </c>
      <c r="X282" s="557">
        <v>920743447</v>
      </c>
      <c r="Y282" s="863" t="s">
        <v>905</v>
      </c>
      <c r="Z282" s="864" t="s">
        <v>312</v>
      </c>
      <c r="AA282" s="864"/>
      <c r="AB282" s="865"/>
      <c r="AC282" s="866"/>
      <c r="AD282" s="866"/>
      <c r="AE282" s="866"/>
      <c r="AF282" s="866"/>
      <c r="AG282" s="866"/>
      <c r="AH282" s="866"/>
      <c r="AI282" s="866"/>
      <c r="AJ282" s="866"/>
      <c r="AK282" s="866"/>
      <c r="AL282" s="857">
        <v>286903232</v>
      </c>
      <c r="AM282" s="857"/>
      <c r="AN282" s="871">
        <v>607890720</v>
      </c>
      <c r="AO282" s="744"/>
      <c r="AP282" s="127"/>
      <c r="AQ282" s="540"/>
      <c r="AR282" s="127"/>
    </row>
    <row r="283" spans="1:55" s="228" customFormat="1" ht="53.25" customHeight="1" x14ac:dyDescent="0.25">
      <c r="A283" s="345" t="s">
        <v>83</v>
      </c>
      <c r="B283" s="329" t="s">
        <v>19</v>
      </c>
      <c r="C283" s="329" t="s">
        <v>20</v>
      </c>
      <c r="D283" s="329" t="s">
        <v>86</v>
      </c>
      <c r="E283" s="329" t="s">
        <v>87</v>
      </c>
      <c r="F283" s="576"/>
      <c r="G283" s="576"/>
      <c r="H283" s="576"/>
      <c r="I283" s="741"/>
      <c r="J283" s="5" t="s">
        <v>22</v>
      </c>
      <c r="K283" s="5">
        <v>80131500</v>
      </c>
      <c r="L283" s="745" t="s">
        <v>213</v>
      </c>
      <c r="M283" s="746" t="s">
        <v>79</v>
      </c>
      <c r="N283" s="747" t="s">
        <v>825</v>
      </c>
      <c r="O283" s="545" t="s">
        <v>91</v>
      </c>
      <c r="P283" s="5" t="s">
        <v>92</v>
      </c>
      <c r="Q283" s="748">
        <v>27000000</v>
      </c>
      <c r="R283" s="748">
        <v>27000000</v>
      </c>
      <c r="S283" s="5" t="s">
        <v>93</v>
      </c>
      <c r="T283" s="5" t="s">
        <v>94</v>
      </c>
      <c r="U283" s="327" t="s">
        <v>163</v>
      </c>
      <c r="V283" s="433">
        <v>7000087844</v>
      </c>
      <c r="W283" s="556">
        <v>4500027822</v>
      </c>
      <c r="X283" s="557">
        <v>920743447</v>
      </c>
      <c r="Y283" s="863" t="s">
        <v>905</v>
      </c>
      <c r="Z283" s="864" t="s">
        <v>312</v>
      </c>
      <c r="AA283" s="864"/>
      <c r="AB283" s="865"/>
      <c r="AC283" s="866"/>
      <c r="AD283" s="866"/>
      <c r="AE283" s="866"/>
      <c r="AF283" s="866"/>
      <c r="AG283" s="866"/>
      <c r="AH283" s="866"/>
      <c r="AI283" s="866"/>
      <c r="AJ283" s="866"/>
      <c r="AK283" s="866"/>
      <c r="AL283" s="857">
        <v>25949495</v>
      </c>
      <c r="AM283" s="857"/>
      <c r="AN283" s="857"/>
      <c r="AO283" s="744"/>
      <c r="AP283" s="127"/>
      <c r="AQ283" s="540"/>
      <c r="AR283" s="127"/>
    </row>
    <row r="284" spans="1:55" s="228" customFormat="1" ht="72" customHeight="1" x14ac:dyDescent="0.25">
      <c r="A284" s="345" t="s">
        <v>83</v>
      </c>
      <c r="B284" s="329" t="s">
        <v>19</v>
      </c>
      <c r="C284" s="329" t="s">
        <v>20</v>
      </c>
      <c r="D284" s="329" t="s">
        <v>86</v>
      </c>
      <c r="E284" s="329" t="s">
        <v>87</v>
      </c>
      <c r="F284" s="887"/>
      <c r="G284" s="887"/>
      <c r="H284" s="887"/>
      <c r="I284" s="887"/>
      <c r="J284" s="5" t="s">
        <v>22</v>
      </c>
      <c r="K284" s="5">
        <v>80131500</v>
      </c>
      <c r="L284" s="745" t="s">
        <v>485</v>
      </c>
      <c r="M284" s="905" t="s">
        <v>81</v>
      </c>
      <c r="N284" s="889" t="s">
        <v>910</v>
      </c>
      <c r="O284" s="545" t="s">
        <v>91</v>
      </c>
      <c r="P284" s="5" t="s">
        <v>92</v>
      </c>
      <c r="Q284" s="906">
        <v>9000000</v>
      </c>
      <c r="R284" s="906">
        <v>9000000</v>
      </c>
      <c r="S284" s="5" t="s">
        <v>93</v>
      </c>
      <c r="T284" s="5" t="s">
        <v>94</v>
      </c>
      <c r="U284" s="327" t="s">
        <v>163</v>
      </c>
      <c r="V284" s="433">
        <v>7000089281</v>
      </c>
      <c r="W284" s="556">
        <v>4500028577</v>
      </c>
      <c r="X284" s="557">
        <v>6206664</v>
      </c>
      <c r="Y284" s="863" t="s">
        <v>1176</v>
      </c>
      <c r="Z284" s="864" t="s">
        <v>1177</v>
      </c>
      <c r="AA284" s="864"/>
      <c r="AB284" s="432"/>
      <c r="AC284" s="271"/>
      <c r="AD284" s="271"/>
      <c r="AE284" s="271"/>
      <c r="AF284" s="271"/>
      <c r="AG284" s="271"/>
      <c r="AH284" s="271"/>
      <c r="AI284" s="271"/>
      <c r="AJ284" s="271"/>
      <c r="AK284" s="271"/>
      <c r="AL284" s="743"/>
      <c r="AM284" s="743">
        <v>4900000</v>
      </c>
      <c r="AN284" s="743">
        <f>9000000-AM284</f>
        <v>4100000</v>
      </c>
      <c r="AO284" s="888"/>
      <c r="AP284" s="127"/>
      <c r="AQ284" s="540"/>
      <c r="AR284" s="127"/>
    </row>
    <row r="285" spans="1:55" ht="50.25" customHeight="1" x14ac:dyDescent="0.25">
      <c r="A285" s="341" t="s">
        <v>83</v>
      </c>
      <c r="B285" s="109" t="s">
        <v>24</v>
      </c>
      <c r="C285" s="109" t="s">
        <v>25</v>
      </c>
      <c r="D285" s="109" t="s">
        <v>86</v>
      </c>
      <c r="E285" s="109" t="s">
        <v>87</v>
      </c>
      <c r="F285" s="30"/>
      <c r="G285" s="30"/>
      <c r="H285" s="30"/>
      <c r="I285" s="30"/>
      <c r="J285" s="3" t="s">
        <v>26</v>
      </c>
      <c r="K285" s="3">
        <v>55101504</v>
      </c>
      <c r="L285" s="32" t="s">
        <v>194</v>
      </c>
      <c r="M285" s="193" t="s">
        <v>184</v>
      </c>
      <c r="N285" s="3" t="s">
        <v>43</v>
      </c>
      <c r="O285" s="3" t="s">
        <v>91</v>
      </c>
      <c r="P285" s="3" t="s">
        <v>92</v>
      </c>
      <c r="Q285" s="56">
        <v>2189500</v>
      </c>
      <c r="R285" s="56">
        <v>2189500</v>
      </c>
      <c r="S285" s="3" t="s">
        <v>93</v>
      </c>
      <c r="T285" s="3" t="s">
        <v>94</v>
      </c>
      <c r="U285" s="159" t="s">
        <v>176</v>
      </c>
      <c r="V285" s="3">
        <v>7000085212</v>
      </c>
      <c r="W285" s="2">
        <v>4500028772</v>
      </c>
      <c r="X285" s="247">
        <v>2189500</v>
      </c>
      <c r="Y285" s="2" t="s">
        <v>1150</v>
      </c>
      <c r="Z285" s="2" t="s">
        <v>708</v>
      </c>
      <c r="AA285" s="42"/>
      <c r="AB285" s="55"/>
      <c r="AC285" s="34"/>
      <c r="AD285" s="35"/>
      <c r="AE285" s="35"/>
      <c r="AF285" s="35"/>
      <c r="AG285" s="35"/>
      <c r="AH285" s="35"/>
      <c r="AI285" s="35"/>
      <c r="AJ285" s="35">
        <v>2000000</v>
      </c>
      <c r="AK285" s="36"/>
      <c r="AL285" s="35"/>
      <c r="AM285" s="35"/>
      <c r="AN285" s="35"/>
      <c r="AO285" s="316"/>
      <c r="AP285" s="127"/>
    </row>
    <row r="286" spans="1:55" ht="93.75" customHeight="1" x14ac:dyDescent="0.25">
      <c r="A286" s="341" t="s">
        <v>83</v>
      </c>
      <c r="B286" s="109" t="s">
        <v>24</v>
      </c>
      <c r="C286" s="109" t="s">
        <v>25</v>
      </c>
      <c r="D286" s="109" t="s">
        <v>86</v>
      </c>
      <c r="E286" s="109" t="s">
        <v>87</v>
      </c>
      <c r="F286" s="130"/>
      <c r="G286" s="130"/>
      <c r="H286" s="130"/>
      <c r="I286" s="130"/>
      <c r="J286" s="3" t="s">
        <v>27</v>
      </c>
      <c r="K286" s="3">
        <v>55101500</v>
      </c>
      <c r="L286" s="257" t="s">
        <v>1015</v>
      </c>
      <c r="M286" s="193" t="s">
        <v>89</v>
      </c>
      <c r="N286" s="162" t="s">
        <v>48</v>
      </c>
      <c r="O286" s="3" t="s">
        <v>91</v>
      </c>
      <c r="P286" s="3" t="s">
        <v>92</v>
      </c>
      <c r="Q286" s="279">
        <v>130000000</v>
      </c>
      <c r="R286" s="194">
        <v>130000000</v>
      </c>
      <c r="S286" s="3" t="s">
        <v>93</v>
      </c>
      <c r="T286" s="3" t="s">
        <v>94</v>
      </c>
      <c r="U286" s="321" t="s">
        <v>176</v>
      </c>
      <c r="V286" s="311">
        <v>7000080052</v>
      </c>
      <c r="W286" s="311">
        <v>420003794</v>
      </c>
      <c r="X286" s="939">
        <v>130000000</v>
      </c>
      <c r="Y286" s="311" t="s">
        <v>1016</v>
      </c>
      <c r="Z286" s="289" t="s">
        <v>1017</v>
      </c>
      <c r="AA286" s="322"/>
      <c r="AB286" s="306"/>
      <c r="AC286" s="134"/>
      <c r="AD286" s="131">
        <v>130000000</v>
      </c>
      <c r="AE286" s="131"/>
      <c r="AF286" s="131"/>
      <c r="AG286" s="131"/>
      <c r="AH286" s="131"/>
      <c r="AI286" s="131"/>
      <c r="AJ286" s="131"/>
      <c r="AK286" s="194"/>
      <c r="AL286" s="131"/>
      <c r="AM286" s="131"/>
      <c r="AN286" s="131"/>
      <c r="AO286" s="316"/>
      <c r="AP286" s="127"/>
    </row>
    <row r="287" spans="1:55" ht="61.5" customHeight="1" x14ac:dyDescent="0.25">
      <c r="A287" s="681" t="s">
        <v>83</v>
      </c>
      <c r="B287" s="114" t="s">
        <v>24</v>
      </c>
      <c r="C287" s="114" t="s">
        <v>25</v>
      </c>
      <c r="D287" s="114" t="s">
        <v>86</v>
      </c>
      <c r="E287" s="114" t="s">
        <v>87</v>
      </c>
      <c r="F287" s="682"/>
      <c r="G287" s="682"/>
      <c r="H287" s="682"/>
      <c r="I287" s="682"/>
      <c r="J287" s="683" t="s">
        <v>9</v>
      </c>
      <c r="K287" s="683">
        <v>82121500</v>
      </c>
      <c r="L287" s="688" t="s">
        <v>317</v>
      </c>
      <c r="M287" s="689" t="s">
        <v>209</v>
      </c>
      <c r="N287" s="683" t="s">
        <v>187</v>
      </c>
      <c r="O287" s="683" t="s">
        <v>23</v>
      </c>
      <c r="P287" s="683" t="s">
        <v>92</v>
      </c>
      <c r="Q287" s="690">
        <v>60000000</v>
      </c>
      <c r="R287" s="690">
        <v>60000000</v>
      </c>
      <c r="S287" s="683" t="s">
        <v>93</v>
      </c>
      <c r="T287" s="683" t="s">
        <v>94</v>
      </c>
      <c r="U287" s="691" t="s">
        <v>163</v>
      </c>
      <c r="V287" s="683">
        <v>7000080354</v>
      </c>
      <c r="W287" s="683">
        <v>4500026245</v>
      </c>
      <c r="X287" s="692">
        <v>60000000</v>
      </c>
      <c r="Y287" s="683" t="s">
        <v>501</v>
      </c>
      <c r="Z287" s="693" t="s">
        <v>502</v>
      </c>
      <c r="AA287" s="683"/>
      <c r="AB287" s="694"/>
      <c r="AC287" s="695" t="s">
        <v>16</v>
      </c>
      <c r="AD287" s="695" t="s">
        <v>16</v>
      </c>
      <c r="AE287" s="695" t="s">
        <v>16</v>
      </c>
      <c r="AF287" s="695" t="s">
        <v>16</v>
      </c>
      <c r="AG287" s="695" t="s">
        <v>16</v>
      </c>
      <c r="AH287" s="695" t="s">
        <v>16</v>
      </c>
      <c r="AI287" s="695" t="s">
        <v>16</v>
      </c>
      <c r="AJ287" s="695" t="s">
        <v>16</v>
      </c>
      <c r="AK287" s="695" t="s">
        <v>16</v>
      </c>
      <c r="AL287" s="695" t="s">
        <v>16</v>
      </c>
      <c r="AM287" s="695" t="s">
        <v>16</v>
      </c>
      <c r="AN287" s="695" t="s">
        <v>16</v>
      </c>
      <c r="AO287" s="316"/>
      <c r="AP287" s="127">
        <f>214650000-131000000</f>
        <v>83650000</v>
      </c>
    </row>
    <row r="288" spans="1:55" s="540" customFormat="1" ht="73.5" customHeight="1" x14ac:dyDescent="0.25">
      <c r="A288" s="677" t="s">
        <v>83</v>
      </c>
      <c r="B288" s="703" t="s">
        <v>24</v>
      </c>
      <c r="C288" s="703" t="s">
        <v>25</v>
      </c>
      <c r="D288" s="703" t="s">
        <v>86</v>
      </c>
      <c r="E288" s="703" t="s">
        <v>87</v>
      </c>
      <c r="F288" s="678"/>
      <c r="G288" s="678"/>
      <c r="H288" s="678"/>
      <c r="I288" s="678"/>
      <c r="J288" s="685" t="s">
        <v>551</v>
      </c>
      <c r="K288" s="685">
        <v>72154028</v>
      </c>
      <c r="L288" s="704" t="s">
        <v>550</v>
      </c>
      <c r="M288" s="684" t="s">
        <v>549</v>
      </c>
      <c r="N288" s="685" t="s">
        <v>530</v>
      </c>
      <c r="O288" s="685" t="s">
        <v>553</v>
      </c>
      <c r="P288" s="685" t="s">
        <v>92</v>
      </c>
      <c r="Q288" s="686">
        <v>100000000</v>
      </c>
      <c r="R288" s="686">
        <v>100000000</v>
      </c>
      <c r="S288" s="685" t="s">
        <v>93</v>
      </c>
      <c r="T288" s="685" t="s">
        <v>94</v>
      </c>
      <c r="U288" s="705" t="s">
        <v>163</v>
      </c>
      <c r="V288" s="685">
        <v>7000084155</v>
      </c>
      <c r="W288" s="685">
        <v>4200003741</v>
      </c>
      <c r="X288" s="706">
        <v>100000000</v>
      </c>
      <c r="Y288" s="685" t="s">
        <v>1014</v>
      </c>
      <c r="Z288" s="707" t="s">
        <v>312</v>
      </c>
      <c r="AA288" s="685"/>
      <c r="AB288" s="687"/>
      <c r="AC288" s="679"/>
      <c r="AD288" s="679"/>
      <c r="AE288" s="679"/>
      <c r="AF288" s="679"/>
      <c r="AG288" s="679"/>
      <c r="AH288" s="679">
        <v>14285714</v>
      </c>
      <c r="AI288" s="679">
        <v>14285714</v>
      </c>
      <c r="AJ288" s="679">
        <v>14285714</v>
      </c>
      <c r="AK288" s="679">
        <v>14285714</v>
      </c>
      <c r="AL288" s="679">
        <v>14285714</v>
      </c>
      <c r="AM288" s="679">
        <v>14285714</v>
      </c>
      <c r="AN288" s="679">
        <v>14285716</v>
      </c>
      <c r="AO288" s="680">
        <f>SUM(AH288:AN288)</f>
        <v>100000000</v>
      </c>
      <c r="AP288" s="127">
        <f>100000000-AO288</f>
        <v>0</v>
      </c>
    </row>
    <row r="289" spans="1:44" ht="66.75" customHeight="1" x14ac:dyDescent="0.25">
      <c r="A289" s="696" t="s">
        <v>83</v>
      </c>
      <c r="B289" s="697" t="s">
        <v>24</v>
      </c>
      <c r="C289" s="697" t="s">
        <v>25</v>
      </c>
      <c r="D289" s="697" t="s">
        <v>86</v>
      </c>
      <c r="E289" s="697" t="s">
        <v>87</v>
      </c>
      <c r="F289" s="698"/>
      <c r="G289" s="698"/>
      <c r="H289" s="698"/>
      <c r="I289" s="698"/>
      <c r="J289" s="324" t="s">
        <v>552</v>
      </c>
      <c r="K289" s="324">
        <v>82121800</v>
      </c>
      <c r="L289" s="699" t="s">
        <v>285</v>
      </c>
      <c r="M289" s="700" t="s">
        <v>173</v>
      </c>
      <c r="N289" s="323" t="s">
        <v>10</v>
      </c>
      <c r="O289" s="323" t="s">
        <v>50</v>
      </c>
      <c r="P289" s="323" t="s">
        <v>92</v>
      </c>
      <c r="Q289" s="406">
        <v>20000000</v>
      </c>
      <c r="R289" s="701">
        <v>20000000</v>
      </c>
      <c r="S289" s="323" t="s">
        <v>93</v>
      </c>
      <c r="T289" s="323" t="s">
        <v>94</v>
      </c>
      <c r="U289" s="268" t="s">
        <v>163</v>
      </c>
      <c r="V289" s="231">
        <v>7000080355</v>
      </c>
      <c r="W289" s="817">
        <v>4500026843</v>
      </c>
      <c r="X289" s="818">
        <v>20000000</v>
      </c>
      <c r="Y289" s="819" t="s">
        <v>707</v>
      </c>
      <c r="Z289" s="820" t="s">
        <v>708</v>
      </c>
      <c r="AA289" s="324"/>
      <c r="AB289" s="325"/>
      <c r="AC289" s="256"/>
      <c r="AD289" s="256"/>
      <c r="AE289" s="256"/>
      <c r="AF289" s="256"/>
      <c r="AG289" s="256"/>
      <c r="AH289" s="702"/>
      <c r="AI289" s="702">
        <v>20000000</v>
      </c>
      <c r="AJ289" s="702"/>
      <c r="AK289" s="702"/>
      <c r="AL289" s="702"/>
      <c r="AM289" s="702"/>
      <c r="AN289" s="702"/>
      <c r="AO289" s="326"/>
      <c r="AP289" s="127"/>
      <c r="AQ289" s="245"/>
      <c r="AR289" s="245"/>
    </row>
    <row r="290" spans="1:44" s="540" customFormat="1" ht="66.75" customHeight="1" x14ac:dyDescent="0.25">
      <c r="A290" s="696" t="s">
        <v>83</v>
      </c>
      <c r="B290" s="697" t="s">
        <v>24</v>
      </c>
      <c r="C290" s="697" t="s">
        <v>25</v>
      </c>
      <c r="D290" s="697" t="s">
        <v>86</v>
      </c>
      <c r="E290" s="697" t="s">
        <v>87</v>
      </c>
      <c r="F290" s="698"/>
      <c r="G290" s="698"/>
      <c r="H290" s="698"/>
      <c r="I290" s="698"/>
      <c r="J290" s="275" t="s">
        <v>9</v>
      </c>
      <c r="K290" s="275">
        <v>82121500</v>
      </c>
      <c r="L290" s="762" t="s">
        <v>578</v>
      </c>
      <c r="M290" s="700" t="s">
        <v>76</v>
      </c>
      <c r="N290" s="323" t="s">
        <v>48</v>
      </c>
      <c r="O290" s="323" t="s">
        <v>579</v>
      </c>
      <c r="P290" s="323" t="s">
        <v>92</v>
      </c>
      <c r="Q290" s="406">
        <v>3270000</v>
      </c>
      <c r="R290" s="406">
        <v>3270000</v>
      </c>
      <c r="S290" s="323" t="s">
        <v>93</v>
      </c>
      <c r="T290" s="323" t="s">
        <v>94</v>
      </c>
      <c r="U290" s="547" t="s">
        <v>826</v>
      </c>
      <c r="V290" s="821">
        <v>7000085212</v>
      </c>
      <c r="W290" s="817">
        <v>4500027042</v>
      </c>
      <c r="X290" s="818">
        <v>1080500</v>
      </c>
      <c r="Y290" s="819" t="s">
        <v>709</v>
      </c>
      <c r="Z290" s="820" t="s">
        <v>710</v>
      </c>
      <c r="AA290" s="324"/>
      <c r="AB290" s="325"/>
      <c r="AC290" s="763"/>
      <c r="AD290" s="763"/>
      <c r="AE290" s="763"/>
      <c r="AF290" s="763"/>
      <c r="AG290" s="763"/>
      <c r="AH290" s="709"/>
      <c r="AI290" s="709">
        <v>3270000</v>
      </c>
      <c r="AJ290" s="709"/>
      <c r="AK290" s="709"/>
      <c r="AL290" s="709"/>
      <c r="AM290" s="709"/>
      <c r="AN290" s="709"/>
      <c r="AO290" s="764"/>
      <c r="AP290" s="127"/>
      <c r="AQ290" s="245"/>
      <c r="AR290" s="245"/>
    </row>
    <row r="291" spans="1:44" s="245" customFormat="1" ht="55.5" customHeight="1" x14ac:dyDescent="0.25">
      <c r="A291" s="346" t="s">
        <v>83</v>
      </c>
      <c r="B291" s="317" t="s">
        <v>11</v>
      </c>
      <c r="C291" s="317" t="s">
        <v>34</v>
      </c>
      <c r="D291" s="317" t="s">
        <v>86</v>
      </c>
      <c r="E291" s="317" t="s">
        <v>87</v>
      </c>
      <c r="F291" s="305"/>
      <c r="G291" s="305"/>
      <c r="H291" s="30"/>
      <c r="I291" s="30"/>
      <c r="J291" s="41" t="s">
        <v>366</v>
      </c>
      <c r="K291" s="41" t="s">
        <v>365</v>
      </c>
      <c r="L291" s="47" t="s">
        <v>12</v>
      </c>
      <c r="M291" s="49" t="s">
        <v>180</v>
      </c>
      <c r="N291" s="2" t="s">
        <v>90</v>
      </c>
      <c r="O291" s="5" t="s">
        <v>206</v>
      </c>
      <c r="P291" s="5" t="s">
        <v>92</v>
      </c>
      <c r="Q291" s="45">
        <v>800000000</v>
      </c>
      <c r="R291" s="45">
        <v>650000000</v>
      </c>
      <c r="S291" s="5" t="s">
        <v>51</v>
      </c>
      <c r="T291" s="48" t="s">
        <v>94</v>
      </c>
      <c r="U291" s="2" t="s">
        <v>163</v>
      </c>
      <c r="V291" s="128">
        <v>7000080498</v>
      </c>
      <c r="W291" s="39">
        <v>4500026011</v>
      </c>
      <c r="X291" s="4">
        <v>650000000</v>
      </c>
      <c r="Y291" s="5" t="s">
        <v>1018</v>
      </c>
      <c r="Z291" s="132" t="s">
        <v>529</v>
      </c>
      <c r="AA291" s="5"/>
      <c r="AB291" s="51"/>
      <c r="AC291" s="35"/>
      <c r="AD291" s="35">
        <v>72727272</v>
      </c>
      <c r="AE291" s="35">
        <v>72727272</v>
      </c>
      <c r="AF291" s="35">
        <v>72727272</v>
      </c>
      <c r="AG291" s="35">
        <v>72727272</v>
      </c>
      <c r="AH291" s="35">
        <v>72727272</v>
      </c>
      <c r="AI291" s="35">
        <v>72727272</v>
      </c>
      <c r="AJ291" s="35">
        <v>72727272</v>
      </c>
      <c r="AK291" s="35">
        <v>72727272</v>
      </c>
      <c r="AL291" s="35">
        <v>72727272</v>
      </c>
      <c r="AM291" s="35">
        <v>72727272</v>
      </c>
      <c r="AN291" s="35">
        <v>72727280</v>
      </c>
      <c r="AO291" s="316">
        <f>SUM(AC291:AN291)</f>
        <v>800000000</v>
      </c>
      <c r="AP291" s="127"/>
      <c r="AQ291"/>
      <c r="AR291"/>
    </row>
    <row r="292" spans="1:44" s="245" customFormat="1" ht="55.5" customHeight="1" x14ac:dyDescent="0.25">
      <c r="A292" s="346" t="s">
        <v>83</v>
      </c>
      <c r="B292" s="317" t="s">
        <v>11</v>
      </c>
      <c r="C292" s="317" t="s">
        <v>34</v>
      </c>
      <c r="D292" s="317" t="s">
        <v>86</v>
      </c>
      <c r="E292" s="317" t="s">
        <v>87</v>
      </c>
      <c r="F292" s="305"/>
      <c r="G292" s="305"/>
      <c r="H292" s="130"/>
      <c r="I292" s="130"/>
      <c r="J292" s="41" t="s">
        <v>366</v>
      </c>
      <c r="K292" s="41" t="s">
        <v>365</v>
      </c>
      <c r="L292" s="258" t="s">
        <v>157</v>
      </c>
      <c r="M292" s="259" t="s">
        <v>179</v>
      </c>
      <c r="N292" s="204" t="s">
        <v>48</v>
      </c>
      <c r="O292" s="132" t="s">
        <v>159</v>
      </c>
      <c r="P292" s="132" t="s">
        <v>92</v>
      </c>
      <c r="Q292" s="199">
        <v>68800000</v>
      </c>
      <c r="R292" s="199">
        <v>68800000</v>
      </c>
      <c r="S292" s="5" t="s">
        <v>51</v>
      </c>
      <c r="T292" s="48" t="s">
        <v>94</v>
      </c>
      <c r="U292" s="2" t="s">
        <v>163</v>
      </c>
      <c r="V292" s="219">
        <v>7000080356</v>
      </c>
      <c r="W292" s="820">
        <v>4500026601</v>
      </c>
      <c r="X292" s="823">
        <v>68800000</v>
      </c>
      <c r="Y292" s="820" t="s">
        <v>711</v>
      </c>
      <c r="Z292" s="820" t="s">
        <v>712</v>
      </c>
      <c r="AA292" s="132"/>
      <c r="AB292" s="205"/>
      <c r="AC292" s="217"/>
      <c r="AD292" s="131"/>
      <c r="AE292" s="131"/>
      <c r="AF292" s="131"/>
      <c r="AG292" s="131"/>
      <c r="AH292" s="131">
        <v>68800000</v>
      </c>
      <c r="AI292" s="131"/>
      <c r="AJ292" s="131"/>
      <c r="AK292" s="131"/>
      <c r="AL292" s="131"/>
      <c r="AM292" s="131"/>
      <c r="AN292" s="131"/>
      <c r="AO292" s="316"/>
      <c r="AP292" s="127"/>
      <c r="AQ292"/>
      <c r="AR292"/>
    </row>
    <row r="293" spans="1:44" ht="63" customHeight="1" x14ac:dyDescent="0.25">
      <c r="A293" s="346" t="s">
        <v>83</v>
      </c>
      <c r="B293" s="317" t="s">
        <v>13</v>
      </c>
      <c r="C293" s="317" t="s">
        <v>34</v>
      </c>
      <c r="D293" s="317" t="s">
        <v>86</v>
      </c>
      <c r="E293" s="317" t="s">
        <v>87</v>
      </c>
      <c r="F293" s="30"/>
      <c r="G293" s="30"/>
      <c r="H293" s="30"/>
      <c r="I293" s="30"/>
      <c r="J293" s="5" t="s">
        <v>14</v>
      </c>
      <c r="K293" s="5">
        <v>78102203</v>
      </c>
      <c r="L293" s="43" t="s">
        <v>15</v>
      </c>
      <c r="M293" s="255" t="s">
        <v>71</v>
      </c>
      <c r="N293" s="31" t="s">
        <v>54</v>
      </c>
      <c r="O293" s="31" t="s">
        <v>164</v>
      </c>
      <c r="P293" s="48" t="s">
        <v>92</v>
      </c>
      <c r="Q293" s="36">
        <v>500000000</v>
      </c>
      <c r="R293" s="33">
        <v>500000000</v>
      </c>
      <c r="S293" s="31" t="s">
        <v>93</v>
      </c>
      <c r="T293" s="31" t="s">
        <v>94</v>
      </c>
      <c r="U293" s="204" t="s">
        <v>165</v>
      </c>
      <c r="V293" s="206">
        <v>7000079949</v>
      </c>
      <c r="W293" s="39">
        <v>4500026074</v>
      </c>
      <c r="X293" s="4">
        <v>500000000</v>
      </c>
      <c r="Y293" s="5" t="s">
        <v>516</v>
      </c>
      <c r="Z293" s="5" t="s">
        <v>517</v>
      </c>
      <c r="AA293" s="5"/>
      <c r="AB293" s="51"/>
      <c r="AC293" s="34"/>
      <c r="AD293" s="96">
        <v>45454545.454545453</v>
      </c>
      <c r="AE293" s="96">
        <v>45454545.454545453</v>
      </c>
      <c r="AF293" s="96">
        <v>45454545.454545453</v>
      </c>
      <c r="AG293" s="96">
        <v>45454545.454545453</v>
      </c>
      <c r="AH293" s="96">
        <v>45454545.454545453</v>
      </c>
      <c r="AI293" s="96">
        <v>45454545.454545453</v>
      </c>
      <c r="AJ293" s="96">
        <v>45454545.454545453</v>
      </c>
      <c r="AK293" s="96">
        <v>45454545.454545453</v>
      </c>
      <c r="AL293" s="96">
        <v>45454545.454545453</v>
      </c>
      <c r="AM293" s="96">
        <v>45454545.454545453</v>
      </c>
      <c r="AN293" s="96">
        <v>45454545.454545453</v>
      </c>
      <c r="AO293" s="316">
        <v>0</v>
      </c>
      <c r="AP293" s="127"/>
    </row>
    <row r="294" spans="1:44" s="540" customFormat="1" ht="63" customHeight="1" x14ac:dyDescent="0.25">
      <c r="A294" s="965"/>
      <c r="B294" s="977"/>
      <c r="C294" s="977"/>
      <c r="D294" s="977"/>
      <c r="E294" s="977"/>
      <c r="F294" s="966"/>
      <c r="G294" s="966"/>
      <c r="H294" s="966"/>
      <c r="I294" s="966"/>
      <c r="J294" s="968"/>
      <c r="K294" s="968"/>
      <c r="L294" s="973" t="s">
        <v>1137</v>
      </c>
      <c r="M294" s="979" t="s">
        <v>1047</v>
      </c>
      <c r="N294" s="1064" t="s">
        <v>249</v>
      </c>
      <c r="O294" s="1064" t="s">
        <v>91</v>
      </c>
      <c r="P294" s="48" t="s">
        <v>92</v>
      </c>
      <c r="Q294" s="1065">
        <v>250000000</v>
      </c>
      <c r="R294" s="1065">
        <v>250000000</v>
      </c>
      <c r="S294" s="31" t="s">
        <v>93</v>
      </c>
      <c r="T294" s="31" t="s">
        <v>94</v>
      </c>
      <c r="U294" s="204" t="s">
        <v>165</v>
      </c>
      <c r="V294" s="1066">
        <v>7000090079</v>
      </c>
      <c r="W294" s="291">
        <v>4200004693</v>
      </c>
      <c r="X294" s="1067">
        <v>250000000</v>
      </c>
      <c r="Y294" s="968" t="s">
        <v>1138</v>
      </c>
      <c r="Z294" s="5" t="s">
        <v>517</v>
      </c>
      <c r="AA294" s="968"/>
      <c r="AB294" s="286"/>
      <c r="AC294" s="278"/>
      <c r="AD294" s="1068"/>
      <c r="AE294" s="1068"/>
      <c r="AF294" s="1068"/>
      <c r="AG294" s="1068"/>
      <c r="AH294" s="1068"/>
      <c r="AI294" s="1068"/>
      <c r="AJ294" s="1068"/>
      <c r="AK294" s="1068"/>
      <c r="AL294" s="1068"/>
      <c r="AM294" s="1068"/>
      <c r="AN294" s="1068"/>
      <c r="AO294" s="1069"/>
      <c r="AP294" s="127"/>
    </row>
    <row r="295" spans="1:44" s="213" customFormat="1" ht="53.25" customHeight="1" x14ac:dyDescent="0.25">
      <c r="A295" s="346" t="s">
        <v>83</v>
      </c>
      <c r="B295" s="317" t="s">
        <v>17</v>
      </c>
      <c r="C295" s="317" t="s">
        <v>34</v>
      </c>
      <c r="D295" s="317" t="s">
        <v>86</v>
      </c>
      <c r="E295" s="317" t="s">
        <v>87</v>
      </c>
      <c r="F295" s="305"/>
      <c r="G295" s="30"/>
      <c r="H295" s="30"/>
      <c r="I295" s="30"/>
      <c r="J295" s="5" t="s">
        <v>18</v>
      </c>
      <c r="K295" s="5">
        <v>76101500</v>
      </c>
      <c r="L295" s="47" t="s">
        <v>2</v>
      </c>
      <c r="M295" s="44" t="s">
        <v>179</v>
      </c>
      <c r="N295" s="5" t="s">
        <v>10</v>
      </c>
      <c r="O295" s="2" t="s">
        <v>6</v>
      </c>
      <c r="P295" s="5" t="s">
        <v>92</v>
      </c>
      <c r="Q295" s="4">
        <v>70000000</v>
      </c>
      <c r="R295" s="36">
        <v>70000000</v>
      </c>
      <c r="S295" s="5" t="s">
        <v>93</v>
      </c>
      <c r="T295" s="5" t="s">
        <v>94</v>
      </c>
      <c r="U295" s="2" t="s">
        <v>165</v>
      </c>
      <c r="V295" s="5">
        <v>7000080056</v>
      </c>
      <c r="W295" s="820">
        <v>4500026995</v>
      </c>
      <c r="X295" s="823">
        <v>69806502</v>
      </c>
      <c r="Y295" s="820" t="s">
        <v>713</v>
      </c>
      <c r="Z295" s="820" t="s">
        <v>714</v>
      </c>
      <c r="AA295" s="5"/>
      <c r="AB295" s="46"/>
      <c r="AC295" s="34"/>
      <c r="AD295" s="34"/>
      <c r="AE295" s="34"/>
      <c r="AF295" s="34"/>
      <c r="AG295" s="34"/>
      <c r="AH295" s="34"/>
      <c r="AI295" s="34">
        <v>37806502</v>
      </c>
      <c r="AJ295" s="34">
        <v>14000000</v>
      </c>
      <c r="AK295" s="34"/>
      <c r="AL295" s="34">
        <v>14000000</v>
      </c>
      <c r="AM295" s="35"/>
      <c r="AN295" s="34">
        <v>14000000</v>
      </c>
      <c r="AO295" s="822">
        <v>69806502</v>
      </c>
      <c r="AP295" s="127"/>
      <c r="AQ295"/>
      <c r="AR295" s="127"/>
    </row>
    <row r="296" spans="1:44" ht="60" customHeight="1" x14ac:dyDescent="0.25">
      <c r="A296" s="346" t="s">
        <v>83</v>
      </c>
      <c r="B296" s="317" t="s">
        <v>4</v>
      </c>
      <c r="C296" s="317" t="s">
        <v>3</v>
      </c>
      <c r="D296" s="317" t="s">
        <v>86</v>
      </c>
      <c r="E296" s="317" t="s">
        <v>87</v>
      </c>
      <c r="F296" s="305"/>
      <c r="G296" s="305"/>
      <c r="H296" s="305"/>
      <c r="I296" s="305"/>
      <c r="J296" s="318" t="s">
        <v>367</v>
      </c>
      <c r="K296" s="318" t="s">
        <v>374</v>
      </c>
      <c r="L296" s="309" t="s">
        <v>5</v>
      </c>
      <c r="M296" s="319" t="s">
        <v>181</v>
      </c>
      <c r="N296" s="318" t="s">
        <v>148</v>
      </c>
      <c r="O296" s="318" t="s">
        <v>238</v>
      </c>
      <c r="P296" s="318" t="s">
        <v>92</v>
      </c>
      <c r="Q296" s="320">
        <v>535000000</v>
      </c>
      <c r="R296" s="320">
        <v>535000000</v>
      </c>
      <c r="S296" s="92" t="s">
        <v>93</v>
      </c>
      <c r="T296" s="5" t="s">
        <v>94</v>
      </c>
      <c r="U296" s="112" t="s">
        <v>171</v>
      </c>
      <c r="V296" s="581">
        <v>7000080161</v>
      </c>
      <c r="W296" s="581">
        <v>4200003740</v>
      </c>
      <c r="X296" s="57">
        <v>535000000</v>
      </c>
      <c r="Y296" s="1084" t="s">
        <v>1168</v>
      </c>
      <c r="Z296" s="58" t="s">
        <v>1019</v>
      </c>
      <c r="AA296" s="58"/>
      <c r="AB296" s="37"/>
      <c r="AC296" s="34"/>
      <c r="AD296" s="35"/>
      <c r="AE296" s="35"/>
      <c r="AF296" s="35"/>
      <c r="AG296" s="35"/>
      <c r="AH296" s="35"/>
      <c r="AI296" s="35"/>
      <c r="AJ296" s="407">
        <v>535000000</v>
      </c>
      <c r="AK296" s="35"/>
      <c r="AL296" s="312">
        <v>0</v>
      </c>
      <c r="AM296" s="35"/>
      <c r="AN296" s="35"/>
      <c r="AO296" s="316"/>
      <c r="AP296" s="127"/>
    </row>
    <row r="297" spans="1:44" ht="90" customHeight="1" x14ac:dyDescent="0.25">
      <c r="A297" s="348" t="s">
        <v>83</v>
      </c>
      <c r="B297" s="275" t="s">
        <v>196</v>
      </c>
      <c r="C297" s="275" t="s">
        <v>139</v>
      </c>
      <c r="D297" s="275">
        <v>29707604</v>
      </c>
      <c r="E297" s="275" t="s">
        <v>87</v>
      </c>
      <c r="F297" s="275">
        <v>558</v>
      </c>
      <c r="G297" s="275" t="s">
        <v>8</v>
      </c>
      <c r="H297" s="275">
        <v>29707604</v>
      </c>
      <c r="I297" s="275" t="s">
        <v>197</v>
      </c>
      <c r="J297" s="275" t="s">
        <v>207</v>
      </c>
      <c r="K297" s="162" t="s">
        <v>373</v>
      </c>
      <c r="L297" s="297" t="s">
        <v>210</v>
      </c>
      <c r="M297" s="298">
        <v>42614</v>
      </c>
      <c r="N297" s="297" t="s">
        <v>32</v>
      </c>
      <c r="O297" s="297" t="s">
        <v>236</v>
      </c>
      <c r="P297" s="162" t="s">
        <v>1</v>
      </c>
      <c r="Q297" s="299">
        <v>1572500000</v>
      </c>
      <c r="R297" s="299">
        <v>1572500000</v>
      </c>
      <c r="S297" s="297" t="s">
        <v>93</v>
      </c>
      <c r="T297" s="453" t="s">
        <v>94</v>
      </c>
      <c r="U297" s="297" t="s">
        <v>554</v>
      </c>
      <c r="V297" s="940">
        <v>7000080673</v>
      </c>
      <c r="W297" s="940">
        <v>4200003490</v>
      </c>
      <c r="X297" s="942">
        <v>1571565000</v>
      </c>
      <c r="Y297" s="943" t="s">
        <v>715</v>
      </c>
      <c r="Z297" s="943" t="s">
        <v>716</v>
      </c>
      <c r="AA297" s="297"/>
      <c r="AB297" s="297"/>
      <c r="AC297" s="300"/>
      <c r="AD297" s="300">
        <v>142869546</v>
      </c>
      <c r="AE297" s="300">
        <v>142869546</v>
      </c>
      <c r="AF297" s="300">
        <v>142869546</v>
      </c>
      <c r="AG297" s="300">
        <v>142869546</v>
      </c>
      <c r="AH297" s="300">
        <v>142869546</v>
      </c>
      <c r="AI297" s="300">
        <v>142869546</v>
      </c>
      <c r="AJ297" s="300">
        <v>142869546</v>
      </c>
      <c r="AK297" s="300">
        <v>142869546</v>
      </c>
      <c r="AL297" s="300">
        <v>142869546</v>
      </c>
      <c r="AM297" s="300">
        <v>142869546</v>
      </c>
      <c r="AN297" s="300">
        <v>142869540</v>
      </c>
      <c r="AO297" s="123">
        <f>SUM(AD297:AN297)</f>
        <v>1571565000</v>
      </c>
      <c r="AP297" s="127">
        <f>+AO297-R297</f>
        <v>-935000</v>
      </c>
    </row>
    <row r="298" spans="1:44" ht="97.5" customHeight="1" x14ac:dyDescent="0.25">
      <c r="A298" s="348" t="s">
        <v>83</v>
      </c>
      <c r="B298" s="275" t="s">
        <v>196</v>
      </c>
      <c r="C298" s="275" t="s">
        <v>139</v>
      </c>
      <c r="D298" s="275">
        <v>29707604</v>
      </c>
      <c r="E298" s="275" t="s">
        <v>87</v>
      </c>
      <c r="F298" s="275">
        <v>558</v>
      </c>
      <c r="G298" s="275" t="s">
        <v>8</v>
      </c>
      <c r="H298" s="275">
        <v>29707604</v>
      </c>
      <c r="I298" s="275" t="s">
        <v>197</v>
      </c>
      <c r="J298" s="275" t="s">
        <v>368</v>
      </c>
      <c r="K298" s="162">
        <v>81111500</v>
      </c>
      <c r="L298" s="297" t="s">
        <v>233</v>
      </c>
      <c r="M298" s="298">
        <v>42614</v>
      </c>
      <c r="N298" s="297" t="s">
        <v>32</v>
      </c>
      <c r="O298" s="297" t="s">
        <v>237</v>
      </c>
      <c r="P298" s="162" t="s">
        <v>1</v>
      </c>
      <c r="Q298" s="299">
        <v>127500000</v>
      </c>
      <c r="R298" s="299">
        <v>127500000</v>
      </c>
      <c r="S298" s="297" t="s">
        <v>93</v>
      </c>
      <c r="T298" s="297" t="s">
        <v>94</v>
      </c>
      <c r="U298" s="297" t="s">
        <v>554</v>
      </c>
      <c r="V298" s="208">
        <v>7000080672</v>
      </c>
      <c r="W298" s="940">
        <v>4200003491</v>
      </c>
      <c r="X298" s="942">
        <v>127500000</v>
      </c>
      <c r="Y298" s="943" t="s">
        <v>717</v>
      </c>
      <c r="Z298" s="943" t="s">
        <v>718</v>
      </c>
      <c r="AA298" s="297"/>
      <c r="AB298" s="297"/>
      <c r="AC298" s="300"/>
      <c r="AD298" s="300">
        <f>10625000*2</f>
        <v>21250000</v>
      </c>
      <c r="AE298" s="300">
        <v>10625000</v>
      </c>
      <c r="AF298" s="300">
        <v>10625000</v>
      </c>
      <c r="AG298" s="300">
        <v>10625000</v>
      </c>
      <c r="AH298" s="300">
        <v>10625000</v>
      </c>
      <c r="AI298" s="300">
        <v>10625000</v>
      </c>
      <c r="AJ298" s="300">
        <v>10625000</v>
      </c>
      <c r="AK298" s="300">
        <v>10625000</v>
      </c>
      <c r="AL298" s="300">
        <v>10625000</v>
      </c>
      <c r="AM298" s="300">
        <v>10625000</v>
      </c>
      <c r="AN298" s="300">
        <v>10625000</v>
      </c>
      <c r="AO298" s="123">
        <f>SUM(AC298:AN298)</f>
        <v>127500000</v>
      </c>
      <c r="AP298" s="127">
        <f>+AO298-R298</f>
        <v>0</v>
      </c>
    </row>
    <row r="299" spans="1:44" ht="95.25" customHeight="1" x14ac:dyDescent="0.25">
      <c r="A299" s="348" t="s">
        <v>83</v>
      </c>
      <c r="B299" s="275" t="s">
        <v>196</v>
      </c>
      <c r="C299" s="275" t="s">
        <v>139</v>
      </c>
      <c r="D299" s="275">
        <v>29707602</v>
      </c>
      <c r="E299" s="275" t="s">
        <v>87</v>
      </c>
      <c r="F299" s="275">
        <v>558</v>
      </c>
      <c r="G299" s="275" t="s">
        <v>8</v>
      </c>
      <c r="H299" s="208">
        <v>29707602</v>
      </c>
      <c r="I299" s="275" t="s">
        <v>197</v>
      </c>
      <c r="J299" s="208" t="s">
        <v>243</v>
      </c>
      <c r="K299" s="208" t="s">
        <v>372</v>
      </c>
      <c r="L299" s="208" t="s">
        <v>244</v>
      </c>
      <c r="M299" s="297" t="s">
        <v>180</v>
      </c>
      <c r="N299" s="297" t="s">
        <v>48</v>
      </c>
      <c r="O299" s="297" t="s">
        <v>245</v>
      </c>
      <c r="P299" s="162" t="s">
        <v>1</v>
      </c>
      <c r="Q299" s="299">
        <v>450000000</v>
      </c>
      <c r="R299" s="299">
        <v>450000000</v>
      </c>
      <c r="S299" s="297" t="s">
        <v>93</v>
      </c>
      <c r="T299" s="297" t="s">
        <v>94</v>
      </c>
      <c r="U299" s="297" t="s">
        <v>554</v>
      </c>
      <c r="V299" s="208">
        <v>7000079947</v>
      </c>
      <c r="W299" s="208">
        <v>4500028643</v>
      </c>
      <c r="X299" s="658">
        <v>449998500</v>
      </c>
      <c r="Y299" s="208" t="s">
        <v>1169</v>
      </c>
      <c r="Z299" s="208" t="s">
        <v>1170</v>
      </c>
      <c r="AA299" s="297"/>
      <c r="AB299" s="297"/>
      <c r="AC299" s="300"/>
      <c r="AD299" s="300"/>
      <c r="AE299" s="349">
        <v>450000000</v>
      </c>
      <c r="AF299" s="300"/>
      <c r="AG299" s="300"/>
      <c r="AH299" s="300"/>
      <c r="AI299" s="300"/>
      <c r="AJ299" s="300"/>
      <c r="AK299" s="300"/>
      <c r="AL299" s="300"/>
      <c r="AM299" s="300"/>
      <c r="AN299" s="300"/>
      <c r="AO299" s="123"/>
      <c r="AP299" s="127"/>
    </row>
    <row r="300" spans="1:44" s="62" customFormat="1" ht="66" customHeight="1" x14ac:dyDescent="0.25">
      <c r="A300" s="348" t="s">
        <v>83</v>
      </c>
      <c r="B300" s="275" t="s">
        <v>196</v>
      </c>
      <c r="C300" s="275" t="s">
        <v>139</v>
      </c>
      <c r="D300" s="275">
        <v>29707603</v>
      </c>
      <c r="E300" s="275" t="s">
        <v>87</v>
      </c>
      <c r="F300" s="275">
        <v>558</v>
      </c>
      <c r="G300" s="275" t="s">
        <v>8</v>
      </c>
      <c r="H300" s="208">
        <v>29707603</v>
      </c>
      <c r="I300" s="275" t="s">
        <v>197</v>
      </c>
      <c r="J300" s="275" t="s">
        <v>211</v>
      </c>
      <c r="K300" s="275">
        <v>95121506</v>
      </c>
      <c r="L300" s="208" t="s">
        <v>777</v>
      </c>
      <c r="M300" s="297" t="s">
        <v>78</v>
      </c>
      <c r="N300" s="297" t="s">
        <v>48</v>
      </c>
      <c r="O300" s="297" t="s">
        <v>241</v>
      </c>
      <c r="P300" s="297" t="s">
        <v>1</v>
      </c>
      <c r="Q300" s="299">
        <v>30326500</v>
      </c>
      <c r="R300" s="299">
        <v>30326500</v>
      </c>
      <c r="S300" s="297" t="s">
        <v>93</v>
      </c>
      <c r="T300" s="297" t="s">
        <v>94</v>
      </c>
      <c r="U300" s="297" t="s">
        <v>554</v>
      </c>
      <c r="V300" s="208">
        <v>7000086656</v>
      </c>
      <c r="W300" s="208">
        <v>4500028644</v>
      </c>
      <c r="X300" s="658">
        <v>29000000</v>
      </c>
      <c r="Y300" s="208" t="s">
        <v>1171</v>
      </c>
      <c r="Z300" s="208" t="s">
        <v>1172</v>
      </c>
      <c r="AA300" s="297"/>
      <c r="AB300" s="297"/>
      <c r="AC300" s="300"/>
      <c r="AD300" s="300"/>
      <c r="AE300" s="300"/>
      <c r="AF300" s="300"/>
      <c r="AH300" s="300"/>
      <c r="AI300" s="300"/>
      <c r="AJ300" s="300"/>
      <c r="AK300" s="300"/>
      <c r="AL300" s="300">
        <v>30326500</v>
      </c>
      <c r="AM300" s="300"/>
      <c r="AN300" s="300"/>
    </row>
    <row r="301" spans="1:44" s="62" customFormat="1" ht="63.75" customHeight="1" x14ac:dyDescent="0.25">
      <c r="A301" s="348" t="s">
        <v>83</v>
      </c>
      <c r="B301" s="275" t="s">
        <v>196</v>
      </c>
      <c r="C301" s="275" t="s">
        <v>139</v>
      </c>
      <c r="D301" s="275">
        <v>29707603</v>
      </c>
      <c r="E301" s="275" t="s">
        <v>87</v>
      </c>
      <c r="F301" s="275">
        <v>558</v>
      </c>
      <c r="G301" s="275" t="s">
        <v>8</v>
      </c>
      <c r="H301" s="208">
        <v>29707603</v>
      </c>
      <c r="I301" s="275" t="s">
        <v>197</v>
      </c>
      <c r="J301" s="275" t="s">
        <v>9</v>
      </c>
      <c r="K301" s="275">
        <v>82121500</v>
      </c>
      <c r="L301" s="297" t="s">
        <v>571</v>
      </c>
      <c r="M301" s="297" t="s">
        <v>76</v>
      </c>
      <c r="N301" s="297" t="s">
        <v>48</v>
      </c>
      <c r="O301" s="297" t="s">
        <v>241</v>
      </c>
      <c r="P301" s="297" t="s">
        <v>1</v>
      </c>
      <c r="Q301" s="299">
        <v>2500000</v>
      </c>
      <c r="R301" s="299">
        <v>2500000</v>
      </c>
      <c r="S301" s="297" t="s">
        <v>93</v>
      </c>
      <c r="T301" s="453" t="s">
        <v>94</v>
      </c>
      <c r="U301" s="297" t="s">
        <v>554</v>
      </c>
      <c r="V301" s="208">
        <v>7000084924</v>
      </c>
      <c r="W301" s="208">
        <v>420004284</v>
      </c>
      <c r="X301" s="658">
        <v>2244340</v>
      </c>
      <c r="Y301" s="208" t="s">
        <v>1021</v>
      </c>
      <c r="Z301" s="208" t="s">
        <v>502</v>
      </c>
      <c r="AA301" s="297"/>
      <c r="AB301" s="297"/>
      <c r="AC301" s="300"/>
      <c r="AD301" s="300"/>
      <c r="AE301" s="300"/>
      <c r="AF301" s="300"/>
      <c r="AG301" s="300"/>
      <c r="AH301" s="300">
        <v>2500000</v>
      </c>
      <c r="AI301" s="300"/>
      <c r="AJ301" s="300"/>
      <c r="AK301" s="300"/>
      <c r="AL301" s="300"/>
      <c r="AM301" s="300"/>
      <c r="AN301" s="300"/>
    </row>
    <row r="302" spans="1:44" s="62" customFormat="1" ht="63.75" customHeight="1" x14ac:dyDescent="0.25">
      <c r="A302" s="348" t="s">
        <v>83</v>
      </c>
      <c r="B302" s="275" t="s">
        <v>196</v>
      </c>
      <c r="C302" s="275" t="s">
        <v>139</v>
      </c>
      <c r="D302" s="275">
        <v>29707603</v>
      </c>
      <c r="E302" s="275" t="s">
        <v>87</v>
      </c>
      <c r="F302" s="275">
        <v>558</v>
      </c>
      <c r="G302" s="275" t="s">
        <v>8</v>
      </c>
      <c r="H302" s="208">
        <v>29707603</v>
      </c>
      <c r="I302" s="275" t="s">
        <v>197</v>
      </c>
      <c r="J302" s="275" t="s">
        <v>9</v>
      </c>
      <c r="K302" s="275">
        <v>82121500</v>
      </c>
      <c r="L302" s="768" t="s">
        <v>578</v>
      </c>
      <c r="M302" s="766" t="s">
        <v>76</v>
      </c>
      <c r="N302" s="766" t="s">
        <v>48</v>
      </c>
      <c r="O302" s="297" t="s">
        <v>241</v>
      </c>
      <c r="P302" s="297" t="s">
        <v>1</v>
      </c>
      <c r="Q302" s="767">
        <v>2430000</v>
      </c>
      <c r="R302" s="767">
        <v>2430000</v>
      </c>
      <c r="S302" s="297" t="s">
        <v>93</v>
      </c>
      <c r="T302" s="297" t="s">
        <v>94</v>
      </c>
      <c r="U302" s="297" t="s">
        <v>554</v>
      </c>
      <c r="V302" s="208">
        <v>7000085241</v>
      </c>
      <c r="W302" s="208">
        <v>4500027042</v>
      </c>
      <c r="X302" s="944">
        <v>2430000</v>
      </c>
      <c r="Y302" s="945" t="s">
        <v>709</v>
      </c>
      <c r="Z302" s="945" t="s">
        <v>719</v>
      </c>
      <c r="AA302" s="766"/>
      <c r="AB302" s="766"/>
      <c r="AC302" s="803"/>
      <c r="AD302" s="803"/>
      <c r="AE302" s="803"/>
      <c r="AF302" s="803"/>
      <c r="AG302" s="803"/>
      <c r="AH302" s="803"/>
      <c r="AI302" s="803">
        <v>2430000</v>
      </c>
      <c r="AJ302" s="803"/>
      <c r="AK302" s="803"/>
      <c r="AL302" s="803"/>
      <c r="AM302" s="803"/>
      <c r="AN302" s="803"/>
    </row>
    <row r="303" spans="1:44" s="62" customFormat="1" ht="75.75" customHeight="1" x14ac:dyDescent="0.25">
      <c r="A303" s="348" t="s">
        <v>83</v>
      </c>
      <c r="B303" s="275" t="s">
        <v>196</v>
      </c>
      <c r="C303" s="275" t="s">
        <v>139</v>
      </c>
      <c r="D303" s="275">
        <v>29707603</v>
      </c>
      <c r="E303" s="275" t="s">
        <v>87</v>
      </c>
      <c r="F303" s="275">
        <v>558</v>
      </c>
      <c r="G303" s="275" t="s">
        <v>8</v>
      </c>
      <c r="H303" s="208">
        <v>29707603</v>
      </c>
      <c r="I303" s="275" t="s">
        <v>197</v>
      </c>
      <c r="J303" s="275" t="s">
        <v>234</v>
      </c>
      <c r="K303" s="275">
        <v>90151802</v>
      </c>
      <c r="L303" s="297" t="s">
        <v>654</v>
      </c>
      <c r="M303" s="297" t="s">
        <v>72</v>
      </c>
      <c r="N303" s="297" t="s">
        <v>144</v>
      </c>
      <c r="O303" s="297" t="s">
        <v>392</v>
      </c>
      <c r="P303" s="297" t="s">
        <v>1</v>
      </c>
      <c r="Q303" s="299">
        <v>90000000</v>
      </c>
      <c r="R303" s="299">
        <v>90000000</v>
      </c>
      <c r="S303" s="297" t="s">
        <v>93</v>
      </c>
      <c r="T303" s="297" t="s">
        <v>94</v>
      </c>
      <c r="U303" s="297" t="s">
        <v>554</v>
      </c>
      <c r="V303" s="940">
        <v>7000085932</v>
      </c>
      <c r="W303" s="940">
        <v>4500027165</v>
      </c>
      <c r="X303" s="658">
        <v>89946421</v>
      </c>
      <c r="Y303" s="208" t="s">
        <v>1022</v>
      </c>
      <c r="Z303" s="208" t="s">
        <v>312</v>
      </c>
      <c r="AA303" s="297"/>
      <c r="AB303" s="297"/>
      <c r="AC303" s="766"/>
      <c r="AD303" s="766"/>
      <c r="AE303" s="766"/>
      <c r="AF303" s="766"/>
      <c r="AG303" s="770"/>
      <c r="AH303" s="766"/>
      <c r="AI303" s="770"/>
      <c r="AJ303" s="774">
        <v>45000000</v>
      </c>
      <c r="AK303" s="774">
        <v>45000000</v>
      </c>
      <c r="AL303" s="766"/>
      <c r="AM303" s="766"/>
      <c r="AN303" s="766"/>
    </row>
    <row r="304" spans="1:44" s="62" customFormat="1" ht="81" customHeight="1" x14ac:dyDescent="0.25">
      <c r="A304" s="348" t="s">
        <v>83</v>
      </c>
      <c r="B304" s="275" t="s">
        <v>196</v>
      </c>
      <c r="C304" s="275" t="s">
        <v>139</v>
      </c>
      <c r="D304" s="275">
        <v>29707603</v>
      </c>
      <c r="E304" s="275" t="s">
        <v>87</v>
      </c>
      <c r="F304" s="275">
        <v>558</v>
      </c>
      <c r="G304" s="275" t="s">
        <v>8</v>
      </c>
      <c r="H304" s="208">
        <v>29707603</v>
      </c>
      <c r="I304" s="275" t="s">
        <v>197</v>
      </c>
      <c r="J304" s="275" t="s">
        <v>234</v>
      </c>
      <c r="K304" s="275">
        <v>90151802</v>
      </c>
      <c r="L304" s="297" t="s">
        <v>573</v>
      </c>
      <c r="M304" s="297" t="s">
        <v>76</v>
      </c>
      <c r="N304" s="297" t="s">
        <v>570</v>
      </c>
      <c r="O304" s="297" t="s">
        <v>392</v>
      </c>
      <c r="P304" s="297" t="s">
        <v>1</v>
      </c>
      <c r="Q304" s="299">
        <v>29452500</v>
      </c>
      <c r="R304" s="299">
        <v>29452500</v>
      </c>
      <c r="S304" s="297" t="s">
        <v>93</v>
      </c>
      <c r="T304" s="297" t="s">
        <v>94</v>
      </c>
      <c r="U304" s="297" t="s">
        <v>554</v>
      </c>
      <c r="V304" s="208">
        <v>7000085022</v>
      </c>
      <c r="W304" s="208">
        <v>4500027054</v>
      </c>
      <c r="X304" s="944">
        <v>29452500</v>
      </c>
      <c r="Y304" s="945" t="s">
        <v>720</v>
      </c>
      <c r="Z304" s="945" t="s">
        <v>721</v>
      </c>
      <c r="AA304" s="297"/>
      <c r="AB304" s="297"/>
      <c r="AC304" s="766"/>
      <c r="AD304" s="766"/>
      <c r="AE304" s="766"/>
      <c r="AF304" s="766"/>
      <c r="AG304" s="770"/>
      <c r="AH304" s="766"/>
      <c r="AI304" s="770">
        <v>60000000</v>
      </c>
      <c r="AJ304" s="770"/>
      <c r="AK304" s="770"/>
      <c r="AL304" s="770"/>
      <c r="AM304" s="766"/>
      <c r="AN304" s="766"/>
    </row>
    <row r="305" spans="1:44" s="62" customFormat="1" ht="93.75" customHeight="1" x14ac:dyDescent="0.25">
      <c r="A305" s="348" t="s">
        <v>83</v>
      </c>
      <c r="B305" s="275" t="s">
        <v>196</v>
      </c>
      <c r="C305" s="275" t="s">
        <v>139</v>
      </c>
      <c r="D305" s="275">
        <v>29707603</v>
      </c>
      <c r="E305" s="275" t="s">
        <v>87</v>
      </c>
      <c r="F305" s="275">
        <v>558</v>
      </c>
      <c r="G305" s="275" t="s">
        <v>8</v>
      </c>
      <c r="H305" s="208">
        <v>29707603</v>
      </c>
      <c r="I305" s="275" t="s">
        <v>197</v>
      </c>
      <c r="J305" s="275" t="s">
        <v>234</v>
      </c>
      <c r="K305" s="275">
        <v>90151802</v>
      </c>
      <c r="L305" s="297" t="s">
        <v>563</v>
      </c>
      <c r="M305" s="297" t="s">
        <v>77</v>
      </c>
      <c r="N305" s="297" t="s">
        <v>564</v>
      </c>
      <c r="O305" s="297" t="s">
        <v>392</v>
      </c>
      <c r="P305" s="297" t="s">
        <v>1</v>
      </c>
      <c r="Q305" s="299">
        <v>240000000</v>
      </c>
      <c r="R305" s="299">
        <v>240000000</v>
      </c>
      <c r="S305" s="297" t="s">
        <v>93</v>
      </c>
      <c r="T305" s="297" t="s">
        <v>94</v>
      </c>
      <c r="U305" s="297" t="s">
        <v>554</v>
      </c>
      <c r="V305" s="940">
        <v>7000084776</v>
      </c>
      <c r="W305" s="940">
        <v>4200004339</v>
      </c>
      <c r="X305" s="941">
        <v>151957050</v>
      </c>
      <c r="Y305" s="208" t="s">
        <v>1020</v>
      </c>
      <c r="Z305" s="208" t="s">
        <v>312</v>
      </c>
      <c r="AA305" s="297"/>
      <c r="AB305" s="297"/>
      <c r="AC305" s="766"/>
      <c r="AD305" s="766"/>
      <c r="AE305" s="766"/>
      <c r="AF305" s="766"/>
      <c r="AG305" s="770"/>
      <c r="AH305" s="766"/>
      <c r="AI305" s="770">
        <v>60000000</v>
      </c>
      <c r="AJ305" s="770">
        <v>60000000</v>
      </c>
      <c r="AK305" s="770">
        <v>60000000</v>
      </c>
      <c r="AL305" s="770">
        <v>60000000</v>
      </c>
      <c r="AM305" s="766"/>
      <c r="AN305" s="766"/>
      <c r="AO305" s="62">
        <f>SUM(AF305:AN305)</f>
        <v>240000000</v>
      </c>
    </row>
    <row r="306" spans="1:44" ht="111" customHeight="1" x14ac:dyDescent="0.25">
      <c r="A306" s="348" t="s">
        <v>83</v>
      </c>
      <c r="B306" s="275" t="s">
        <v>196</v>
      </c>
      <c r="C306" s="275" t="s">
        <v>139</v>
      </c>
      <c r="D306" s="275">
        <v>29707603</v>
      </c>
      <c r="E306" s="275" t="s">
        <v>87</v>
      </c>
      <c r="F306" s="275">
        <v>558</v>
      </c>
      <c r="G306" s="275" t="s">
        <v>8</v>
      </c>
      <c r="H306" s="208">
        <v>29707603</v>
      </c>
      <c r="I306" s="275" t="s">
        <v>197</v>
      </c>
      <c r="J306" s="275" t="s">
        <v>229</v>
      </c>
      <c r="K306" s="275">
        <v>86101705</v>
      </c>
      <c r="L306" s="297" t="s">
        <v>562</v>
      </c>
      <c r="M306" s="297" t="s">
        <v>76</v>
      </c>
      <c r="N306" s="297" t="s">
        <v>246</v>
      </c>
      <c r="O306" s="297" t="s">
        <v>247</v>
      </c>
      <c r="P306" s="301" t="s">
        <v>1</v>
      </c>
      <c r="Q306" s="302">
        <v>71000000</v>
      </c>
      <c r="R306" s="302">
        <v>71000000</v>
      </c>
      <c r="S306" s="297" t="s">
        <v>93</v>
      </c>
      <c r="T306" s="297" t="s">
        <v>94</v>
      </c>
      <c r="U306" s="297" t="s">
        <v>554</v>
      </c>
      <c r="V306" s="208">
        <v>7000084775</v>
      </c>
      <c r="W306" s="208">
        <v>4500027214</v>
      </c>
      <c r="X306" s="658">
        <v>71000000</v>
      </c>
      <c r="Y306" s="208" t="s">
        <v>1173</v>
      </c>
      <c r="Z306" s="208" t="s">
        <v>1174</v>
      </c>
      <c r="AA306" s="297"/>
      <c r="AB306" s="297"/>
      <c r="AC306" s="766"/>
      <c r="AD306" s="766"/>
      <c r="AE306" s="766"/>
      <c r="AF306" s="766"/>
      <c r="AG306" s="766"/>
      <c r="AH306" s="766"/>
      <c r="AI306" s="774"/>
      <c r="AJ306" s="766"/>
      <c r="AK306" s="770">
        <v>71000000</v>
      </c>
      <c r="AL306" s="766"/>
      <c r="AM306" s="766"/>
      <c r="AN306" s="766"/>
      <c r="AO306" s="123">
        <f>SUM(AK308:AN308)</f>
        <v>6561000</v>
      </c>
      <c r="AP306" s="127">
        <f>+AO306-Q308</f>
        <v>-10935000</v>
      </c>
    </row>
    <row r="307" spans="1:44" ht="60" customHeight="1" x14ac:dyDescent="0.25">
      <c r="A307" s="348" t="s">
        <v>83</v>
      </c>
      <c r="B307" s="275" t="s">
        <v>196</v>
      </c>
      <c r="C307" s="275" t="s">
        <v>139</v>
      </c>
      <c r="D307" s="275">
        <v>29707603</v>
      </c>
      <c r="E307" s="275" t="s">
        <v>87</v>
      </c>
      <c r="F307" s="275">
        <v>558</v>
      </c>
      <c r="G307" s="275" t="s">
        <v>8</v>
      </c>
      <c r="H307" s="208">
        <v>29707603</v>
      </c>
      <c r="I307" s="275" t="s">
        <v>197</v>
      </c>
      <c r="J307" s="208" t="s">
        <v>248</v>
      </c>
      <c r="K307" s="208">
        <v>43232303</v>
      </c>
      <c r="L307" s="297" t="s">
        <v>907</v>
      </c>
      <c r="M307" s="297" t="s">
        <v>79</v>
      </c>
      <c r="N307" s="297" t="s">
        <v>246</v>
      </c>
      <c r="O307" s="297" t="s">
        <v>241</v>
      </c>
      <c r="P307" s="301" t="s">
        <v>1</v>
      </c>
      <c r="Q307" s="302">
        <v>65000000</v>
      </c>
      <c r="R307" s="302">
        <v>65000000</v>
      </c>
      <c r="S307" s="297" t="s">
        <v>93</v>
      </c>
      <c r="T307" s="297" t="s">
        <v>94</v>
      </c>
      <c r="U307" s="297" t="s">
        <v>554</v>
      </c>
      <c r="V307" s="208">
        <v>7000088548</v>
      </c>
      <c r="W307" s="208">
        <v>4500028363</v>
      </c>
      <c r="X307" s="658">
        <v>65000000</v>
      </c>
      <c r="Y307" s="208" t="s">
        <v>1025</v>
      </c>
      <c r="Z307" s="208" t="s">
        <v>1026</v>
      </c>
      <c r="AA307" s="297"/>
      <c r="AB307" s="297"/>
      <c r="AC307" s="766"/>
      <c r="AD307" s="766"/>
      <c r="AE307" s="766"/>
      <c r="AF307" s="766"/>
      <c r="AG307" s="774"/>
      <c r="AH307" s="766"/>
      <c r="AI307" s="766"/>
      <c r="AJ307" s="766"/>
      <c r="AK307" s="766"/>
      <c r="AL307" s="766"/>
      <c r="AM307" s="766"/>
      <c r="AN307" s="774">
        <v>65000000</v>
      </c>
      <c r="AO307" s="123" t="e">
        <f>SUM(#REF!)</f>
        <v>#REF!</v>
      </c>
      <c r="AP307" s="127" t="e">
        <f>+AO307-#REF!</f>
        <v>#REF!</v>
      </c>
    </row>
    <row r="308" spans="1:44" ht="81" customHeight="1" x14ac:dyDescent="0.25">
      <c r="A308" s="348" t="s">
        <v>83</v>
      </c>
      <c r="B308" s="275" t="s">
        <v>196</v>
      </c>
      <c r="C308" s="275" t="s">
        <v>139</v>
      </c>
      <c r="D308" s="275">
        <v>29707603</v>
      </c>
      <c r="E308" s="275" t="s">
        <v>87</v>
      </c>
      <c r="F308" s="275">
        <v>558</v>
      </c>
      <c r="G308" s="275" t="s">
        <v>8</v>
      </c>
      <c r="H308" s="208">
        <v>29707603</v>
      </c>
      <c r="I308" s="275" t="s">
        <v>197</v>
      </c>
      <c r="J308" s="363" t="s">
        <v>88</v>
      </c>
      <c r="K308" s="361">
        <v>80161500</v>
      </c>
      <c r="L308" s="297" t="s">
        <v>863</v>
      </c>
      <c r="M308" s="297" t="s">
        <v>73</v>
      </c>
      <c r="N308" s="297" t="s">
        <v>828</v>
      </c>
      <c r="O308" s="297" t="s">
        <v>91</v>
      </c>
      <c r="P308" s="301" t="s">
        <v>1</v>
      </c>
      <c r="Q308" s="302">
        <v>17496000</v>
      </c>
      <c r="R308" s="302">
        <v>17496000</v>
      </c>
      <c r="S308" s="297" t="s">
        <v>93</v>
      </c>
      <c r="T308" s="297" t="s">
        <v>94</v>
      </c>
      <c r="U308" s="297" t="s">
        <v>554</v>
      </c>
      <c r="V308" s="208">
        <v>7000079946</v>
      </c>
      <c r="W308" s="208">
        <v>4500026436</v>
      </c>
      <c r="X308" s="658">
        <v>17496000</v>
      </c>
      <c r="Y308" s="208" t="s">
        <v>545</v>
      </c>
      <c r="Z308" s="883" t="s">
        <v>546</v>
      </c>
      <c r="AA308" s="297"/>
      <c r="AB308" s="297"/>
      <c r="AC308" s="769"/>
      <c r="AD308" s="769"/>
      <c r="AE308" s="769"/>
      <c r="AF308" s="769">
        <v>2187000</v>
      </c>
      <c r="AG308" s="769">
        <v>2187000</v>
      </c>
      <c r="AH308" s="769">
        <v>2187000</v>
      </c>
      <c r="AI308" s="769">
        <v>2187000</v>
      </c>
      <c r="AJ308" s="769">
        <v>2187000</v>
      </c>
      <c r="AK308" s="769">
        <v>2187000</v>
      </c>
      <c r="AL308" s="769">
        <v>2187000</v>
      </c>
      <c r="AM308" s="769">
        <v>2187000</v>
      </c>
      <c r="AN308" s="769"/>
      <c r="AO308" s="347">
        <f>SUM(AC308:AN308)</f>
        <v>17496000</v>
      </c>
      <c r="AP308" s="127">
        <f>+AO308-Q313</f>
        <v>-50504000</v>
      </c>
    </row>
    <row r="309" spans="1:44" s="540" customFormat="1" ht="81" customHeight="1" x14ac:dyDescent="0.25">
      <c r="A309" s="348" t="s">
        <v>83</v>
      </c>
      <c r="B309" s="275" t="s">
        <v>196</v>
      </c>
      <c r="C309" s="275" t="s">
        <v>139</v>
      </c>
      <c r="D309" s="275">
        <v>29707603</v>
      </c>
      <c r="E309" s="275" t="s">
        <v>87</v>
      </c>
      <c r="F309" s="275">
        <v>558</v>
      </c>
      <c r="G309" s="275" t="s">
        <v>8</v>
      </c>
      <c r="H309" s="208">
        <v>29707603</v>
      </c>
      <c r="I309" s="275" t="s">
        <v>197</v>
      </c>
      <c r="J309" s="363" t="s">
        <v>88</v>
      </c>
      <c r="K309" s="361">
        <v>80161500</v>
      </c>
      <c r="L309" s="297" t="s">
        <v>864</v>
      </c>
      <c r="M309" s="297" t="s">
        <v>79</v>
      </c>
      <c r="N309" s="297" t="s">
        <v>865</v>
      </c>
      <c r="O309" s="297" t="s">
        <v>91</v>
      </c>
      <c r="P309" s="301" t="s">
        <v>1</v>
      </c>
      <c r="Q309" s="302">
        <v>2551500</v>
      </c>
      <c r="R309" s="302">
        <v>2551500</v>
      </c>
      <c r="S309" s="297" t="s">
        <v>93</v>
      </c>
      <c r="T309" s="297" t="s">
        <v>94</v>
      </c>
      <c r="U309" s="297" t="s">
        <v>554</v>
      </c>
      <c r="V309" s="765">
        <v>7000087953</v>
      </c>
      <c r="X309" s="770">
        <v>2551000</v>
      </c>
      <c r="Y309" s="765" t="s">
        <v>1175</v>
      </c>
      <c r="Z309" s="883" t="s">
        <v>546</v>
      </c>
      <c r="AA309" s="766"/>
      <c r="AB309" s="766"/>
      <c r="AC309" s="769"/>
      <c r="AD309" s="769"/>
      <c r="AE309" s="769"/>
      <c r="AF309" s="769"/>
      <c r="AG309" s="769"/>
      <c r="AH309" s="769"/>
      <c r="AI309" s="769"/>
      <c r="AJ309" s="769"/>
      <c r="AK309" s="769"/>
      <c r="AL309" s="769"/>
      <c r="AM309" s="769"/>
      <c r="AN309" s="769">
        <v>2551500</v>
      </c>
      <c r="AO309" s="347"/>
      <c r="AP309" s="127"/>
    </row>
    <row r="310" spans="1:44" s="540" customFormat="1" ht="46.5" customHeight="1" x14ac:dyDescent="0.25">
      <c r="A310" s="348" t="s">
        <v>83</v>
      </c>
      <c r="B310" s="275" t="s">
        <v>196</v>
      </c>
      <c r="C310" s="275" t="s">
        <v>139</v>
      </c>
      <c r="D310" s="275">
        <v>29707603</v>
      </c>
      <c r="E310" s="275" t="s">
        <v>87</v>
      </c>
      <c r="F310" s="275">
        <v>558</v>
      </c>
      <c r="G310" s="275" t="s">
        <v>8</v>
      </c>
      <c r="H310" s="208">
        <v>29707603</v>
      </c>
      <c r="I310" s="275" t="s">
        <v>197</v>
      </c>
      <c r="J310" s="275" t="s">
        <v>234</v>
      </c>
      <c r="K310" s="275">
        <v>90151802</v>
      </c>
      <c r="L310" s="833" t="s">
        <v>771</v>
      </c>
      <c r="M310" s="768" t="s">
        <v>78</v>
      </c>
      <c r="N310" s="768" t="s">
        <v>48</v>
      </c>
      <c r="O310" s="768" t="s">
        <v>91</v>
      </c>
      <c r="P310" s="301" t="s">
        <v>1</v>
      </c>
      <c r="Q310" s="799">
        <v>30000000</v>
      </c>
      <c r="R310" s="799">
        <v>30000000</v>
      </c>
      <c r="S310" s="297" t="s">
        <v>93</v>
      </c>
      <c r="T310" s="297" t="s">
        <v>94</v>
      </c>
      <c r="U310" s="297" t="s">
        <v>554</v>
      </c>
      <c r="V310" s="765">
        <v>7000086586</v>
      </c>
      <c r="W310" s="775">
        <v>4500027496</v>
      </c>
      <c r="X310" s="770">
        <v>30000000</v>
      </c>
      <c r="Y310" s="765" t="s">
        <v>1023</v>
      </c>
      <c r="Z310" s="766" t="s">
        <v>1024</v>
      </c>
      <c r="AA310" s="766"/>
      <c r="AB310" s="766"/>
      <c r="AC310" s="769"/>
      <c r="AD310" s="769"/>
      <c r="AE310" s="769"/>
      <c r="AF310" s="769"/>
      <c r="AG310" s="769"/>
      <c r="AH310" s="769"/>
      <c r="AI310" s="769"/>
      <c r="AJ310" s="769">
        <v>30000000</v>
      </c>
      <c r="AK310" s="769"/>
      <c r="AL310" s="769"/>
      <c r="AM310" s="769"/>
      <c r="AN310" s="769"/>
      <c r="AO310" s="347"/>
      <c r="AP310" s="127"/>
    </row>
    <row r="311" spans="1:44" s="540" customFormat="1" ht="46.5" customHeight="1" x14ac:dyDescent="0.25">
      <c r="A311" s="348" t="s">
        <v>83</v>
      </c>
      <c r="B311" s="275" t="s">
        <v>196</v>
      </c>
      <c r="C311" s="275" t="s">
        <v>139</v>
      </c>
      <c r="D311" s="275">
        <v>29707603</v>
      </c>
      <c r="E311" s="275" t="s">
        <v>87</v>
      </c>
      <c r="F311" s="275">
        <v>558</v>
      </c>
      <c r="G311" s="275" t="s">
        <v>8</v>
      </c>
      <c r="H311" s="208">
        <v>29707603</v>
      </c>
      <c r="I311" s="275" t="s">
        <v>197</v>
      </c>
      <c r="J311" s="275" t="s">
        <v>203</v>
      </c>
      <c r="K311" s="275" t="s">
        <v>371</v>
      </c>
      <c r="L311" s="833" t="s">
        <v>242</v>
      </c>
      <c r="M311" s="768" t="s">
        <v>79</v>
      </c>
      <c r="N311" s="768" t="s">
        <v>144</v>
      </c>
      <c r="O311" s="768" t="s">
        <v>206</v>
      </c>
      <c r="P311" s="301" t="s">
        <v>1</v>
      </c>
      <c r="Q311" s="799">
        <v>800000000</v>
      </c>
      <c r="R311" s="799">
        <v>800000000</v>
      </c>
      <c r="S311" s="297" t="s">
        <v>93</v>
      </c>
      <c r="T311" s="297" t="s">
        <v>94</v>
      </c>
      <c r="U311" s="297" t="s">
        <v>554</v>
      </c>
      <c r="V311" s="765">
        <v>7000087913</v>
      </c>
      <c r="W311" s="775">
        <v>4500028828</v>
      </c>
      <c r="X311" s="770">
        <v>728326426</v>
      </c>
      <c r="Y311" s="765" t="s">
        <v>1122</v>
      </c>
      <c r="Z311" s="766" t="s">
        <v>1123</v>
      </c>
      <c r="AA311" s="766"/>
      <c r="AB311" s="766"/>
      <c r="AC311" s="769"/>
      <c r="AD311" s="769"/>
      <c r="AE311" s="769"/>
      <c r="AF311" s="769"/>
      <c r="AG311" s="769"/>
      <c r="AH311" s="769"/>
      <c r="AI311" s="769"/>
      <c r="AJ311" s="769"/>
      <c r="AK311" s="769"/>
      <c r="AL311" s="769"/>
      <c r="AM311" s="769"/>
      <c r="AN311" s="769">
        <v>70000000</v>
      </c>
      <c r="AO311" s="347"/>
      <c r="AP311" s="127"/>
    </row>
    <row r="312" spans="1:44" s="540" customFormat="1" ht="46.5" customHeight="1" x14ac:dyDescent="0.25">
      <c r="A312" s="348" t="s">
        <v>83</v>
      </c>
      <c r="B312" s="275" t="s">
        <v>196</v>
      </c>
      <c r="C312" s="275" t="s">
        <v>139</v>
      </c>
      <c r="D312" s="275">
        <v>29707603</v>
      </c>
      <c r="E312" s="275" t="s">
        <v>87</v>
      </c>
      <c r="F312" s="275">
        <v>558</v>
      </c>
      <c r="G312" s="275" t="s">
        <v>8</v>
      </c>
      <c r="H312" s="208">
        <v>29707603</v>
      </c>
      <c r="I312" s="275" t="s">
        <v>197</v>
      </c>
      <c r="J312" s="275" t="s">
        <v>203</v>
      </c>
      <c r="K312" s="275" t="s">
        <v>371</v>
      </c>
      <c r="L312" s="833" t="s">
        <v>897</v>
      </c>
      <c r="M312" s="768" t="s">
        <v>79</v>
      </c>
      <c r="N312" s="768" t="s">
        <v>825</v>
      </c>
      <c r="O312" s="768" t="s">
        <v>91</v>
      </c>
      <c r="P312" s="301" t="s">
        <v>1</v>
      </c>
      <c r="Q312" s="799">
        <v>30000000</v>
      </c>
      <c r="R312" s="799">
        <v>30000000</v>
      </c>
      <c r="S312" s="297" t="s">
        <v>93</v>
      </c>
      <c r="T312" s="297" t="s">
        <v>94</v>
      </c>
      <c r="U312" s="297" t="s">
        <v>554</v>
      </c>
      <c r="V312" s="765">
        <v>7000087839</v>
      </c>
      <c r="W312" s="775">
        <v>4500028651</v>
      </c>
      <c r="X312" s="770">
        <v>30000000</v>
      </c>
      <c r="Y312" s="765" t="s">
        <v>1178</v>
      </c>
      <c r="Z312" s="766" t="s">
        <v>1179</v>
      </c>
      <c r="AA312" s="766"/>
      <c r="AB312" s="766"/>
      <c r="AC312" s="769"/>
      <c r="AD312" s="769"/>
      <c r="AE312" s="769"/>
      <c r="AF312" s="769"/>
      <c r="AG312" s="769"/>
      <c r="AH312" s="769"/>
      <c r="AI312" s="769"/>
      <c r="AJ312" s="769"/>
      <c r="AK312" s="769"/>
      <c r="AL312" s="769">
        <v>10000000</v>
      </c>
      <c r="AM312" s="769">
        <v>10000000</v>
      </c>
      <c r="AN312" s="769">
        <v>10000000</v>
      </c>
      <c r="AO312" s="347"/>
      <c r="AP312" s="127"/>
    </row>
    <row r="313" spans="1:44" ht="66" customHeight="1" x14ac:dyDescent="0.25">
      <c r="A313" s="351" t="s">
        <v>83</v>
      </c>
      <c r="B313" s="275" t="s">
        <v>201</v>
      </c>
      <c r="C313" s="275" t="s">
        <v>139</v>
      </c>
      <c r="D313" s="275">
        <v>29702902</v>
      </c>
      <c r="E313" s="275" t="s">
        <v>199</v>
      </c>
      <c r="F313" s="275">
        <v>577</v>
      </c>
      <c r="G313" s="275" t="s">
        <v>8</v>
      </c>
      <c r="H313" s="275">
        <v>29702902</v>
      </c>
      <c r="I313" s="275" t="s">
        <v>202</v>
      </c>
      <c r="J313" s="363" t="s">
        <v>88</v>
      </c>
      <c r="K313" s="361">
        <v>80161500</v>
      </c>
      <c r="L313" s="208" t="s">
        <v>810</v>
      </c>
      <c r="M313" s="297" t="s">
        <v>78</v>
      </c>
      <c r="N313" s="297" t="s">
        <v>343</v>
      </c>
      <c r="O313" s="297" t="s">
        <v>241</v>
      </c>
      <c r="P313" s="301" t="s">
        <v>1</v>
      </c>
      <c r="Q313" s="302">
        <v>68000000</v>
      </c>
      <c r="R313" s="302">
        <v>68000000</v>
      </c>
      <c r="S313" s="297" t="s">
        <v>93</v>
      </c>
      <c r="T313" s="297" t="s">
        <v>94</v>
      </c>
      <c r="U313" s="297" t="s">
        <v>250</v>
      </c>
      <c r="V313" s="208">
        <v>7000086918</v>
      </c>
      <c r="W313" s="208">
        <v>4500028067</v>
      </c>
      <c r="X313" s="658">
        <v>68000000</v>
      </c>
      <c r="Y313" s="757" t="s">
        <v>1180</v>
      </c>
      <c r="Z313" s="208" t="s">
        <v>1038</v>
      </c>
      <c r="AA313" s="297"/>
      <c r="AB313" s="297"/>
      <c r="AC313" s="297"/>
      <c r="AD313" s="302"/>
      <c r="AE313" s="302"/>
      <c r="AF313" s="302"/>
      <c r="AG313" s="302"/>
      <c r="AH313" s="302"/>
      <c r="AI313" s="302"/>
      <c r="AJ313" s="302"/>
      <c r="AK313" s="313">
        <v>17000000</v>
      </c>
      <c r="AL313" s="313">
        <v>17000000</v>
      </c>
      <c r="AM313" s="313">
        <v>17000000</v>
      </c>
      <c r="AN313" s="313">
        <v>17000000</v>
      </c>
      <c r="AO313" s="392"/>
      <c r="AP313" s="246"/>
      <c r="AQ313" s="246"/>
      <c r="AR313" s="246"/>
    </row>
    <row r="314" spans="1:44" ht="93.75" customHeight="1" x14ac:dyDescent="0.25">
      <c r="A314" s="351" t="s">
        <v>83</v>
      </c>
      <c r="B314" s="275" t="s">
        <v>201</v>
      </c>
      <c r="C314" s="275" t="s">
        <v>139</v>
      </c>
      <c r="D314" s="275">
        <v>29702902</v>
      </c>
      <c r="E314" s="275" t="s">
        <v>199</v>
      </c>
      <c r="F314" s="275">
        <v>577</v>
      </c>
      <c r="G314" s="275" t="s">
        <v>8</v>
      </c>
      <c r="H314" s="275">
        <v>29702902</v>
      </c>
      <c r="I314" s="275" t="s">
        <v>202</v>
      </c>
      <c r="J314" s="363" t="s">
        <v>88</v>
      </c>
      <c r="K314" s="361">
        <v>80161500</v>
      </c>
      <c r="L314" s="208" t="s">
        <v>1181</v>
      </c>
      <c r="M314" s="297" t="s">
        <v>71</v>
      </c>
      <c r="N314" s="297" t="s">
        <v>147</v>
      </c>
      <c r="O314" s="297" t="s">
        <v>241</v>
      </c>
      <c r="P314" s="301" t="s">
        <v>1</v>
      </c>
      <c r="Q314" s="302">
        <v>68000000</v>
      </c>
      <c r="R314" s="302">
        <v>68000000</v>
      </c>
      <c r="S314" s="297" t="s">
        <v>93</v>
      </c>
      <c r="T314" s="297" t="s">
        <v>94</v>
      </c>
      <c r="U314" s="297" t="s">
        <v>250</v>
      </c>
      <c r="V314" s="208">
        <v>7000079990</v>
      </c>
      <c r="W314" s="757">
        <v>4500027131</v>
      </c>
      <c r="X314" s="1085">
        <v>68000000</v>
      </c>
      <c r="Y314" s="757" t="s">
        <v>1182</v>
      </c>
      <c r="Z314" s="208" t="s">
        <v>1038</v>
      </c>
      <c r="AA314" s="297"/>
      <c r="AB314" s="297"/>
      <c r="AC314" s="297"/>
      <c r="AD314" s="302">
        <v>7555555</v>
      </c>
      <c r="AE314" s="302"/>
      <c r="AF314" s="302">
        <v>7555555</v>
      </c>
      <c r="AG314" s="302">
        <v>7555555</v>
      </c>
      <c r="AH314" s="302">
        <v>7555555</v>
      </c>
      <c r="AI314" s="302">
        <v>7555555</v>
      </c>
      <c r="AJ314" s="302">
        <v>7555555</v>
      </c>
      <c r="AK314" s="302">
        <v>7555555</v>
      </c>
      <c r="AL314" s="302">
        <v>7555555</v>
      </c>
      <c r="AM314" s="302">
        <v>7555560</v>
      </c>
      <c r="AN314" s="297"/>
      <c r="AO314" s="123">
        <f t="shared" ref="AO314:AO320" si="11">SUM(AC314:AN314)</f>
        <v>68000000</v>
      </c>
      <c r="AP314" s="127"/>
    </row>
    <row r="315" spans="1:44" ht="82.5" customHeight="1" x14ac:dyDescent="0.25">
      <c r="A315" s="351" t="s">
        <v>83</v>
      </c>
      <c r="B315" s="275" t="s">
        <v>201</v>
      </c>
      <c r="C315" s="275" t="s">
        <v>139</v>
      </c>
      <c r="D315" s="275">
        <v>29702902</v>
      </c>
      <c r="E315" s="275" t="s">
        <v>199</v>
      </c>
      <c r="F315" s="275">
        <v>577</v>
      </c>
      <c r="G315" s="275" t="s">
        <v>8</v>
      </c>
      <c r="H315" s="275">
        <v>29702902</v>
      </c>
      <c r="I315" s="275" t="s">
        <v>202</v>
      </c>
      <c r="J315" s="275" t="s">
        <v>204</v>
      </c>
      <c r="K315" s="275">
        <v>43232202</v>
      </c>
      <c r="L315" s="208" t="s">
        <v>1183</v>
      </c>
      <c r="M315" s="297" t="s">
        <v>71</v>
      </c>
      <c r="N315" s="297" t="s">
        <v>249</v>
      </c>
      <c r="O315" s="297" t="s">
        <v>235</v>
      </c>
      <c r="P315" s="301" t="s">
        <v>1</v>
      </c>
      <c r="Q315" s="302">
        <v>80600000</v>
      </c>
      <c r="R315" s="302">
        <v>80600000</v>
      </c>
      <c r="S315" s="297" t="s">
        <v>93</v>
      </c>
      <c r="T315" s="297" t="s">
        <v>94</v>
      </c>
      <c r="U315" s="297" t="s">
        <v>250</v>
      </c>
      <c r="V315" s="208">
        <v>7000079889</v>
      </c>
      <c r="W315" s="757">
        <v>4200004430</v>
      </c>
      <c r="X315" s="1085">
        <v>80599998</v>
      </c>
      <c r="Y315" s="757" t="s">
        <v>1184</v>
      </c>
      <c r="Z315" s="757" t="s">
        <v>502</v>
      </c>
      <c r="AA315" s="297"/>
      <c r="AB315" s="297"/>
      <c r="AC315" s="302"/>
      <c r="AD315" s="302">
        <v>13433333</v>
      </c>
      <c r="AE315" s="297"/>
      <c r="AF315" s="302">
        <v>13433333</v>
      </c>
      <c r="AG315" s="302">
        <v>13433333</v>
      </c>
      <c r="AH315" s="302">
        <v>13433333</v>
      </c>
      <c r="AI315" s="302">
        <v>13433333</v>
      </c>
      <c r="AJ315" s="302">
        <v>13433335</v>
      </c>
      <c r="AK315" s="302"/>
      <c r="AL315" s="302"/>
      <c r="AM315" s="302"/>
      <c r="AN315" s="297"/>
      <c r="AO315" s="123">
        <f t="shared" si="11"/>
        <v>80600000</v>
      </c>
      <c r="AP315" s="127"/>
    </row>
    <row r="316" spans="1:44" ht="56.25" customHeight="1" x14ac:dyDescent="0.25">
      <c r="A316" s="351" t="s">
        <v>83</v>
      </c>
      <c r="B316" s="275" t="s">
        <v>201</v>
      </c>
      <c r="C316" s="275" t="s">
        <v>139</v>
      </c>
      <c r="D316" s="275">
        <v>29702902</v>
      </c>
      <c r="E316" s="275" t="s">
        <v>199</v>
      </c>
      <c r="F316" s="275">
        <v>577</v>
      </c>
      <c r="G316" s="275" t="s">
        <v>8</v>
      </c>
      <c r="H316" s="275">
        <v>29702902</v>
      </c>
      <c r="I316" s="275" t="s">
        <v>202</v>
      </c>
      <c r="J316" s="363" t="s">
        <v>88</v>
      </c>
      <c r="K316" s="361">
        <v>80161500</v>
      </c>
      <c r="L316" s="297" t="s">
        <v>260</v>
      </c>
      <c r="M316" s="297" t="s">
        <v>71</v>
      </c>
      <c r="N316" s="297" t="s">
        <v>144</v>
      </c>
      <c r="O316" s="297" t="s">
        <v>235</v>
      </c>
      <c r="P316" s="301" t="s">
        <v>1</v>
      </c>
      <c r="Q316" s="302">
        <v>200000000</v>
      </c>
      <c r="R316" s="302">
        <v>200000000</v>
      </c>
      <c r="S316" s="297" t="s">
        <v>93</v>
      </c>
      <c r="T316" s="297" t="s">
        <v>94</v>
      </c>
      <c r="U316" s="297" t="s">
        <v>250</v>
      </c>
      <c r="V316" s="208">
        <v>7000079992</v>
      </c>
      <c r="W316" s="208">
        <v>7000079992</v>
      </c>
      <c r="X316" s="658">
        <v>200000000</v>
      </c>
      <c r="Y316" s="208" t="s">
        <v>1039</v>
      </c>
      <c r="Z316" s="208" t="s">
        <v>989</v>
      </c>
      <c r="AA316" s="297"/>
      <c r="AB316" s="297"/>
      <c r="AC316" s="297"/>
      <c r="AD316" s="302">
        <v>20000000</v>
      </c>
      <c r="AE316" s="302"/>
      <c r="AF316" s="302">
        <v>20000000</v>
      </c>
      <c r="AG316" s="302">
        <v>20000000</v>
      </c>
      <c r="AH316" s="302">
        <v>20000000</v>
      </c>
      <c r="AI316" s="302">
        <v>20000000</v>
      </c>
      <c r="AJ316" s="302">
        <v>20000000</v>
      </c>
      <c r="AK316" s="302">
        <v>20000000</v>
      </c>
      <c r="AL316" s="302">
        <v>20000000</v>
      </c>
      <c r="AM316" s="302">
        <v>20000000</v>
      </c>
      <c r="AN316" s="302">
        <v>20000000</v>
      </c>
      <c r="AO316" s="123">
        <f t="shared" si="11"/>
        <v>200000000</v>
      </c>
      <c r="AP316" s="127"/>
    </row>
    <row r="317" spans="1:44" ht="57" customHeight="1" x14ac:dyDescent="0.25">
      <c r="A317" s="351" t="s">
        <v>83</v>
      </c>
      <c r="B317" s="275" t="s">
        <v>232</v>
      </c>
      <c r="C317" s="275" t="s">
        <v>139</v>
      </c>
      <c r="D317" s="275">
        <v>29702901</v>
      </c>
      <c r="E317" s="275" t="s">
        <v>199</v>
      </c>
      <c r="F317" s="275">
        <v>576</v>
      </c>
      <c r="G317" s="275" t="s">
        <v>8</v>
      </c>
      <c r="H317" s="275">
        <v>29702901</v>
      </c>
      <c r="I317" s="275" t="s">
        <v>202</v>
      </c>
      <c r="J317" s="363" t="s">
        <v>88</v>
      </c>
      <c r="K317" s="361">
        <v>80161500</v>
      </c>
      <c r="L317" s="297" t="s">
        <v>481</v>
      </c>
      <c r="M317" s="297" t="s">
        <v>71</v>
      </c>
      <c r="N317" s="297" t="s">
        <v>249</v>
      </c>
      <c r="O317" s="297" t="s">
        <v>235</v>
      </c>
      <c r="P317" s="301" t="s">
        <v>1</v>
      </c>
      <c r="Q317" s="390">
        <v>90300000</v>
      </c>
      <c r="R317" s="302">
        <v>90300000</v>
      </c>
      <c r="S317" s="297" t="s">
        <v>93</v>
      </c>
      <c r="T317" s="297" t="s">
        <v>94</v>
      </c>
      <c r="U317" s="297" t="s">
        <v>250</v>
      </c>
      <c r="V317" s="208">
        <v>7000083671</v>
      </c>
      <c r="W317" s="208">
        <v>4200003843</v>
      </c>
      <c r="X317" s="658">
        <v>90300000</v>
      </c>
      <c r="Y317" s="208" t="s">
        <v>1032</v>
      </c>
      <c r="Z317" s="208" t="s">
        <v>989</v>
      </c>
      <c r="AA317" s="297"/>
      <c r="AB317" s="297"/>
      <c r="AC317" s="297"/>
      <c r="AD317" s="302">
        <v>15050000</v>
      </c>
      <c r="AE317" s="302"/>
      <c r="AF317" s="302">
        <v>15050000</v>
      </c>
      <c r="AG317" s="302">
        <v>15050000</v>
      </c>
      <c r="AH317" s="302">
        <v>15050000</v>
      </c>
      <c r="AI317" s="302">
        <v>15050000</v>
      </c>
      <c r="AJ317" s="302">
        <v>15050000</v>
      </c>
      <c r="AK317" s="297"/>
      <c r="AL317" s="297"/>
      <c r="AM317" s="297"/>
      <c r="AN317" s="297"/>
      <c r="AO317" s="281">
        <f t="shared" si="11"/>
        <v>90300000</v>
      </c>
      <c r="AP317" s="127"/>
    </row>
    <row r="318" spans="1:44" ht="60" customHeight="1" x14ac:dyDescent="0.25">
      <c r="A318" s="351" t="s">
        <v>83</v>
      </c>
      <c r="B318" s="275" t="s">
        <v>232</v>
      </c>
      <c r="C318" s="275" t="s">
        <v>139</v>
      </c>
      <c r="D318" s="275">
        <v>29702901</v>
      </c>
      <c r="E318" s="275" t="s">
        <v>199</v>
      </c>
      <c r="F318" s="275">
        <v>576</v>
      </c>
      <c r="G318" s="275" t="s">
        <v>8</v>
      </c>
      <c r="H318" s="275">
        <v>29702901</v>
      </c>
      <c r="I318" s="275" t="s">
        <v>202</v>
      </c>
      <c r="J318" s="363" t="s">
        <v>88</v>
      </c>
      <c r="K318" s="361">
        <v>80161500</v>
      </c>
      <c r="L318" s="297" t="s">
        <v>258</v>
      </c>
      <c r="M318" s="297" t="s">
        <v>71</v>
      </c>
      <c r="N318" s="297" t="s">
        <v>144</v>
      </c>
      <c r="O318" s="297" t="s">
        <v>235</v>
      </c>
      <c r="P318" s="301" t="s">
        <v>1</v>
      </c>
      <c r="Q318" s="390">
        <v>75232000</v>
      </c>
      <c r="R318" s="302">
        <v>75232000</v>
      </c>
      <c r="S318" s="297" t="s">
        <v>93</v>
      </c>
      <c r="T318" s="297" t="s">
        <v>94</v>
      </c>
      <c r="U318" s="297" t="s">
        <v>250</v>
      </c>
      <c r="V318" s="208">
        <v>7000080049</v>
      </c>
      <c r="W318" s="208">
        <v>4200003844</v>
      </c>
      <c r="X318" s="658">
        <v>75232000</v>
      </c>
      <c r="Y318" s="208" t="s">
        <v>1033</v>
      </c>
      <c r="Z318" s="208" t="s">
        <v>989</v>
      </c>
      <c r="AA318" s="297"/>
      <c r="AB318" s="297"/>
      <c r="AC318" s="297"/>
      <c r="AD318" s="302">
        <v>7523200</v>
      </c>
      <c r="AE318" s="297"/>
      <c r="AF318" s="302">
        <v>7523200</v>
      </c>
      <c r="AG318" s="302">
        <v>7523200</v>
      </c>
      <c r="AH318" s="302">
        <v>7523200</v>
      </c>
      <c r="AI318" s="302">
        <v>7523200</v>
      </c>
      <c r="AJ318" s="302">
        <v>7523200</v>
      </c>
      <c r="AK318" s="302">
        <v>7523200</v>
      </c>
      <c r="AL318" s="302">
        <v>7523200</v>
      </c>
      <c r="AM318" s="302">
        <v>7523200</v>
      </c>
      <c r="AN318" s="302">
        <v>7523200</v>
      </c>
      <c r="AO318" s="281">
        <f t="shared" si="11"/>
        <v>75232000</v>
      </c>
    </row>
    <row r="319" spans="1:44" ht="48.75" customHeight="1" x14ac:dyDescent="0.25">
      <c r="A319" s="351" t="s">
        <v>83</v>
      </c>
      <c r="B319" s="275" t="s">
        <v>232</v>
      </c>
      <c r="C319" s="275" t="s">
        <v>139</v>
      </c>
      <c r="D319" s="275">
        <v>29702901</v>
      </c>
      <c r="E319" s="275" t="s">
        <v>199</v>
      </c>
      <c r="F319" s="275">
        <v>576</v>
      </c>
      <c r="G319" s="275" t="s">
        <v>8</v>
      </c>
      <c r="H319" s="275">
        <v>29702901</v>
      </c>
      <c r="I319" s="275" t="s">
        <v>202</v>
      </c>
      <c r="J319" s="363" t="s">
        <v>88</v>
      </c>
      <c r="K319" s="361">
        <v>80161500</v>
      </c>
      <c r="L319" s="297" t="s">
        <v>259</v>
      </c>
      <c r="M319" s="297" t="s">
        <v>71</v>
      </c>
      <c r="N319" s="297" t="s">
        <v>144</v>
      </c>
      <c r="O319" s="297" t="s">
        <v>6</v>
      </c>
      <c r="P319" s="301" t="s">
        <v>1</v>
      </c>
      <c r="Q319" s="390">
        <v>13688000</v>
      </c>
      <c r="R319" s="302">
        <v>13688000</v>
      </c>
      <c r="S319" s="297" t="s">
        <v>93</v>
      </c>
      <c r="T319" s="297" t="s">
        <v>94</v>
      </c>
      <c r="U319" s="297" t="s">
        <v>250</v>
      </c>
      <c r="V319" s="208">
        <v>7000079987</v>
      </c>
      <c r="W319" s="208">
        <v>4200003806</v>
      </c>
      <c r="X319" s="658">
        <v>13688000</v>
      </c>
      <c r="Y319" s="208" t="s">
        <v>1034</v>
      </c>
      <c r="Z319" s="208" t="s">
        <v>989</v>
      </c>
      <c r="AA319" s="297"/>
      <c r="AB319" s="297"/>
      <c r="AC319" s="297"/>
      <c r="AD319" s="302">
        <v>1368800</v>
      </c>
      <c r="AE319" s="297"/>
      <c r="AF319" s="302">
        <v>1368800</v>
      </c>
      <c r="AG319" s="302">
        <v>1368800</v>
      </c>
      <c r="AH319" s="302">
        <v>1368800</v>
      </c>
      <c r="AI319" s="302">
        <v>1368800</v>
      </c>
      <c r="AJ319" s="302">
        <v>1368800</v>
      </c>
      <c r="AK319" s="302">
        <v>1368800</v>
      </c>
      <c r="AL319" s="302">
        <v>1368800</v>
      </c>
      <c r="AM319" s="302">
        <v>1368800</v>
      </c>
      <c r="AN319" s="302">
        <v>1368800</v>
      </c>
      <c r="AO319" s="281">
        <f t="shared" si="11"/>
        <v>13688000</v>
      </c>
    </row>
    <row r="320" spans="1:44" ht="95.25" customHeight="1" x14ac:dyDescent="0.25">
      <c r="A320" s="351" t="s">
        <v>83</v>
      </c>
      <c r="B320" s="275" t="s">
        <v>232</v>
      </c>
      <c r="C320" s="275" t="s">
        <v>139</v>
      </c>
      <c r="D320" s="275">
        <v>29702901</v>
      </c>
      <c r="E320" s="275" t="s">
        <v>199</v>
      </c>
      <c r="F320" s="275">
        <v>576</v>
      </c>
      <c r="G320" s="275" t="s">
        <v>8</v>
      </c>
      <c r="H320" s="275">
        <v>29702901</v>
      </c>
      <c r="I320" s="275" t="s">
        <v>202</v>
      </c>
      <c r="J320" s="363" t="s">
        <v>88</v>
      </c>
      <c r="K320" s="361">
        <v>80161500</v>
      </c>
      <c r="L320" s="353" t="s">
        <v>482</v>
      </c>
      <c r="M320" s="297" t="s">
        <v>71</v>
      </c>
      <c r="N320" s="352" t="s">
        <v>249</v>
      </c>
      <c r="O320" s="297" t="s">
        <v>6</v>
      </c>
      <c r="P320" s="301" t="s">
        <v>1</v>
      </c>
      <c r="Q320" s="391">
        <v>17400000</v>
      </c>
      <c r="R320" s="354">
        <v>17400000</v>
      </c>
      <c r="S320" s="297" t="s">
        <v>93</v>
      </c>
      <c r="T320" s="297" t="s">
        <v>94</v>
      </c>
      <c r="U320" s="297" t="s">
        <v>250</v>
      </c>
      <c r="V320" s="439">
        <v>7000083651</v>
      </c>
      <c r="W320" s="439">
        <v>4200003805</v>
      </c>
      <c r="X320" s="952">
        <v>17400000</v>
      </c>
      <c r="Y320" s="439" t="s">
        <v>1035</v>
      </c>
      <c r="Z320" s="208" t="s">
        <v>989</v>
      </c>
      <c r="AA320" s="352"/>
      <c r="AB320" s="352"/>
      <c r="AC320" s="352"/>
      <c r="AD320" s="354"/>
      <c r="AE320" s="352"/>
      <c r="AF320" s="354"/>
      <c r="AG320" s="354">
        <v>8700000</v>
      </c>
      <c r="AH320" s="354"/>
      <c r="AI320" s="354"/>
      <c r="AJ320" s="354"/>
      <c r="AK320" s="354">
        <v>8700000</v>
      </c>
      <c r="AL320" s="354"/>
      <c r="AM320" s="354"/>
      <c r="AN320" s="354"/>
      <c r="AO320" s="281">
        <f t="shared" si="11"/>
        <v>17400000</v>
      </c>
    </row>
    <row r="321" spans="1:44" s="540" customFormat="1" ht="82.5" customHeight="1" x14ac:dyDescent="0.25">
      <c r="A321" s="351" t="s">
        <v>83</v>
      </c>
      <c r="B321" s="275" t="s">
        <v>232</v>
      </c>
      <c r="C321" s="275" t="s">
        <v>139</v>
      </c>
      <c r="D321" s="275">
        <v>29702901</v>
      </c>
      <c r="E321" s="275" t="s">
        <v>199</v>
      </c>
      <c r="F321" s="275">
        <v>576</v>
      </c>
      <c r="G321" s="275" t="s">
        <v>8</v>
      </c>
      <c r="H321" s="275">
        <v>29702901</v>
      </c>
      <c r="I321" s="275" t="s">
        <v>202</v>
      </c>
      <c r="J321" s="363" t="s">
        <v>88</v>
      </c>
      <c r="K321" s="361">
        <v>80161500</v>
      </c>
      <c r="L321" s="667" t="s">
        <v>548</v>
      </c>
      <c r="M321" s="668" t="s">
        <v>181</v>
      </c>
      <c r="N321" s="668" t="s">
        <v>148</v>
      </c>
      <c r="O321" s="297" t="s">
        <v>584</v>
      </c>
      <c r="P321" s="301" t="s">
        <v>1</v>
      </c>
      <c r="Q321" s="669">
        <v>150000000</v>
      </c>
      <c r="R321" s="669">
        <v>150000000</v>
      </c>
      <c r="S321" s="297" t="s">
        <v>93</v>
      </c>
      <c r="T321" s="297" t="s">
        <v>94</v>
      </c>
      <c r="U321" s="297" t="s">
        <v>250</v>
      </c>
      <c r="V321" s="664">
        <v>7000084092</v>
      </c>
      <c r="W321" s="664">
        <v>4200003782</v>
      </c>
      <c r="X321" s="954">
        <v>150000000</v>
      </c>
      <c r="Y321" s="664" t="s">
        <v>1036</v>
      </c>
      <c r="Z321" s="208" t="s">
        <v>989</v>
      </c>
      <c r="AA321" s="665"/>
      <c r="AB321" s="665"/>
      <c r="AC321" s="665"/>
      <c r="AD321" s="666"/>
      <c r="AF321" s="666"/>
      <c r="AG321" s="666">
        <v>25000000</v>
      </c>
      <c r="AH321" s="666">
        <v>25000000</v>
      </c>
      <c r="AI321" s="666">
        <v>25000000</v>
      </c>
      <c r="AJ321" s="666">
        <v>25000000</v>
      </c>
      <c r="AK321" s="666">
        <v>25000000</v>
      </c>
      <c r="AL321" s="666">
        <v>25000000</v>
      </c>
      <c r="AM321" s="666"/>
      <c r="AN321" s="666"/>
      <c r="AO321" s="281"/>
    </row>
    <row r="322" spans="1:44" s="540" customFormat="1" ht="60" customHeight="1" x14ac:dyDescent="0.25">
      <c r="A322" s="351" t="s">
        <v>83</v>
      </c>
      <c r="B322" s="275" t="s">
        <v>232</v>
      </c>
      <c r="C322" s="275" t="s">
        <v>139</v>
      </c>
      <c r="D322" s="275">
        <v>29702901</v>
      </c>
      <c r="E322" s="275" t="s">
        <v>199</v>
      </c>
      <c r="F322" s="275">
        <v>576</v>
      </c>
      <c r="G322" s="275" t="s">
        <v>8</v>
      </c>
      <c r="H322" s="275">
        <v>29702901</v>
      </c>
      <c r="I322" s="275" t="s">
        <v>202</v>
      </c>
      <c r="J322" s="826" t="s">
        <v>811</v>
      </c>
      <c r="K322" s="779">
        <v>78131602</v>
      </c>
      <c r="L322" s="798" t="s">
        <v>906</v>
      </c>
      <c r="M322" s="768" t="s">
        <v>79</v>
      </c>
      <c r="N322" s="768" t="s">
        <v>54</v>
      </c>
      <c r="O322" s="768" t="s">
        <v>584</v>
      </c>
      <c r="P322" s="301" t="s">
        <v>1</v>
      </c>
      <c r="Q322" s="799">
        <v>2462750000</v>
      </c>
      <c r="R322" s="799">
        <v>2462750000</v>
      </c>
      <c r="S322" s="297" t="s">
        <v>534</v>
      </c>
      <c r="T322" s="297" t="s">
        <v>629</v>
      </c>
      <c r="U322" s="297" t="s">
        <v>250</v>
      </c>
      <c r="V322" s="950">
        <v>7000087255</v>
      </c>
      <c r="W322" s="800">
        <v>4500028007</v>
      </c>
      <c r="X322" s="1086">
        <v>973505981</v>
      </c>
      <c r="Y322" s="800" t="s">
        <v>1185</v>
      </c>
      <c r="Z322" s="950" t="s">
        <v>1037</v>
      </c>
      <c r="AA322" s="766"/>
      <c r="AB322" s="766"/>
      <c r="AC322" s="766"/>
      <c r="AD322" s="769"/>
      <c r="AF322" s="769"/>
      <c r="AG322" s="769"/>
      <c r="AH322" s="769"/>
      <c r="AI322" s="769"/>
      <c r="AJ322" s="769"/>
      <c r="AK322" s="815"/>
      <c r="AL322" s="815">
        <v>324814930</v>
      </c>
      <c r="AM322" s="815">
        <v>324814930</v>
      </c>
      <c r="AN322" s="815">
        <v>1813120140</v>
      </c>
      <c r="AO322" s="281"/>
      <c r="AP322" s="91"/>
      <c r="AQ322" s="127"/>
      <c r="AR322" s="127"/>
    </row>
    <row r="323" spans="1:44" ht="71.25" customHeight="1" x14ac:dyDescent="0.25">
      <c r="A323" s="351" t="s">
        <v>83</v>
      </c>
      <c r="B323" s="275" t="s">
        <v>198</v>
      </c>
      <c r="C323" s="275" t="s">
        <v>7</v>
      </c>
      <c r="D323" s="275">
        <v>29705101</v>
      </c>
      <c r="E323" s="275" t="s">
        <v>199</v>
      </c>
      <c r="F323" s="275">
        <v>560</v>
      </c>
      <c r="G323" s="275" t="s">
        <v>8</v>
      </c>
      <c r="H323" s="275">
        <v>29705101</v>
      </c>
      <c r="I323" s="275" t="s">
        <v>200</v>
      </c>
      <c r="J323" s="275" t="s">
        <v>370</v>
      </c>
      <c r="K323" s="275" t="s">
        <v>369</v>
      </c>
      <c r="L323" s="448" t="s">
        <v>390</v>
      </c>
      <c r="M323" s="452">
        <v>42705</v>
      </c>
      <c r="N323" s="448" t="s">
        <v>52</v>
      </c>
      <c r="O323" s="451" t="s">
        <v>391</v>
      </c>
      <c r="P323" s="301" t="s">
        <v>1</v>
      </c>
      <c r="Q323" s="449">
        <v>76749672</v>
      </c>
      <c r="R323" s="449">
        <v>76749672</v>
      </c>
      <c r="S323" s="297" t="s">
        <v>93</v>
      </c>
      <c r="T323" s="297" t="s">
        <v>94</v>
      </c>
      <c r="U323" s="297" t="s">
        <v>251</v>
      </c>
      <c r="V323" s="450">
        <v>7000083196</v>
      </c>
      <c r="W323" s="946">
        <v>4200003570</v>
      </c>
      <c r="X323" s="951"/>
      <c r="Y323" s="949" t="s">
        <v>724</v>
      </c>
      <c r="Z323" s="949" t="s">
        <v>312</v>
      </c>
      <c r="AA323" s="448"/>
      <c r="AB323" s="448"/>
      <c r="AC323" s="448"/>
      <c r="AD323" s="448"/>
      <c r="AE323" s="448"/>
      <c r="AF323" s="440">
        <v>76749672</v>
      </c>
      <c r="AG323" s="449"/>
      <c r="AH323" s="448"/>
      <c r="AI323" s="448"/>
      <c r="AJ323" s="448"/>
      <c r="AK323" s="448"/>
      <c r="AL323" s="448"/>
      <c r="AM323" s="448"/>
      <c r="AN323" s="448"/>
      <c r="AO323" s="281"/>
      <c r="AP323" s="91"/>
    </row>
    <row r="324" spans="1:44" s="125" customFormat="1" ht="71.25" customHeight="1" x14ac:dyDescent="0.25">
      <c r="A324" s="351" t="s">
        <v>83</v>
      </c>
      <c r="B324" s="752" t="s">
        <v>198</v>
      </c>
      <c r="C324" s="752" t="s">
        <v>7</v>
      </c>
      <c r="D324" s="752">
        <v>29705101</v>
      </c>
      <c r="E324" s="752" t="s">
        <v>199</v>
      </c>
      <c r="F324" s="752">
        <v>560</v>
      </c>
      <c r="G324" s="752" t="s">
        <v>8</v>
      </c>
      <c r="H324" s="752">
        <v>29705101</v>
      </c>
      <c r="I324" s="752" t="s">
        <v>200</v>
      </c>
      <c r="J324" s="363" t="s">
        <v>88</v>
      </c>
      <c r="K324" s="361">
        <v>80161500</v>
      </c>
      <c r="L324" s="754" t="s">
        <v>567</v>
      </c>
      <c r="M324" s="755" t="s">
        <v>565</v>
      </c>
      <c r="N324" s="754" t="s">
        <v>568</v>
      </c>
      <c r="O324" s="754" t="s">
        <v>91</v>
      </c>
      <c r="P324" s="756" t="s">
        <v>1</v>
      </c>
      <c r="Q324" s="390">
        <v>34454000</v>
      </c>
      <c r="R324" s="390">
        <v>34454000</v>
      </c>
      <c r="S324" s="754" t="s">
        <v>93</v>
      </c>
      <c r="T324" s="754" t="s">
        <v>94</v>
      </c>
      <c r="U324" s="754" t="s">
        <v>251</v>
      </c>
      <c r="V324" s="450">
        <v>7000084867</v>
      </c>
      <c r="W324" s="946">
        <v>4500026910</v>
      </c>
      <c r="X324" s="947">
        <v>34454000</v>
      </c>
      <c r="Y324" s="948" t="s">
        <v>722</v>
      </c>
      <c r="Z324" s="949" t="s">
        <v>723</v>
      </c>
      <c r="AA324" s="754"/>
      <c r="AB324" s="754"/>
      <c r="AC324" s="754"/>
      <c r="AD324" s="754"/>
      <c r="AE324" s="758"/>
      <c r="AF324" s="754"/>
      <c r="AG324" s="390"/>
      <c r="AH324" s="754"/>
      <c r="AI324" s="754">
        <v>4922000</v>
      </c>
      <c r="AJ324" s="754">
        <v>4922000</v>
      </c>
      <c r="AK324" s="754">
        <v>4922000</v>
      </c>
      <c r="AL324" s="754">
        <v>4922000</v>
      </c>
      <c r="AM324" s="754">
        <v>4922000</v>
      </c>
      <c r="AN324" s="754">
        <f>4922000+4922000</f>
        <v>9844000</v>
      </c>
      <c r="AO324" s="759"/>
      <c r="AP324" s="760"/>
    </row>
    <row r="325" spans="1:44" s="540" customFormat="1" ht="71.25" customHeight="1" x14ac:dyDescent="0.25">
      <c r="A325" s="351" t="s">
        <v>83</v>
      </c>
      <c r="B325" s="275" t="s">
        <v>198</v>
      </c>
      <c r="C325" s="275" t="s">
        <v>7</v>
      </c>
      <c r="D325" s="275">
        <v>29705101</v>
      </c>
      <c r="E325" s="275" t="s">
        <v>199</v>
      </c>
      <c r="F325" s="275">
        <v>560</v>
      </c>
      <c r="G325" s="275" t="s">
        <v>8</v>
      </c>
      <c r="H325" s="275">
        <v>29705101</v>
      </c>
      <c r="I325" s="275" t="s">
        <v>200</v>
      </c>
      <c r="J325" s="275" t="s">
        <v>370</v>
      </c>
      <c r="K325" s="275" t="s">
        <v>369</v>
      </c>
      <c r="L325" s="766" t="s">
        <v>580</v>
      </c>
      <c r="M325" s="766" t="s">
        <v>76</v>
      </c>
      <c r="N325" s="766" t="s">
        <v>192</v>
      </c>
      <c r="O325" s="451" t="s">
        <v>391</v>
      </c>
      <c r="P325" s="301" t="s">
        <v>1</v>
      </c>
      <c r="Q325" s="769">
        <v>250000000</v>
      </c>
      <c r="R325" s="771">
        <v>250000000</v>
      </c>
      <c r="S325" s="297" t="s">
        <v>93</v>
      </c>
      <c r="T325" s="297" t="s">
        <v>94</v>
      </c>
      <c r="U325" s="297" t="s">
        <v>251</v>
      </c>
      <c r="V325" s="765">
        <v>7000085264</v>
      </c>
      <c r="W325" s="812" t="s">
        <v>1129</v>
      </c>
      <c r="X325" s="953" t="s">
        <v>1130</v>
      </c>
      <c r="Y325" s="1059" t="s">
        <v>1131</v>
      </c>
      <c r="Z325" s="812" t="s">
        <v>1132</v>
      </c>
      <c r="AA325" s="766"/>
      <c r="AB325" s="766"/>
      <c r="AC325" s="766"/>
      <c r="AD325" s="297" t="s">
        <v>16</v>
      </c>
      <c r="AE325" s="297" t="s">
        <v>16</v>
      </c>
      <c r="AF325" s="297" t="s">
        <v>16</v>
      </c>
      <c r="AG325" s="297" t="s">
        <v>16</v>
      </c>
      <c r="AH325" s="297" t="s">
        <v>16</v>
      </c>
      <c r="AI325" s="297" t="s">
        <v>16</v>
      </c>
      <c r="AJ325" s="297" t="s">
        <v>16</v>
      </c>
      <c r="AK325" s="297" t="s">
        <v>16</v>
      </c>
      <c r="AL325" s="297" t="s">
        <v>16</v>
      </c>
      <c r="AM325" s="297" t="s">
        <v>16</v>
      </c>
      <c r="AN325" s="297" t="s">
        <v>16</v>
      </c>
      <c r="AO325" s="281"/>
      <c r="AP325" s="91"/>
    </row>
    <row r="326" spans="1:44" s="540" customFormat="1" ht="71.25" customHeight="1" x14ac:dyDescent="0.25">
      <c r="A326" s="351" t="s">
        <v>83</v>
      </c>
      <c r="B326" s="275" t="s">
        <v>198</v>
      </c>
      <c r="C326" s="275" t="s">
        <v>7</v>
      </c>
      <c r="D326" s="275">
        <v>29705101</v>
      </c>
      <c r="E326" s="275" t="s">
        <v>199</v>
      </c>
      <c r="F326" s="275">
        <v>560</v>
      </c>
      <c r="G326" s="275" t="s">
        <v>8</v>
      </c>
      <c r="H326" s="275">
        <v>29705101</v>
      </c>
      <c r="I326" s="275" t="s">
        <v>200</v>
      </c>
      <c r="J326" s="275" t="s">
        <v>370</v>
      </c>
      <c r="K326" s="275" t="s">
        <v>369</v>
      </c>
      <c r="L326" s="766" t="s">
        <v>581</v>
      </c>
      <c r="M326" s="766" t="s">
        <v>76</v>
      </c>
      <c r="N326" s="766" t="s">
        <v>343</v>
      </c>
      <c r="O326" s="451" t="s">
        <v>391</v>
      </c>
      <c r="P326" s="301" t="s">
        <v>1</v>
      </c>
      <c r="Q326" s="769">
        <v>343822291</v>
      </c>
      <c r="R326" s="769">
        <v>343822291</v>
      </c>
      <c r="S326" s="297" t="s">
        <v>93</v>
      </c>
      <c r="T326" s="297" t="s">
        <v>94</v>
      </c>
      <c r="U326" s="297" t="s">
        <v>251</v>
      </c>
      <c r="V326" s="775">
        <v>7000085281</v>
      </c>
      <c r="W326" s="946">
        <v>4200003746</v>
      </c>
      <c r="X326" s="1058" t="s">
        <v>1124</v>
      </c>
      <c r="Y326" s="948" t="s">
        <v>725</v>
      </c>
      <c r="Z326" s="949" t="s">
        <v>312</v>
      </c>
      <c r="AA326" s="766"/>
      <c r="AB326" s="766"/>
      <c r="AC326" s="766"/>
      <c r="AD326" s="766"/>
      <c r="AE326" s="766"/>
      <c r="AF326" s="766"/>
      <c r="AG326" s="766"/>
      <c r="AH326" s="824">
        <v>343822291</v>
      </c>
      <c r="AI326" s="766"/>
      <c r="AJ326" s="772">
        <v>68764458.200000003</v>
      </c>
      <c r="AK326" s="772">
        <v>68764458.200000003</v>
      </c>
      <c r="AL326" s="772">
        <v>68764458.200000003</v>
      </c>
      <c r="AM326" s="772">
        <v>34382229.100000001</v>
      </c>
      <c r="AN326" s="766"/>
      <c r="AO326" s="281"/>
      <c r="AP326" s="91"/>
    </row>
    <row r="327" spans="1:44" s="540" customFormat="1" ht="95.25" customHeight="1" x14ac:dyDescent="0.25">
      <c r="A327" s="351" t="s">
        <v>83</v>
      </c>
      <c r="B327" s="275" t="s">
        <v>198</v>
      </c>
      <c r="C327" s="275" t="s">
        <v>7</v>
      </c>
      <c r="D327" s="275">
        <v>29705101</v>
      </c>
      <c r="E327" s="275" t="s">
        <v>199</v>
      </c>
      <c r="F327" s="275">
        <v>560</v>
      </c>
      <c r="G327" s="275" t="s">
        <v>8</v>
      </c>
      <c r="H327" s="275">
        <v>29705101</v>
      </c>
      <c r="I327" s="275" t="s">
        <v>200</v>
      </c>
      <c r="J327" s="275" t="s">
        <v>370</v>
      </c>
      <c r="K327" s="275" t="s">
        <v>369</v>
      </c>
      <c r="L327" s="798" t="s">
        <v>630</v>
      </c>
      <c r="M327" s="812" t="s">
        <v>77</v>
      </c>
      <c r="N327" s="812" t="s">
        <v>627</v>
      </c>
      <c r="O327" s="451" t="s">
        <v>391</v>
      </c>
      <c r="P327" s="800" t="s">
        <v>1</v>
      </c>
      <c r="Q327" s="799">
        <v>2387697578</v>
      </c>
      <c r="R327" s="799">
        <v>2387697578</v>
      </c>
      <c r="S327" s="768" t="s">
        <v>93</v>
      </c>
      <c r="T327" s="768" t="s">
        <v>94</v>
      </c>
      <c r="U327" s="297" t="s">
        <v>251</v>
      </c>
      <c r="V327" s="765">
        <v>7000085875</v>
      </c>
      <c r="W327" s="765">
        <v>4200003786</v>
      </c>
      <c r="X327" s="770">
        <v>2387697578</v>
      </c>
      <c r="Y327" s="812" t="s">
        <v>1190</v>
      </c>
      <c r="Z327" s="950" t="s">
        <v>312</v>
      </c>
      <c r="AA327" s="766"/>
      <c r="AB327" s="766"/>
      <c r="AC327" s="766"/>
      <c r="AD327" s="766"/>
      <c r="AE327" s="774"/>
      <c r="AF327" s="766"/>
      <c r="AG327" s="766"/>
      <c r="AH327" s="766"/>
      <c r="AI327" s="766"/>
      <c r="AJ327" s="799">
        <v>2387697578</v>
      </c>
      <c r="AK327" s="766"/>
      <c r="AL327" s="766"/>
      <c r="AM327" s="766"/>
      <c r="AN327" s="766"/>
      <c r="AO327" s="281"/>
      <c r="AP327" s="91"/>
    </row>
    <row r="328" spans="1:44" s="540" customFormat="1" ht="95.25" customHeight="1" x14ac:dyDescent="0.25">
      <c r="A328" s="351" t="s">
        <v>83</v>
      </c>
      <c r="B328" s="275" t="s">
        <v>198</v>
      </c>
      <c r="C328" s="275" t="s">
        <v>7</v>
      </c>
      <c r="D328" s="275">
        <v>29705101</v>
      </c>
      <c r="E328" s="275" t="s">
        <v>199</v>
      </c>
      <c r="F328" s="275">
        <v>560</v>
      </c>
      <c r="G328" s="275" t="s">
        <v>8</v>
      </c>
      <c r="H328" s="275">
        <v>29705101</v>
      </c>
      <c r="I328" s="275" t="s">
        <v>200</v>
      </c>
      <c r="J328" s="275" t="s">
        <v>370</v>
      </c>
      <c r="K328" s="275" t="s">
        <v>369</v>
      </c>
      <c r="L328" s="798" t="s">
        <v>663</v>
      </c>
      <c r="M328" s="812" t="s">
        <v>77</v>
      </c>
      <c r="N328" s="812" t="s">
        <v>192</v>
      </c>
      <c r="O328" s="451" t="s">
        <v>391</v>
      </c>
      <c r="P328" s="800" t="s">
        <v>1</v>
      </c>
      <c r="Q328" s="799">
        <v>333818330</v>
      </c>
      <c r="R328" s="799">
        <v>333818330</v>
      </c>
      <c r="S328" s="768" t="s">
        <v>93</v>
      </c>
      <c r="T328" s="768" t="s">
        <v>94</v>
      </c>
      <c r="U328" s="297" t="s">
        <v>251</v>
      </c>
      <c r="V328" s="765">
        <v>7000085967</v>
      </c>
      <c r="W328" s="765">
        <v>4200003808</v>
      </c>
      <c r="X328" s="770">
        <v>388818060</v>
      </c>
      <c r="Y328" s="765" t="s">
        <v>1027</v>
      </c>
      <c r="Z328" s="765" t="s">
        <v>312</v>
      </c>
      <c r="AA328" s="766"/>
      <c r="AB328" s="766"/>
      <c r="AC328" s="766"/>
      <c r="AD328" s="766"/>
      <c r="AE328" s="774"/>
      <c r="AF328" s="766"/>
      <c r="AG328" s="766"/>
      <c r="AH328" s="766"/>
      <c r="AI328" s="766"/>
      <c r="AJ328" s="799">
        <v>333818330</v>
      </c>
      <c r="AK328" s="766"/>
      <c r="AL328" s="766"/>
      <c r="AM328" s="766"/>
      <c r="AN328" s="766"/>
      <c r="AO328" s="281"/>
      <c r="AP328" s="91"/>
    </row>
    <row r="329" spans="1:44" s="540" customFormat="1" ht="95.25" customHeight="1" x14ac:dyDescent="0.25">
      <c r="A329" s="351" t="s">
        <v>83</v>
      </c>
      <c r="B329" s="275" t="s">
        <v>198</v>
      </c>
      <c r="C329" s="275" t="s">
        <v>7</v>
      </c>
      <c r="D329" s="275">
        <v>29705101</v>
      </c>
      <c r="E329" s="275" t="s">
        <v>199</v>
      </c>
      <c r="F329" s="275">
        <v>560</v>
      </c>
      <c r="G329" s="275" t="s">
        <v>8</v>
      </c>
      <c r="H329" s="275">
        <v>29705101</v>
      </c>
      <c r="I329" s="275" t="s">
        <v>200</v>
      </c>
      <c r="J329" s="363" t="s">
        <v>88</v>
      </c>
      <c r="K329" s="361">
        <v>80161500</v>
      </c>
      <c r="L329" s="798" t="s">
        <v>734</v>
      </c>
      <c r="M329" s="812" t="s">
        <v>78</v>
      </c>
      <c r="N329" s="812" t="s">
        <v>659</v>
      </c>
      <c r="O329" s="813" t="s">
        <v>91</v>
      </c>
      <c r="P329" s="800" t="s">
        <v>1</v>
      </c>
      <c r="Q329" s="799">
        <v>24610000</v>
      </c>
      <c r="R329" s="799">
        <v>24610000</v>
      </c>
      <c r="S329" s="768" t="s">
        <v>93</v>
      </c>
      <c r="T329" s="768" t="s">
        <v>94</v>
      </c>
      <c r="U329" s="297" t="s">
        <v>251</v>
      </c>
      <c r="V329" s="765">
        <v>7000086448</v>
      </c>
      <c r="W329" s="765">
        <v>4500027705</v>
      </c>
      <c r="X329" s="770">
        <v>18375452</v>
      </c>
      <c r="Y329" s="765" t="s">
        <v>1028</v>
      </c>
      <c r="Z329" s="765" t="s">
        <v>1029</v>
      </c>
      <c r="AA329" s="766"/>
      <c r="AB329" s="766"/>
      <c r="AC329" s="766"/>
      <c r="AD329" s="766"/>
      <c r="AE329" s="774"/>
      <c r="AF329" s="766"/>
      <c r="AG329" s="766"/>
      <c r="AH329" s="766"/>
      <c r="AI329" s="766"/>
      <c r="AJ329" s="799"/>
      <c r="AK329" s="774">
        <v>5468889</v>
      </c>
      <c r="AL329" s="774">
        <v>5468889</v>
      </c>
      <c r="AM329" s="774">
        <v>5468889</v>
      </c>
      <c r="AN329" s="774">
        <v>8203333</v>
      </c>
      <c r="AO329" s="281"/>
      <c r="AP329" s="91"/>
      <c r="AQ329" s="91"/>
    </row>
    <row r="330" spans="1:44" s="540" customFormat="1" ht="95.25" customHeight="1" x14ac:dyDescent="0.25">
      <c r="A330" s="351" t="s">
        <v>83</v>
      </c>
      <c r="B330" s="275" t="s">
        <v>198</v>
      </c>
      <c r="C330" s="275" t="s">
        <v>7</v>
      </c>
      <c r="D330" s="275">
        <v>29705101</v>
      </c>
      <c r="E330" s="275" t="s">
        <v>199</v>
      </c>
      <c r="F330" s="275">
        <v>560</v>
      </c>
      <c r="G330" s="275" t="s">
        <v>8</v>
      </c>
      <c r="H330" s="275">
        <v>29705101</v>
      </c>
      <c r="I330" s="275" t="s">
        <v>200</v>
      </c>
      <c r="J330" s="275" t="s">
        <v>370</v>
      </c>
      <c r="K330" s="275" t="s">
        <v>369</v>
      </c>
      <c r="L330" s="798" t="s">
        <v>896</v>
      </c>
      <c r="M330" s="812" t="s">
        <v>79</v>
      </c>
      <c r="N330" s="812" t="s">
        <v>825</v>
      </c>
      <c r="O330" s="451" t="s">
        <v>391</v>
      </c>
      <c r="P330" s="800" t="s">
        <v>1</v>
      </c>
      <c r="Q330" s="799">
        <v>186867002</v>
      </c>
      <c r="R330" s="799">
        <v>186867002</v>
      </c>
      <c r="S330" s="768" t="s">
        <v>93</v>
      </c>
      <c r="T330" s="768" t="s">
        <v>94</v>
      </c>
      <c r="U330" s="297" t="s">
        <v>251</v>
      </c>
      <c r="V330" s="765">
        <v>7000087841</v>
      </c>
      <c r="W330" s="1089">
        <v>420004257</v>
      </c>
      <c r="X330" s="770">
        <v>186867002</v>
      </c>
      <c r="Y330" s="800" t="s">
        <v>1191</v>
      </c>
      <c r="Z330" s="765" t="s">
        <v>312</v>
      </c>
      <c r="AA330" s="766"/>
      <c r="AB330" s="766"/>
      <c r="AC330" s="766"/>
      <c r="AD330" s="766"/>
      <c r="AE330" s="774"/>
      <c r="AF330" s="766"/>
      <c r="AG330" s="766"/>
      <c r="AH330" s="766"/>
      <c r="AI330" s="766"/>
      <c r="AJ330" s="799"/>
      <c r="AK330" s="774"/>
      <c r="AL330" s="774" t="s">
        <v>16</v>
      </c>
      <c r="AM330" s="774" t="s">
        <v>16</v>
      </c>
      <c r="AN330" s="774" t="s">
        <v>16</v>
      </c>
      <c r="AO330" s="281"/>
      <c r="AP330" s="91"/>
      <c r="AQ330" s="91"/>
    </row>
    <row r="331" spans="1:44" s="540" customFormat="1" ht="95.25" customHeight="1" x14ac:dyDescent="0.25">
      <c r="A331" s="351" t="s">
        <v>83</v>
      </c>
      <c r="B331" s="275" t="s">
        <v>198</v>
      </c>
      <c r="C331" s="275" t="s">
        <v>7</v>
      </c>
      <c r="D331" s="275">
        <v>29705101</v>
      </c>
      <c r="E331" s="275" t="s">
        <v>199</v>
      </c>
      <c r="F331" s="275">
        <v>560</v>
      </c>
      <c r="G331" s="275" t="s">
        <v>8</v>
      </c>
      <c r="H331" s="275">
        <v>29705101</v>
      </c>
      <c r="I331" s="275" t="s">
        <v>200</v>
      </c>
      <c r="J331" s="884" t="s">
        <v>899</v>
      </c>
      <c r="K331" s="884">
        <v>52141800</v>
      </c>
      <c r="L331" s="798" t="s">
        <v>898</v>
      </c>
      <c r="M331" s="812" t="s">
        <v>79</v>
      </c>
      <c r="N331" s="812" t="s">
        <v>48</v>
      </c>
      <c r="O331" s="813" t="s">
        <v>895</v>
      </c>
      <c r="P331" s="800" t="s">
        <v>1</v>
      </c>
      <c r="Q331" s="799">
        <v>24609879</v>
      </c>
      <c r="R331" s="799">
        <v>24609879</v>
      </c>
      <c r="S331" s="768" t="s">
        <v>93</v>
      </c>
      <c r="T331" s="768" t="s">
        <v>94</v>
      </c>
      <c r="U331" s="297" t="s">
        <v>251</v>
      </c>
      <c r="V331" s="1054">
        <v>7000087885</v>
      </c>
      <c r="W331" s="1087" t="s">
        <v>1186</v>
      </c>
      <c r="X331" s="1087" t="s">
        <v>1187</v>
      </c>
      <c r="Y331" s="1087" t="s">
        <v>1188</v>
      </c>
      <c r="Z331" s="1088" t="s">
        <v>1189</v>
      </c>
      <c r="AA331" s="766"/>
      <c r="AB331" s="766"/>
      <c r="AC331" s="766"/>
      <c r="AD331" s="766"/>
      <c r="AE331" s="774"/>
      <c r="AF331" s="766"/>
      <c r="AG331" s="766"/>
      <c r="AH331" s="766"/>
      <c r="AI331" s="766"/>
      <c r="AJ331" s="799"/>
      <c r="AK331" s="774"/>
      <c r="AL331" s="774">
        <v>24609879</v>
      </c>
      <c r="AM331" s="774"/>
      <c r="AN331" s="774"/>
      <c r="AO331" s="281"/>
      <c r="AP331" s="91"/>
      <c r="AQ331" s="91"/>
    </row>
    <row r="332" spans="1:44" s="540" customFormat="1" ht="66" customHeight="1" x14ac:dyDescent="0.25">
      <c r="A332" s="274" t="s">
        <v>83</v>
      </c>
      <c r="B332" s="275" t="s">
        <v>911</v>
      </c>
      <c r="C332" s="275" t="s">
        <v>7</v>
      </c>
      <c r="D332" s="275">
        <v>29705102</v>
      </c>
      <c r="E332" s="275" t="s">
        <v>199</v>
      </c>
      <c r="F332" s="275">
        <v>559</v>
      </c>
      <c r="G332" s="275" t="s">
        <v>8</v>
      </c>
      <c r="H332" s="275">
        <v>29705102</v>
      </c>
      <c r="I332" s="275" t="s">
        <v>200</v>
      </c>
      <c r="J332" s="909" t="s">
        <v>912</v>
      </c>
      <c r="K332" s="909" t="s">
        <v>913</v>
      </c>
      <c r="L332" s="907" t="s">
        <v>1040</v>
      </c>
      <c r="M332" s="907" t="s">
        <v>81</v>
      </c>
      <c r="N332" s="907" t="s">
        <v>48</v>
      </c>
      <c r="O332" s="907" t="s">
        <v>91</v>
      </c>
      <c r="P332" s="301" t="s">
        <v>1</v>
      </c>
      <c r="Q332" s="908">
        <v>230000000</v>
      </c>
      <c r="R332" s="908">
        <v>230000000</v>
      </c>
      <c r="S332" s="297" t="s">
        <v>93</v>
      </c>
      <c r="T332" s="297" t="s">
        <v>94</v>
      </c>
      <c r="U332" s="297" t="s">
        <v>256</v>
      </c>
      <c r="V332" s="909">
        <v>7000090017</v>
      </c>
      <c r="W332" s="909">
        <v>4500028834</v>
      </c>
      <c r="X332" s="908">
        <v>220445000</v>
      </c>
      <c r="Y332" s="907" t="s">
        <v>1144</v>
      </c>
      <c r="Z332" s="907" t="s">
        <v>1145</v>
      </c>
      <c r="AA332" s="907"/>
      <c r="AB332" s="907"/>
      <c r="AC332" s="907"/>
      <c r="AD332" s="907"/>
      <c r="AE332" s="907"/>
      <c r="AF332" s="907"/>
      <c r="AG332" s="907"/>
      <c r="AH332" s="907"/>
      <c r="AI332" s="907"/>
      <c r="AJ332" s="907"/>
      <c r="AK332" s="907"/>
      <c r="AL332" s="907"/>
      <c r="AM332" s="908"/>
      <c r="AN332" s="908">
        <v>230000000</v>
      </c>
      <c r="AO332" s="6"/>
    </row>
    <row r="333" spans="1:44" ht="60" customHeight="1" x14ac:dyDescent="0.25">
      <c r="A333" s="351" t="s">
        <v>83</v>
      </c>
      <c r="B333" s="208" t="s">
        <v>252</v>
      </c>
      <c r="C333" s="275" t="s">
        <v>139</v>
      </c>
      <c r="D333" s="208">
        <v>29704701</v>
      </c>
      <c r="E333" s="208" t="s">
        <v>87</v>
      </c>
      <c r="F333" s="208">
        <v>574</v>
      </c>
      <c r="G333" s="275" t="s">
        <v>8</v>
      </c>
      <c r="H333" s="208">
        <v>29704701</v>
      </c>
      <c r="I333" s="275" t="s">
        <v>253</v>
      </c>
      <c r="J333" s="363" t="s">
        <v>88</v>
      </c>
      <c r="K333" s="361">
        <v>80161500</v>
      </c>
      <c r="L333" s="297" t="s">
        <v>263</v>
      </c>
      <c r="M333" s="297" t="s">
        <v>77</v>
      </c>
      <c r="N333" s="297" t="s">
        <v>148</v>
      </c>
      <c r="O333" s="297" t="s">
        <v>205</v>
      </c>
      <c r="P333" s="301" t="s">
        <v>1</v>
      </c>
      <c r="Q333" s="302">
        <v>188589772</v>
      </c>
      <c r="R333" s="302">
        <v>188589772</v>
      </c>
      <c r="S333" s="297" t="s">
        <v>93</v>
      </c>
      <c r="T333" s="297" t="s">
        <v>94</v>
      </c>
      <c r="U333" s="297" t="s">
        <v>256</v>
      </c>
      <c r="V333" s="208">
        <v>7000079952</v>
      </c>
      <c r="W333" s="208">
        <v>4500027749</v>
      </c>
      <c r="X333" s="658">
        <v>188589772</v>
      </c>
      <c r="Y333" s="208" t="s">
        <v>1030</v>
      </c>
      <c r="Z333" s="208" t="s">
        <v>1031</v>
      </c>
      <c r="AA333" s="297"/>
      <c r="AB333" s="297"/>
      <c r="AC333" s="297"/>
      <c r="AD333" s="297"/>
      <c r="AE333" s="297"/>
      <c r="AF333" s="302">
        <v>72000000</v>
      </c>
      <c r="AG333" s="302"/>
      <c r="AH333" s="302">
        <v>72000000</v>
      </c>
      <c r="AI333" s="297"/>
      <c r="AJ333" s="313"/>
      <c r="AK333" s="302">
        <v>96000000</v>
      </c>
      <c r="AL333" s="297"/>
      <c r="AM333" s="297"/>
      <c r="AN333" s="297"/>
      <c r="AO333" s="6"/>
    </row>
    <row r="334" spans="1:44" x14ac:dyDescent="0.25">
      <c r="A334" s="13"/>
      <c r="B334" s="13"/>
      <c r="C334" s="6"/>
      <c r="D334" s="6"/>
      <c r="E334" s="6"/>
      <c r="F334" s="6"/>
      <c r="G334" s="6"/>
      <c r="H334" s="6"/>
      <c r="I334" s="6"/>
      <c r="J334" s="7"/>
      <c r="K334" s="6"/>
      <c r="L334" s="6"/>
      <c r="M334" s="6"/>
      <c r="N334" s="6"/>
      <c r="O334" s="6"/>
      <c r="P334" s="6"/>
      <c r="Q334" s="90"/>
      <c r="R334" s="13"/>
      <c r="S334" s="6"/>
      <c r="T334" s="6"/>
      <c r="U334" s="6"/>
      <c r="V334" s="6"/>
      <c r="W334" s="6"/>
      <c r="X334" s="6"/>
      <c r="Y334" s="6"/>
      <c r="Z334" s="6"/>
      <c r="AA334" s="6"/>
      <c r="AB334" s="6"/>
      <c r="AC334" s="6"/>
      <c r="AD334" s="6"/>
      <c r="AE334" s="6"/>
      <c r="AF334" s="6"/>
      <c r="AG334" s="6"/>
      <c r="AH334" s="6"/>
      <c r="AI334" s="6"/>
      <c r="AJ334" s="6"/>
      <c r="AK334" s="6"/>
      <c r="AL334" s="6"/>
      <c r="AM334" s="6"/>
      <c r="AN334" s="6"/>
    </row>
    <row r="335" spans="1:44" x14ac:dyDescent="0.25">
      <c r="A335" s="13"/>
      <c r="B335" s="13"/>
      <c r="C335" s="6"/>
      <c r="D335" s="6"/>
      <c r="E335" s="6"/>
      <c r="F335" s="6"/>
      <c r="G335" s="6"/>
      <c r="H335" s="6"/>
      <c r="I335" s="6"/>
      <c r="J335" s="7"/>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row>
    <row r="336" spans="1:44" ht="37.5" x14ac:dyDescent="0.25">
      <c r="A336" s="125"/>
      <c r="B336" s="125"/>
      <c r="O336" s="280"/>
      <c r="R336" s="127"/>
    </row>
    <row r="337" spans="1:20" x14ac:dyDescent="0.25">
      <c r="A337" s="125"/>
      <c r="B337" s="125"/>
      <c r="O337" s="288"/>
      <c r="R337" s="91"/>
    </row>
    <row r="338" spans="1:20" x14ac:dyDescent="0.25">
      <c r="A338" s="125"/>
      <c r="B338" s="125"/>
      <c r="O338" s="287"/>
    </row>
    <row r="339" spans="1:20" ht="37.5" x14ac:dyDescent="0.25">
      <c r="O339" s="280"/>
      <c r="Q339" s="776"/>
    </row>
    <row r="340" spans="1:20" x14ac:dyDescent="0.25">
      <c r="O340" s="287"/>
      <c r="Q340" s="127"/>
    </row>
    <row r="341" spans="1:20" ht="37.5" x14ac:dyDescent="0.25">
      <c r="O341" s="280"/>
      <c r="Q341" s="127"/>
    </row>
    <row r="342" spans="1:20" ht="37.5" x14ac:dyDescent="0.25">
      <c r="O342" s="280"/>
      <c r="T342" s="91"/>
    </row>
    <row r="343" spans="1:20" x14ac:dyDescent="0.25">
      <c r="S343" s="91"/>
      <c r="T343" s="91"/>
    </row>
    <row r="350" spans="1:20" s="540" customFormat="1" x14ac:dyDescent="0.25"/>
    <row r="351" spans="1:20" s="540" customFormat="1" x14ac:dyDescent="0.25"/>
    <row r="352" spans="1:20" s="540" customFormat="1" x14ac:dyDescent="0.25"/>
    <row r="355" s="540" customFormat="1" x14ac:dyDescent="0.25"/>
    <row r="357" s="540" customFormat="1" x14ac:dyDescent="0.25"/>
  </sheetData>
  <protectedRanges>
    <protectedRange sqref="L250" name="Rango1"/>
    <protectedRange sqref="L257" name="Rango1_1"/>
  </protectedRanges>
  <autoFilter ref="A26:BO252"/>
  <customSheetViews>
    <customSheetView guid="{A11EFB71-1E77-46CC-A353-A7B09B653F91}" scale="96" showAutoFilter="1" topLeftCell="V19">
      <selection activeCell="B15" sqref="B15"/>
      <pageMargins left="0.7" right="0.7" top="0.75" bottom="0.75" header="0.3" footer="0.3"/>
      <pageSetup orientation="portrait" horizontalDpi="4294967292" verticalDpi="4294967292" r:id="rId1"/>
      <autoFilter ref="A26:BO252"/>
    </customSheetView>
    <customSheetView guid="{CF6AC2AF-B593-4390-914D-8DFB9816719C}" scale="96" showAutoFilter="1" topLeftCell="E26">
      <pane ySplit="1" topLeftCell="A315" activePane="bottomLeft" state="frozen"/>
      <selection pane="bottomLeft" activeCell="E318" sqref="E318"/>
      <pageMargins left="0.7" right="0.7" top="0.75" bottom="0.75" header="0.3" footer="0.3"/>
      <pageSetup orientation="portrait" horizontalDpi="4294967292" verticalDpi="4294967292" r:id="rId2"/>
      <autoFilter ref="A26:BO266"/>
    </customSheetView>
    <customSheetView guid="{6930C789-7716-4116-B14F-861FA9CC0951}" scale="96" topLeftCell="A26">
      <pane ySplit="1" topLeftCell="A27" activePane="bottomLeft" state="frozenSplit"/>
      <selection pane="bottomLeft" activeCell="B29" sqref="B29"/>
      <pageMargins left="0.7" right="0.7" top="0.75" bottom="0.75" header="0.3" footer="0.3"/>
      <pageSetup orientation="portrait" horizontalDpi="4294967292" verticalDpi="4294967292"/>
    </customSheetView>
    <customSheetView guid="{CBAF93EF-A2F4-284A-A33C-27CC9B958E98}" scale="125" topLeftCell="J26">
      <pane ySplit="1.0188679245283019" topLeftCell="A43" activePane="bottomLeft" state="frozenSplit"/>
      <selection pane="bottomLeft" activeCell="J44" sqref="J44"/>
      <pageMargins left="0.7" right="0.7" top="0.75" bottom="0.75" header="0.3" footer="0.3"/>
      <pageSetup orientation="portrait" horizontalDpi="4294967292" verticalDpi="4294967292"/>
    </customSheetView>
    <customSheetView guid="{96434F38-BEDB-48AB-AE7D-9A1309205BBA}" scale="96" showAutoFilter="1" topLeftCell="M26">
      <pane ySplit="1" topLeftCell="A541" activePane="bottomLeft" state="frozen"/>
      <selection pane="bottomLeft" activeCell="M546" sqref="M546"/>
      <pageMargins left="0.7" right="0.7" top="0.75" bottom="0.75" header="0.3" footer="0.3"/>
      <pageSetup orientation="portrait" horizontalDpi="4294967292" verticalDpi="4294967292" r:id="rId3"/>
      <autoFilter ref="A26:BO266"/>
    </customSheetView>
    <customSheetView guid="{13FF24F8-71E1-49D2-8BC1-404690D0F831}" scale="96" showAutoFilter="1" topLeftCell="M26">
      <pane ySplit="1" topLeftCell="A117" activePane="bottomLeft" state="frozen"/>
      <selection pane="bottomLeft" activeCell="M121" sqref="A121:XFD121"/>
      <pageMargins left="0.7" right="0.7" top="0.75" bottom="0.75" header="0.3" footer="0.3"/>
      <pageSetup orientation="portrait" horizontalDpi="4294967292" verticalDpi="4294967292" r:id="rId4"/>
      <autoFilter ref="A26:BO277"/>
    </customSheetView>
  </customSheetViews>
  <mergeCells count="24">
    <mergeCell ref="N3:Q3"/>
    <mergeCell ref="R3:S3"/>
    <mergeCell ref="V1:Y3"/>
    <mergeCell ref="Z1:AC2"/>
    <mergeCell ref="Z3:AC3"/>
    <mergeCell ref="N1:Q2"/>
    <mergeCell ref="AD3:AE3"/>
    <mergeCell ref="AM1:AO2"/>
    <mergeCell ref="R1:S1"/>
    <mergeCell ref="AM3:AO3"/>
    <mergeCell ref="AI1:AL3"/>
    <mergeCell ref="R2:S2"/>
    <mergeCell ref="AD2:AE2"/>
    <mergeCell ref="AD1:AE1"/>
    <mergeCell ref="F16:I20"/>
    <mergeCell ref="F22:I22"/>
    <mergeCell ref="E3:G3"/>
    <mergeCell ref="H2:I2"/>
    <mergeCell ref="H3:I3"/>
    <mergeCell ref="A1:D3"/>
    <mergeCell ref="E1:G2"/>
    <mergeCell ref="H1:I1"/>
    <mergeCell ref="J1:M3"/>
    <mergeCell ref="F10:I14"/>
  </mergeCells>
  <phoneticPr fontId="15" type="noConversion"/>
  <pageMargins left="0.7" right="0.7" top="0.75" bottom="0.75" header="0.3" footer="0.3"/>
  <pageSetup orientation="portrait" horizontalDpi="4294967292" verticalDpi="4294967292"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0"/>
  <sheetViews>
    <sheetView topLeftCell="J54" workbookViewId="0">
      <selection activeCell="M31" sqref="M31"/>
    </sheetView>
  </sheetViews>
  <sheetFormatPr baseColWidth="10" defaultRowHeight="15" x14ac:dyDescent="0.25"/>
  <cols>
    <col min="1" max="1" width="34.28515625" customWidth="1"/>
    <col min="2" max="2" width="39.7109375" bestFit="1" customWidth="1"/>
    <col min="6" max="6" width="11.42578125" hidden="1" customWidth="1"/>
    <col min="9" max="9" width="11.42578125" customWidth="1"/>
    <col min="10" max="10" width="27" customWidth="1"/>
    <col min="11" max="11" width="21.42578125" customWidth="1"/>
    <col min="12" max="12" width="12.42578125" customWidth="1"/>
    <col min="13" max="13" width="40.42578125" customWidth="1"/>
    <col min="17" max="17" width="13" bestFit="1" customWidth="1"/>
    <col min="18" max="18" width="16.7109375" bestFit="1" customWidth="1"/>
    <col min="19" max="19" width="16.42578125" bestFit="1" customWidth="1"/>
    <col min="20" max="20" width="11.42578125" hidden="1" customWidth="1"/>
    <col min="21" max="21" width="15.42578125" bestFit="1" customWidth="1"/>
    <col min="26" max="26" width="15.42578125" bestFit="1" customWidth="1"/>
    <col min="32" max="34" width="15.42578125" bestFit="1" customWidth="1"/>
  </cols>
  <sheetData>
    <row r="1" spans="1:44" x14ac:dyDescent="0.25">
      <c r="A1" s="1123"/>
      <c r="B1" s="1124"/>
      <c r="C1" s="1124"/>
      <c r="D1" s="1125"/>
      <c r="E1" s="1118" t="s">
        <v>95</v>
      </c>
      <c r="F1" s="1118"/>
      <c r="G1" s="1118"/>
      <c r="H1" s="1118"/>
      <c r="I1" s="1132" t="s">
        <v>96</v>
      </c>
      <c r="J1" s="1132"/>
      <c r="K1" s="1123"/>
      <c r="L1" s="1124"/>
      <c r="M1" s="1124"/>
      <c r="N1" s="1125"/>
      <c r="O1" s="1118" t="s">
        <v>95</v>
      </c>
      <c r="P1" s="1118"/>
      <c r="Q1" s="1118"/>
      <c r="R1" s="1118"/>
      <c r="S1" s="1132" t="s">
        <v>96</v>
      </c>
      <c r="T1" s="1132"/>
      <c r="U1" s="1132"/>
      <c r="V1" s="61"/>
      <c r="W1" s="61"/>
      <c r="X1" s="1123"/>
      <c r="Y1" s="1124"/>
      <c r="Z1" s="1124"/>
      <c r="AA1" s="1125"/>
      <c r="AB1" s="1118" t="s">
        <v>95</v>
      </c>
      <c r="AC1" s="1118"/>
      <c r="AD1" s="1118"/>
      <c r="AE1" s="1118"/>
      <c r="AF1" s="1132" t="s">
        <v>96</v>
      </c>
      <c r="AG1" s="1132"/>
      <c r="AH1" s="62"/>
      <c r="AI1" s="62"/>
      <c r="AJ1" s="62"/>
      <c r="AK1" s="1133"/>
      <c r="AL1" s="1134"/>
      <c r="AM1" s="1134"/>
      <c r="AN1" s="1135"/>
      <c r="AO1" s="1121" t="s">
        <v>95</v>
      </c>
      <c r="AP1" s="1121"/>
      <c r="AQ1" s="1121"/>
      <c r="AR1" s="1121"/>
    </row>
    <row r="2" spans="1:44" x14ac:dyDescent="0.25">
      <c r="A2" s="1126"/>
      <c r="B2" s="1127"/>
      <c r="C2" s="1127"/>
      <c r="D2" s="1128"/>
      <c r="E2" s="1118"/>
      <c r="F2" s="1118"/>
      <c r="G2" s="1118"/>
      <c r="H2" s="1118"/>
      <c r="I2" s="1132" t="s">
        <v>97</v>
      </c>
      <c r="J2" s="1132"/>
      <c r="K2" s="1126"/>
      <c r="L2" s="1127"/>
      <c r="M2" s="1127"/>
      <c r="N2" s="1128"/>
      <c r="O2" s="1118"/>
      <c r="P2" s="1118"/>
      <c r="Q2" s="1118"/>
      <c r="R2" s="1118"/>
      <c r="S2" s="1132" t="s">
        <v>97</v>
      </c>
      <c r="T2" s="1132"/>
      <c r="U2" s="1132"/>
      <c r="V2" s="61"/>
      <c r="W2" s="61"/>
      <c r="X2" s="1126"/>
      <c r="Y2" s="1127"/>
      <c r="Z2" s="1127"/>
      <c r="AA2" s="1128"/>
      <c r="AB2" s="1118"/>
      <c r="AC2" s="1118"/>
      <c r="AD2" s="1118"/>
      <c r="AE2" s="1118"/>
      <c r="AF2" s="1132" t="s">
        <v>97</v>
      </c>
      <c r="AG2" s="1132"/>
      <c r="AH2" s="62"/>
      <c r="AI2" s="62"/>
      <c r="AJ2" s="62"/>
      <c r="AK2" s="1136"/>
      <c r="AL2" s="1137"/>
      <c r="AM2" s="1137"/>
      <c r="AN2" s="1138"/>
      <c r="AO2" s="1121"/>
      <c r="AP2" s="1121"/>
      <c r="AQ2" s="1121"/>
      <c r="AR2" s="1121"/>
    </row>
    <row r="3" spans="1:44" x14ac:dyDescent="0.25">
      <c r="A3" s="1129"/>
      <c r="B3" s="1130"/>
      <c r="C3" s="1130"/>
      <c r="D3" s="1131"/>
      <c r="E3" s="1118" t="s">
        <v>98</v>
      </c>
      <c r="F3" s="1118"/>
      <c r="G3" s="1118"/>
      <c r="H3" s="1118"/>
      <c r="I3" s="1119" t="s">
        <v>99</v>
      </c>
      <c r="J3" s="1120"/>
      <c r="K3" s="1129"/>
      <c r="L3" s="1130"/>
      <c r="M3" s="1130"/>
      <c r="N3" s="1131"/>
      <c r="O3" s="1118" t="s">
        <v>98</v>
      </c>
      <c r="P3" s="1118"/>
      <c r="Q3" s="1118"/>
      <c r="R3" s="1118"/>
      <c r="S3" s="1119" t="s">
        <v>99</v>
      </c>
      <c r="T3" s="1142"/>
      <c r="U3" s="1120"/>
      <c r="V3" s="61"/>
      <c r="W3" s="61"/>
      <c r="X3" s="1129"/>
      <c r="Y3" s="1130"/>
      <c r="Z3" s="1130"/>
      <c r="AA3" s="1131"/>
      <c r="AB3" s="1118" t="s">
        <v>98</v>
      </c>
      <c r="AC3" s="1118"/>
      <c r="AD3" s="1118"/>
      <c r="AE3" s="1118"/>
      <c r="AF3" s="1119" t="s">
        <v>99</v>
      </c>
      <c r="AG3" s="1120"/>
      <c r="AH3" s="62"/>
      <c r="AI3" s="62"/>
      <c r="AJ3" s="62"/>
      <c r="AK3" s="1139"/>
      <c r="AL3" s="1140"/>
      <c r="AM3" s="1140"/>
      <c r="AN3" s="1141"/>
      <c r="AO3" s="1121" t="s">
        <v>98</v>
      </c>
      <c r="AP3" s="1121"/>
      <c r="AQ3" s="1121"/>
      <c r="AR3" s="1121"/>
    </row>
    <row r="4" spans="1:44" x14ac:dyDescent="0.25">
      <c r="A4" s="62"/>
      <c r="B4" s="62"/>
      <c r="C4" s="62"/>
      <c r="D4" s="62"/>
      <c r="E4" s="62"/>
      <c r="F4" s="62"/>
      <c r="G4" s="62"/>
      <c r="H4" s="62"/>
      <c r="I4" s="62"/>
      <c r="J4" s="62"/>
      <c r="K4" s="63"/>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row>
    <row r="5" spans="1:44" x14ac:dyDescent="0.25">
      <c r="A5" s="62"/>
      <c r="B5" s="62"/>
      <c r="C5" s="62"/>
      <c r="D5" s="62"/>
      <c r="E5" s="62"/>
      <c r="F5" s="62"/>
      <c r="G5" s="62"/>
      <c r="H5" s="62"/>
      <c r="I5" s="62"/>
      <c r="J5" s="62"/>
      <c r="K5" s="63"/>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row>
    <row r="6" spans="1:44" x14ac:dyDescent="0.25">
      <c r="A6" s="62"/>
      <c r="B6" s="62"/>
      <c r="C6" s="62"/>
      <c r="D6" s="62"/>
      <c r="E6" s="62"/>
      <c r="F6" s="62"/>
      <c r="G6" s="62"/>
      <c r="H6" s="62"/>
      <c r="I6" s="62"/>
      <c r="J6" s="62"/>
      <c r="K6" s="63"/>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row>
    <row r="7" spans="1:44" x14ac:dyDescent="0.25">
      <c r="A7" s="62"/>
      <c r="B7" s="62"/>
      <c r="C7" s="62"/>
      <c r="D7" s="62"/>
      <c r="E7" s="62"/>
      <c r="F7" s="62"/>
      <c r="G7" s="62"/>
      <c r="H7" s="62"/>
      <c r="I7" s="62"/>
      <c r="J7" s="62"/>
      <c r="K7" s="63"/>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row>
    <row r="8" spans="1:44" x14ac:dyDescent="0.25">
      <c r="A8" s="64" t="s">
        <v>100</v>
      </c>
      <c r="B8" s="65"/>
      <c r="C8" s="62"/>
      <c r="D8" s="62"/>
      <c r="E8" s="62"/>
      <c r="F8" s="62"/>
      <c r="G8" s="62"/>
      <c r="H8" s="62"/>
      <c r="I8" s="62"/>
      <c r="J8" s="62"/>
      <c r="K8" s="63"/>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row>
    <row r="9" spans="1:44" x14ac:dyDescent="0.25">
      <c r="A9" s="65"/>
      <c r="B9" s="64"/>
      <c r="C9" s="62"/>
      <c r="D9" s="62"/>
      <c r="E9" s="62"/>
      <c r="F9" s="62"/>
      <c r="G9" s="62"/>
      <c r="H9" s="62"/>
      <c r="I9" s="62"/>
      <c r="J9" s="62"/>
      <c r="K9" s="63"/>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row>
    <row r="10" spans="1:44" ht="15.75" thickBot="1" x14ac:dyDescent="0.3">
      <c r="A10" s="64" t="s">
        <v>101</v>
      </c>
      <c r="B10" s="65"/>
      <c r="C10" s="62"/>
      <c r="D10" s="62"/>
      <c r="E10" s="62"/>
      <c r="F10" s="1101" t="s">
        <v>102</v>
      </c>
      <c r="G10" s="1102"/>
      <c r="H10" s="1102"/>
      <c r="I10" s="1103"/>
      <c r="J10" s="62"/>
      <c r="K10" s="63"/>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row>
    <row r="11" spans="1:44" x14ac:dyDescent="0.25">
      <c r="A11" s="66" t="s">
        <v>103</v>
      </c>
      <c r="B11" s="118" t="s">
        <v>149</v>
      </c>
      <c r="C11" s="62"/>
      <c r="D11" s="62"/>
      <c r="E11" s="62"/>
      <c r="F11" s="1104"/>
      <c r="G11" s="1105"/>
      <c r="H11" s="1105"/>
      <c r="I11" s="1106"/>
      <c r="J11" s="62"/>
      <c r="K11" s="63"/>
      <c r="L11" s="62"/>
      <c r="M11" s="62"/>
      <c r="N11" s="62"/>
      <c r="O11" s="67"/>
      <c r="P11" s="67"/>
      <c r="Q11" s="67"/>
      <c r="R11" s="67"/>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row>
    <row r="12" spans="1:44" x14ac:dyDescent="0.25">
      <c r="A12" s="68" t="s">
        <v>104</v>
      </c>
      <c r="B12" s="119" t="s">
        <v>150</v>
      </c>
      <c r="C12" s="62"/>
      <c r="D12" s="62"/>
      <c r="E12" s="62"/>
      <c r="F12" s="1104"/>
      <c r="G12" s="1105"/>
      <c r="H12" s="1105"/>
      <c r="I12" s="1106"/>
      <c r="J12" s="62"/>
      <c r="K12" s="63"/>
      <c r="L12" s="62"/>
      <c r="M12" s="62"/>
      <c r="N12" s="62"/>
      <c r="O12" s="67"/>
      <c r="P12" s="67"/>
      <c r="Q12" s="67"/>
      <c r="R12" s="67"/>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row>
    <row r="13" spans="1:44" x14ac:dyDescent="0.25">
      <c r="A13" s="68" t="s">
        <v>105</v>
      </c>
      <c r="B13" s="120" t="s">
        <v>153</v>
      </c>
      <c r="C13" s="62"/>
      <c r="D13" s="62"/>
      <c r="E13" s="62"/>
      <c r="F13" s="1104"/>
      <c r="G13" s="1105"/>
      <c r="H13" s="1105"/>
      <c r="I13" s="1106"/>
      <c r="J13" s="62"/>
      <c r="K13" s="63"/>
      <c r="L13" s="62"/>
      <c r="M13" s="62"/>
      <c r="N13" s="62"/>
      <c r="O13" s="67"/>
      <c r="P13" s="67"/>
      <c r="Q13" s="67"/>
      <c r="R13" s="67"/>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row>
    <row r="14" spans="1:44" ht="75" x14ac:dyDescent="0.25">
      <c r="A14" s="68" t="s">
        <v>106</v>
      </c>
      <c r="B14" s="70" t="s">
        <v>151</v>
      </c>
      <c r="C14" s="62"/>
      <c r="D14" s="62"/>
      <c r="E14" s="62"/>
      <c r="F14" s="1107"/>
      <c r="G14" s="1108"/>
      <c r="H14" s="1108"/>
      <c r="I14" s="1109"/>
      <c r="J14" s="62"/>
      <c r="K14" s="63"/>
      <c r="L14" s="62"/>
      <c r="M14" s="62"/>
      <c r="N14" s="62"/>
      <c r="O14" s="67"/>
      <c r="P14" s="67"/>
      <c r="Q14" s="67"/>
      <c r="R14" s="67"/>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row>
    <row r="15" spans="1:44" ht="82.5" customHeight="1" x14ac:dyDescent="0.25">
      <c r="A15" s="68" t="s">
        <v>107</v>
      </c>
      <c r="B15" s="119" t="s">
        <v>152</v>
      </c>
      <c r="C15" s="62"/>
      <c r="D15" s="62"/>
      <c r="E15" s="62"/>
      <c r="F15" s="71"/>
      <c r="G15" s="71"/>
      <c r="H15" s="71"/>
      <c r="I15" s="71"/>
      <c r="J15" s="62"/>
      <c r="K15" s="63"/>
      <c r="L15" s="62"/>
      <c r="M15" s="62"/>
      <c r="N15" s="62"/>
      <c r="O15" s="67"/>
      <c r="P15" s="67"/>
      <c r="Q15" s="67"/>
      <c r="R15" s="67"/>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row>
    <row r="16" spans="1:44" x14ac:dyDescent="0.25">
      <c r="A16" s="68" t="s">
        <v>108</v>
      </c>
      <c r="B16" s="69"/>
      <c r="C16" s="62"/>
      <c r="D16" s="62"/>
      <c r="E16" s="62"/>
      <c r="F16" s="1122" t="s">
        <v>109</v>
      </c>
      <c r="G16" s="1122"/>
      <c r="H16" s="1122"/>
      <c r="I16" s="1122"/>
      <c r="J16" s="62"/>
      <c r="K16" s="63"/>
      <c r="L16" s="62"/>
      <c r="M16" s="62"/>
      <c r="N16" s="62"/>
      <c r="O16" s="67"/>
      <c r="P16" s="67"/>
      <c r="Q16" s="67"/>
      <c r="R16" s="67"/>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row>
    <row r="17" spans="1:45" x14ac:dyDescent="0.25">
      <c r="A17" s="68" t="s">
        <v>110</v>
      </c>
      <c r="B17" s="119" t="s">
        <v>174</v>
      </c>
      <c r="C17" s="62"/>
      <c r="D17" s="62"/>
      <c r="E17" s="62"/>
      <c r="F17" s="1122"/>
      <c r="G17" s="1122"/>
      <c r="H17" s="1122"/>
      <c r="I17" s="1122"/>
      <c r="J17" s="62"/>
      <c r="K17" s="63"/>
      <c r="L17" s="62"/>
      <c r="M17" s="62"/>
      <c r="N17" s="62"/>
      <c r="O17" s="67"/>
      <c r="P17" s="67"/>
      <c r="Q17" s="67"/>
      <c r="R17" s="67"/>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row>
    <row r="18" spans="1:45" x14ac:dyDescent="0.25">
      <c r="A18" s="68" t="s">
        <v>111</v>
      </c>
      <c r="B18" s="72">
        <v>871940000</v>
      </c>
      <c r="C18" s="62"/>
      <c r="D18" s="62"/>
      <c r="E18" s="62"/>
      <c r="F18" s="1122"/>
      <c r="G18" s="1122"/>
      <c r="H18" s="1122"/>
      <c r="I18" s="1122"/>
      <c r="J18" s="62"/>
      <c r="K18" s="63"/>
      <c r="L18" s="62"/>
      <c r="M18" s="62"/>
      <c r="N18" s="62"/>
      <c r="O18" s="67"/>
      <c r="P18" s="67"/>
      <c r="Q18" s="67"/>
      <c r="R18" s="67"/>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row>
    <row r="19" spans="1:45" x14ac:dyDescent="0.25">
      <c r="A19" s="68" t="s">
        <v>112</v>
      </c>
      <c r="B19" s="72">
        <f>689454*1000</f>
        <v>689454000</v>
      </c>
      <c r="C19" s="62"/>
      <c r="D19" s="62"/>
      <c r="E19" s="62"/>
      <c r="F19" s="1122"/>
      <c r="G19" s="1122"/>
      <c r="H19" s="1122"/>
      <c r="I19" s="1122"/>
      <c r="J19" s="62"/>
      <c r="K19" s="63"/>
      <c r="L19" s="62"/>
      <c r="M19" s="62"/>
      <c r="N19" s="62"/>
      <c r="O19" s="67"/>
      <c r="P19" s="67"/>
      <c r="Q19" s="67"/>
      <c r="R19" s="67"/>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row>
    <row r="20" spans="1:45" ht="30" x14ac:dyDescent="0.25">
      <c r="A20" s="68" t="s">
        <v>113</v>
      </c>
      <c r="B20" s="72">
        <f>689454*100</f>
        <v>68945400</v>
      </c>
      <c r="C20" s="62"/>
      <c r="D20" s="62"/>
      <c r="E20" s="62"/>
      <c r="F20" s="1122"/>
      <c r="G20" s="1122"/>
      <c r="H20" s="1122"/>
      <c r="I20" s="1122"/>
      <c r="J20" s="62"/>
      <c r="K20" s="63"/>
      <c r="L20" s="62"/>
      <c r="M20" s="62"/>
      <c r="N20" s="62"/>
      <c r="O20" s="67"/>
      <c r="P20" s="67"/>
      <c r="Q20" s="67"/>
      <c r="R20" s="67"/>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row>
    <row r="21" spans="1:45" ht="30.75" thickBot="1" x14ac:dyDescent="0.3">
      <c r="A21" s="73" t="s">
        <v>114</v>
      </c>
      <c r="B21" s="121">
        <v>42683</v>
      </c>
      <c r="C21" s="62"/>
      <c r="D21" s="62"/>
      <c r="E21" s="62"/>
      <c r="F21" s="62"/>
      <c r="G21" s="62"/>
      <c r="H21" s="62"/>
      <c r="I21" s="62"/>
      <c r="J21" s="62"/>
      <c r="K21" s="63"/>
      <c r="L21" s="62"/>
      <c r="M21" s="62"/>
      <c r="N21" s="62"/>
      <c r="O21" s="67"/>
      <c r="P21" s="67"/>
      <c r="Q21" s="67"/>
      <c r="R21" s="67"/>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row>
    <row r="22" spans="1:45" x14ac:dyDescent="0.25">
      <c r="A22" s="74"/>
      <c r="B22" s="75"/>
      <c r="C22" s="62"/>
      <c r="D22" s="62"/>
      <c r="E22" s="76"/>
      <c r="F22" s="1110" t="s">
        <v>115</v>
      </c>
      <c r="G22" s="1111"/>
      <c r="H22" s="1111"/>
      <c r="I22" s="1112"/>
      <c r="J22" s="62"/>
      <c r="K22" s="63"/>
      <c r="L22" s="62"/>
      <c r="M22" s="62"/>
      <c r="N22" s="62"/>
      <c r="O22" s="67"/>
      <c r="P22" s="67"/>
      <c r="Q22" s="67"/>
      <c r="R22" s="67"/>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row>
    <row r="23" spans="1:45" x14ac:dyDescent="0.25">
      <c r="A23" s="77"/>
      <c r="B23" s="78"/>
      <c r="C23" s="79"/>
      <c r="D23" s="79"/>
      <c r="E23" s="79"/>
      <c r="F23" s="79"/>
      <c r="G23" s="79"/>
      <c r="H23" s="79"/>
      <c r="I23" s="79"/>
      <c r="J23" s="79"/>
      <c r="K23" s="80"/>
      <c r="L23" s="79"/>
      <c r="M23" s="79"/>
      <c r="N23" s="79"/>
      <c r="O23" s="81"/>
      <c r="P23" s="81"/>
      <c r="Q23" s="81"/>
      <c r="R23" s="81"/>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62"/>
      <c r="AR23" s="62"/>
    </row>
    <row r="24" spans="1:45" x14ac:dyDescent="0.25">
      <c r="A24" s="79"/>
      <c r="B24" s="79"/>
      <c r="C24" s="79"/>
      <c r="D24" s="79"/>
      <c r="E24" s="79"/>
      <c r="F24" s="79"/>
      <c r="G24" s="79"/>
      <c r="H24" s="79"/>
      <c r="I24" s="79"/>
      <c r="J24" s="79"/>
      <c r="K24" s="80"/>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62"/>
      <c r="AR24" s="62"/>
    </row>
    <row r="25" spans="1:45" x14ac:dyDescent="0.25">
      <c r="A25" s="64" t="s">
        <v>116</v>
      </c>
      <c r="B25" s="79"/>
      <c r="C25" s="79"/>
      <c r="D25" s="79"/>
      <c r="E25" s="79"/>
      <c r="F25" s="79"/>
      <c r="G25" s="79"/>
      <c r="H25" s="79"/>
      <c r="I25" s="79"/>
      <c r="J25" s="79"/>
      <c r="K25" s="80"/>
      <c r="L25" s="79"/>
      <c r="M25" s="79"/>
      <c r="N25" s="79"/>
      <c r="O25" s="79"/>
      <c r="P25" s="79"/>
      <c r="Q25" s="79"/>
      <c r="R25" s="79"/>
      <c r="S25" s="79"/>
      <c r="T25" s="79"/>
      <c r="U25" s="79"/>
      <c r="V25" s="79"/>
      <c r="W25" s="79"/>
      <c r="X25" s="79"/>
      <c r="Y25" s="79"/>
      <c r="Z25" s="79"/>
      <c r="AA25" s="79"/>
      <c r="AB25" s="79"/>
      <c r="AC25" s="79"/>
      <c r="AD25" s="79"/>
      <c r="AE25" s="1115" t="s">
        <v>117</v>
      </c>
      <c r="AF25" s="1116"/>
      <c r="AG25" s="1116"/>
      <c r="AH25" s="1116"/>
      <c r="AI25" s="1116"/>
      <c r="AJ25" s="1116"/>
      <c r="AK25" s="1116"/>
      <c r="AL25" s="1116"/>
      <c r="AM25" s="1116"/>
      <c r="AN25" s="1116"/>
      <c r="AO25" s="1116"/>
      <c r="AP25" s="1117"/>
      <c r="AQ25" s="62"/>
      <c r="AR25" s="62"/>
    </row>
    <row r="26" spans="1:45" ht="75" x14ac:dyDescent="0.25">
      <c r="A26" s="82" t="s">
        <v>118</v>
      </c>
      <c r="B26" s="82" t="s">
        <v>119</v>
      </c>
      <c r="C26" s="83" t="s">
        <v>120</v>
      </c>
      <c r="D26" s="83" t="s">
        <v>121</v>
      </c>
      <c r="E26" s="82" t="s">
        <v>122</v>
      </c>
      <c r="F26" s="82" t="s">
        <v>123</v>
      </c>
      <c r="G26" s="83" t="s">
        <v>124</v>
      </c>
      <c r="H26" s="83" t="s">
        <v>125</v>
      </c>
      <c r="I26" s="82" t="s">
        <v>126</v>
      </c>
      <c r="J26" s="82" t="s">
        <v>127</v>
      </c>
      <c r="K26" s="83" t="s">
        <v>128</v>
      </c>
      <c r="L26" s="84" t="s">
        <v>129</v>
      </c>
      <c r="M26" s="84" t="s">
        <v>130</v>
      </c>
      <c r="N26" s="84" t="s">
        <v>55</v>
      </c>
      <c r="O26" s="84" t="s">
        <v>56</v>
      </c>
      <c r="P26" s="84" t="s">
        <v>57</v>
      </c>
      <c r="Q26" s="84" t="s">
        <v>58</v>
      </c>
      <c r="R26" s="84" t="s">
        <v>59</v>
      </c>
      <c r="S26" s="85" t="s">
        <v>60</v>
      </c>
      <c r="T26" s="86" t="s">
        <v>131</v>
      </c>
      <c r="U26" s="84" t="s">
        <v>61</v>
      </c>
      <c r="V26" s="84" t="s">
        <v>62</v>
      </c>
      <c r="W26" s="84" t="s">
        <v>63</v>
      </c>
      <c r="X26" s="87" t="s">
        <v>64</v>
      </c>
      <c r="Y26" s="87" t="s">
        <v>65</v>
      </c>
      <c r="Z26" s="88" t="s">
        <v>66</v>
      </c>
      <c r="AA26" s="88" t="s">
        <v>67</v>
      </c>
      <c r="AB26" s="88" t="s">
        <v>68</v>
      </c>
      <c r="AC26" s="88" t="s">
        <v>69</v>
      </c>
      <c r="AD26" s="88" t="s">
        <v>70</v>
      </c>
      <c r="AE26" s="89" t="s">
        <v>71</v>
      </c>
      <c r="AF26" s="89" t="s">
        <v>72</v>
      </c>
      <c r="AG26" s="89" t="s">
        <v>73</v>
      </c>
      <c r="AH26" s="89" t="s">
        <v>74</v>
      </c>
      <c r="AI26" s="89" t="s">
        <v>75</v>
      </c>
      <c r="AJ26" s="89" t="s">
        <v>76</v>
      </c>
      <c r="AK26" s="89" t="s">
        <v>77</v>
      </c>
      <c r="AL26" s="89" t="s">
        <v>78</v>
      </c>
      <c r="AM26" s="89" t="s">
        <v>79</v>
      </c>
      <c r="AN26" s="89" t="s">
        <v>80</v>
      </c>
      <c r="AO26" s="89" t="s">
        <v>81</v>
      </c>
      <c r="AP26" s="89" t="s">
        <v>82</v>
      </c>
      <c r="AQ26" s="62"/>
      <c r="AR26" s="62"/>
    </row>
    <row r="27" spans="1:45" ht="63.75" x14ac:dyDescent="0.25">
      <c r="A27" s="209" t="s">
        <v>132</v>
      </c>
      <c r="B27" s="209" t="s">
        <v>133</v>
      </c>
      <c r="C27" s="209" t="s">
        <v>34</v>
      </c>
      <c r="D27" s="209">
        <v>999999</v>
      </c>
      <c r="E27" s="209" t="s">
        <v>87</v>
      </c>
      <c r="F27" s="137"/>
      <c r="G27" s="137"/>
      <c r="H27" s="137"/>
      <c r="I27" s="137"/>
      <c r="J27" s="137"/>
      <c r="K27" s="211" t="s">
        <v>154</v>
      </c>
      <c r="L27" s="211">
        <v>90101600</v>
      </c>
      <c r="M27" s="211" t="s">
        <v>134</v>
      </c>
      <c r="N27" s="212">
        <v>42371</v>
      </c>
      <c r="O27" s="210" t="s">
        <v>54</v>
      </c>
      <c r="P27" s="210" t="s">
        <v>166</v>
      </c>
      <c r="Q27" s="210" t="s">
        <v>92</v>
      </c>
      <c r="R27" s="154">
        <v>64000000</v>
      </c>
      <c r="S27" s="154">
        <v>64000000</v>
      </c>
      <c r="T27" s="152" t="s">
        <v>93</v>
      </c>
      <c r="U27" s="206" t="s">
        <v>93</v>
      </c>
      <c r="V27" s="210" t="s">
        <v>94</v>
      </c>
      <c r="W27" s="208" t="s">
        <v>218</v>
      </c>
      <c r="X27" s="152"/>
      <c r="Y27" s="152"/>
      <c r="Z27" s="152"/>
      <c r="AA27" s="152"/>
      <c r="AB27" s="152"/>
      <c r="AC27" s="152"/>
      <c r="AD27" s="158"/>
      <c r="AE27" s="158"/>
      <c r="AF27" s="158"/>
      <c r="AG27" s="154" t="s">
        <v>16</v>
      </c>
      <c r="AH27" s="154" t="s">
        <v>16</v>
      </c>
      <c r="AI27" s="154" t="s">
        <v>16</v>
      </c>
      <c r="AJ27" s="154" t="s">
        <v>16</v>
      </c>
      <c r="AK27" s="154" t="s">
        <v>16</v>
      </c>
      <c r="AL27" s="154" t="s">
        <v>16</v>
      </c>
      <c r="AM27" s="154" t="s">
        <v>16</v>
      </c>
      <c r="AN27" s="154" t="s">
        <v>16</v>
      </c>
      <c r="AO27" s="154" t="s">
        <v>16</v>
      </c>
      <c r="AP27" s="35" t="s">
        <v>16</v>
      </c>
      <c r="AQ27" s="62"/>
      <c r="AR27" s="62"/>
    </row>
    <row r="28" spans="1:45" ht="37.5" customHeight="1" x14ac:dyDescent="0.25">
      <c r="A28" s="209" t="s">
        <v>132</v>
      </c>
      <c r="B28" s="209" t="s">
        <v>133</v>
      </c>
      <c r="C28" s="209" t="s">
        <v>34</v>
      </c>
      <c r="D28" s="209">
        <v>999999</v>
      </c>
      <c r="E28" s="209" t="s">
        <v>87</v>
      </c>
      <c r="F28" s="137"/>
      <c r="G28" s="137"/>
      <c r="H28" s="137"/>
      <c r="I28" s="137"/>
      <c r="J28" s="137"/>
      <c r="K28" s="52" t="s">
        <v>155</v>
      </c>
      <c r="L28" s="211">
        <v>84121804</v>
      </c>
      <c r="M28" s="211" t="s">
        <v>135</v>
      </c>
      <c r="N28" s="212">
        <v>42371</v>
      </c>
      <c r="O28" s="210" t="s">
        <v>48</v>
      </c>
      <c r="P28" s="210" t="s">
        <v>167</v>
      </c>
      <c r="Q28" s="210" t="s">
        <v>92</v>
      </c>
      <c r="R28" s="154">
        <v>66200000</v>
      </c>
      <c r="S28" s="154">
        <v>66200000</v>
      </c>
      <c r="T28" s="152" t="s">
        <v>93</v>
      </c>
      <c r="U28" s="206" t="s">
        <v>93</v>
      </c>
      <c r="V28" s="210" t="s">
        <v>94</v>
      </c>
      <c r="W28" s="208" t="s">
        <v>218</v>
      </c>
      <c r="X28" s="152"/>
      <c r="Y28" s="152"/>
      <c r="Z28" s="152"/>
      <c r="AA28" s="152"/>
      <c r="AB28" s="152"/>
      <c r="AC28" s="152"/>
      <c r="AD28" s="158"/>
      <c r="AE28" s="158"/>
      <c r="AF28" s="158"/>
      <c r="AG28" s="154" t="s">
        <v>16</v>
      </c>
      <c r="AH28" s="158"/>
      <c r="AI28" s="158"/>
      <c r="AJ28" s="158"/>
      <c r="AK28" s="158"/>
      <c r="AL28" s="158"/>
      <c r="AM28" s="158"/>
      <c r="AN28" s="158"/>
      <c r="AO28" s="158"/>
      <c r="AP28" s="211"/>
      <c r="AQ28" s="62"/>
      <c r="AR28" s="62"/>
    </row>
    <row r="29" spans="1:45" ht="230.25" x14ac:dyDescent="0.25">
      <c r="A29" s="209" t="s">
        <v>132</v>
      </c>
      <c r="B29" s="209" t="s">
        <v>133</v>
      </c>
      <c r="C29" s="209" t="s">
        <v>34</v>
      </c>
      <c r="D29" s="209">
        <v>999999</v>
      </c>
      <c r="E29" s="209" t="s">
        <v>87</v>
      </c>
      <c r="F29" s="137"/>
      <c r="G29" s="137"/>
      <c r="H29" s="137"/>
      <c r="I29" s="137"/>
      <c r="J29" s="137"/>
      <c r="K29" s="52" t="s">
        <v>156</v>
      </c>
      <c r="L29" s="211" t="s">
        <v>136</v>
      </c>
      <c r="M29" s="211" t="s">
        <v>137</v>
      </c>
      <c r="N29" s="212">
        <v>42371</v>
      </c>
      <c r="O29" s="210" t="s">
        <v>168</v>
      </c>
      <c r="P29" s="210" t="s">
        <v>167</v>
      </c>
      <c r="Q29" s="210" t="s">
        <v>92</v>
      </c>
      <c r="R29" s="154">
        <v>19740000</v>
      </c>
      <c r="S29" s="154">
        <v>19740000</v>
      </c>
      <c r="T29" s="152" t="s">
        <v>93</v>
      </c>
      <c r="U29" s="206" t="s">
        <v>93</v>
      </c>
      <c r="V29" s="210" t="s">
        <v>94</v>
      </c>
      <c r="W29" s="208" t="s">
        <v>218</v>
      </c>
      <c r="X29" s="152"/>
      <c r="Y29" s="152"/>
      <c r="Z29" s="224"/>
      <c r="AA29" s="152"/>
      <c r="AB29" s="152"/>
      <c r="AC29" s="152"/>
      <c r="AD29" s="158"/>
      <c r="AE29" s="158"/>
      <c r="AF29" s="158"/>
      <c r="AG29" s="154" t="s">
        <v>16</v>
      </c>
      <c r="AH29" s="154" t="s">
        <v>16</v>
      </c>
      <c r="AI29" s="154" t="s">
        <v>16</v>
      </c>
      <c r="AJ29" s="154" t="s">
        <v>16</v>
      </c>
      <c r="AK29" s="154" t="s">
        <v>16</v>
      </c>
      <c r="AL29" s="154" t="s">
        <v>16</v>
      </c>
      <c r="AM29" s="154" t="s">
        <v>16</v>
      </c>
      <c r="AN29" s="154" t="s">
        <v>16</v>
      </c>
      <c r="AO29" s="154" t="s">
        <v>16</v>
      </c>
      <c r="AP29" s="211"/>
      <c r="AQ29" s="62"/>
      <c r="AR29" s="62"/>
    </row>
    <row r="30" spans="1:45" ht="101.25" customHeight="1" x14ac:dyDescent="0.25">
      <c r="A30" s="210" t="s">
        <v>132</v>
      </c>
      <c r="B30" s="293" t="s">
        <v>215</v>
      </c>
      <c r="C30" s="293" t="s">
        <v>139</v>
      </c>
      <c r="D30" s="293">
        <v>29719802</v>
      </c>
      <c r="E30" s="293" t="s">
        <v>87</v>
      </c>
      <c r="F30" s="293"/>
      <c r="G30" s="293">
        <v>475</v>
      </c>
      <c r="H30" s="293" t="s">
        <v>216</v>
      </c>
      <c r="I30" s="293">
        <v>29719802</v>
      </c>
      <c r="J30" s="294" t="s">
        <v>217</v>
      </c>
      <c r="K30" s="264" t="s">
        <v>229</v>
      </c>
      <c r="L30" s="293">
        <v>86101705</v>
      </c>
      <c r="M30" s="294" t="s">
        <v>228</v>
      </c>
      <c r="N30" s="295">
        <v>42583</v>
      </c>
      <c r="O30" s="155" t="s">
        <v>192</v>
      </c>
      <c r="P30" s="210" t="s">
        <v>166</v>
      </c>
      <c r="Q30" s="210" t="s">
        <v>92</v>
      </c>
      <c r="R30" s="243">
        <v>22000000</v>
      </c>
      <c r="S30" s="243">
        <v>22000000</v>
      </c>
      <c r="T30" s="244"/>
      <c r="U30" s="206" t="s">
        <v>93</v>
      </c>
      <c r="V30" s="210" t="s">
        <v>94</v>
      </c>
      <c r="W30" s="208" t="s">
        <v>218</v>
      </c>
      <c r="X30" s="244"/>
      <c r="Y30" s="244"/>
      <c r="Z30" s="244"/>
      <c r="AA30" s="244"/>
      <c r="AB30" s="244"/>
      <c r="AC30" s="244"/>
      <c r="AD30" s="244"/>
      <c r="AE30" s="244" t="s">
        <v>16</v>
      </c>
      <c r="AF30" s="244" t="s">
        <v>16</v>
      </c>
      <c r="AG30" s="244" t="s">
        <v>16</v>
      </c>
      <c r="AH30" s="244" t="s">
        <v>16</v>
      </c>
      <c r="AI30" s="244" t="s">
        <v>16</v>
      </c>
      <c r="AJ30" s="244" t="s">
        <v>16</v>
      </c>
      <c r="AK30" s="244" t="s">
        <v>16</v>
      </c>
      <c r="AL30" s="244" t="s">
        <v>16</v>
      </c>
      <c r="AM30" s="244" t="s">
        <v>16</v>
      </c>
      <c r="AN30" s="244" t="s">
        <v>16</v>
      </c>
      <c r="AO30" s="244" t="s">
        <v>16</v>
      </c>
      <c r="AP30" s="244" t="s">
        <v>16</v>
      </c>
      <c r="AQ30" s="167"/>
      <c r="AR30" s="167"/>
      <c r="AS30" s="167"/>
    </row>
    <row r="31" spans="1:45" ht="90" x14ac:dyDescent="0.25">
      <c r="A31" s="210" t="s">
        <v>132</v>
      </c>
      <c r="B31" s="293" t="s">
        <v>219</v>
      </c>
      <c r="C31" s="293" t="s">
        <v>139</v>
      </c>
      <c r="D31" s="293">
        <v>29719402</v>
      </c>
      <c r="E31" s="293" t="s">
        <v>220</v>
      </c>
      <c r="F31" s="293"/>
      <c r="G31" s="293">
        <v>476</v>
      </c>
      <c r="H31" s="293" t="s">
        <v>216</v>
      </c>
      <c r="I31" s="293">
        <v>29719402</v>
      </c>
      <c r="J31" s="294" t="s">
        <v>221</v>
      </c>
      <c r="K31" s="264" t="s">
        <v>225</v>
      </c>
      <c r="L31" s="264" t="s">
        <v>224</v>
      </c>
      <c r="M31" s="294" t="s">
        <v>227</v>
      </c>
      <c r="N31" s="295">
        <v>42583</v>
      </c>
      <c r="O31" s="155" t="s">
        <v>192</v>
      </c>
      <c r="P31" s="210" t="s">
        <v>205</v>
      </c>
      <c r="Q31" s="210" t="s">
        <v>92</v>
      </c>
      <c r="R31" s="243">
        <v>200000000</v>
      </c>
      <c r="S31" s="243">
        <v>200000000</v>
      </c>
      <c r="T31" s="244"/>
      <c r="U31" s="206" t="s">
        <v>93</v>
      </c>
      <c r="V31" s="210" t="s">
        <v>94</v>
      </c>
      <c r="W31" s="208" t="s">
        <v>218</v>
      </c>
      <c r="X31" s="244"/>
      <c r="Y31" s="244"/>
      <c r="Z31" s="244"/>
      <c r="AA31" s="244"/>
      <c r="AB31" s="244"/>
      <c r="AC31" s="244"/>
      <c r="AD31" s="244"/>
      <c r="AE31" s="244" t="s">
        <v>16</v>
      </c>
      <c r="AF31" s="244" t="s">
        <v>16</v>
      </c>
      <c r="AG31" s="244" t="s">
        <v>16</v>
      </c>
      <c r="AH31" s="244" t="s">
        <v>16</v>
      </c>
      <c r="AI31" s="244" t="s">
        <v>16</v>
      </c>
      <c r="AJ31" s="244" t="s">
        <v>16</v>
      </c>
      <c r="AK31" s="244" t="s">
        <v>16</v>
      </c>
      <c r="AL31" s="244" t="s">
        <v>16</v>
      </c>
      <c r="AM31" s="244" t="s">
        <v>16</v>
      </c>
      <c r="AN31" s="244" t="s">
        <v>16</v>
      </c>
      <c r="AO31" s="244" t="s">
        <v>16</v>
      </c>
      <c r="AP31" s="244" t="s">
        <v>16</v>
      </c>
      <c r="AQ31" s="167"/>
      <c r="AR31" s="167"/>
      <c r="AS31" s="167"/>
    </row>
    <row r="32" spans="1:45" ht="90" x14ac:dyDescent="0.25">
      <c r="A32" s="210" t="s">
        <v>132</v>
      </c>
      <c r="B32" s="210" t="s">
        <v>223</v>
      </c>
      <c r="C32" s="210" t="s">
        <v>139</v>
      </c>
      <c r="D32" s="210">
        <v>29719701</v>
      </c>
      <c r="E32" s="210" t="s">
        <v>87</v>
      </c>
      <c r="F32" s="210"/>
      <c r="G32" s="210">
        <v>586</v>
      </c>
      <c r="H32" s="210" t="s">
        <v>216</v>
      </c>
      <c r="I32" s="210">
        <v>29719701</v>
      </c>
      <c r="J32" s="294" t="s">
        <v>222</v>
      </c>
      <c r="K32" s="264" t="s">
        <v>231</v>
      </c>
      <c r="L32" s="207" t="s">
        <v>230</v>
      </c>
      <c r="M32" s="294" t="s">
        <v>226</v>
      </c>
      <c r="N32" s="295">
        <v>42583</v>
      </c>
      <c r="O32" s="155" t="s">
        <v>192</v>
      </c>
      <c r="P32" s="210"/>
      <c r="Q32" s="210" t="s">
        <v>92</v>
      </c>
      <c r="R32" s="243">
        <v>500000000</v>
      </c>
      <c r="S32" s="243">
        <v>500000000</v>
      </c>
      <c r="T32" s="244"/>
      <c r="U32" s="206" t="s">
        <v>93</v>
      </c>
      <c r="V32" s="210" t="s">
        <v>94</v>
      </c>
      <c r="W32" s="208" t="s">
        <v>218</v>
      </c>
      <c r="X32" s="244"/>
      <c r="Y32" s="244"/>
      <c r="Z32" s="244"/>
      <c r="AA32" s="244"/>
      <c r="AB32" s="244"/>
      <c r="AC32" s="244"/>
      <c r="AD32" s="244"/>
      <c r="AE32" s="244" t="s">
        <v>16</v>
      </c>
      <c r="AF32" s="244" t="s">
        <v>16</v>
      </c>
      <c r="AG32" s="244" t="s">
        <v>16</v>
      </c>
      <c r="AH32" s="244" t="s">
        <v>16</v>
      </c>
      <c r="AI32" s="244" t="s">
        <v>16</v>
      </c>
      <c r="AJ32" s="244" t="s">
        <v>16</v>
      </c>
      <c r="AK32" s="244" t="s">
        <v>16</v>
      </c>
      <c r="AL32" s="244" t="s">
        <v>16</v>
      </c>
      <c r="AM32" s="244" t="s">
        <v>16</v>
      </c>
      <c r="AN32" s="244" t="s">
        <v>16</v>
      </c>
      <c r="AO32" s="244" t="s">
        <v>16</v>
      </c>
      <c r="AP32" s="244" t="s">
        <v>16</v>
      </c>
      <c r="AQ32" s="167"/>
      <c r="AR32" s="167"/>
      <c r="AS32" s="167"/>
    </row>
    <row r="33" spans="1:45" x14ac:dyDescent="0.25">
      <c r="A33" s="167"/>
      <c r="B33" s="167"/>
      <c r="C33" s="167"/>
      <c r="D33" s="167"/>
      <c r="E33" s="167"/>
      <c r="F33" s="167"/>
      <c r="G33" s="167"/>
      <c r="H33" s="167"/>
      <c r="I33" s="167"/>
      <c r="J33" s="167"/>
      <c r="K33" s="167"/>
      <c r="L33" s="167"/>
      <c r="M33" s="167"/>
      <c r="N33" s="167"/>
      <c r="O33" s="167"/>
      <c r="P33" s="292"/>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row>
    <row r="34" spans="1:45" x14ac:dyDescent="0.25">
      <c r="A34" s="167"/>
      <c r="B34" s="167"/>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row>
    <row r="35" spans="1:45" x14ac:dyDescent="0.25">
      <c r="A35" s="167"/>
      <c r="B35" s="167"/>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row>
    <row r="36" spans="1:45" x14ac:dyDescent="0.25">
      <c r="A36" s="167"/>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row>
    <row r="37" spans="1:45" x14ac:dyDescent="0.25">
      <c r="A37" s="167"/>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row>
    <row r="38" spans="1:45" x14ac:dyDescent="0.25">
      <c r="A38" s="167"/>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7"/>
      <c r="AL38" s="167"/>
      <c r="AM38" s="167"/>
      <c r="AN38" s="167"/>
      <c r="AO38" s="167"/>
      <c r="AP38" s="167"/>
      <c r="AQ38" s="167"/>
      <c r="AR38" s="167"/>
      <c r="AS38" s="167"/>
    </row>
    <row r="39" spans="1:45" x14ac:dyDescent="0.25">
      <c r="A39" s="167"/>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7"/>
      <c r="AL39" s="167"/>
      <c r="AM39" s="167"/>
      <c r="AN39" s="167"/>
      <c r="AO39" s="167"/>
      <c r="AP39" s="167"/>
      <c r="AQ39" s="167"/>
      <c r="AR39" s="167"/>
      <c r="AS39" s="167"/>
    </row>
    <row r="40" spans="1:45" x14ac:dyDescent="0.25">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7"/>
      <c r="AJ40" s="167"/>
      <c r="AK40" s="167"/>
      <c r="AL40" s="167"/>
      <c r="AM40" s="167"/>
      <c r="AN40" s="167"/>
      <c r="AO40" s="167"/>
      <c r="AP40" s="167"/>
      <c r="AQ40" s="167"/>
      <c r="AR40" s="167"/>
      <c r="AS40" s="167"/>
    </row>
    <row r="41" spans="1:45" x14ac:dyDescent="0.25">
      <c r="A41" s="167"/>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7"/>
      <c r="AJ41" s="167"/>
      <c r="AK41" s="167"/>
      <c r="AL41" s="167"/>
      <c r="AM41" s="167"/>
      <c r="AN41" s="167"/>
      <c r="AO41" s="167"/>
      <c r="AP41" s="167"/>
      <c r="AQ41" s="167"/>
      <c r="AR41" s="167"/>
      <c r="AS41" s="167"/>
    </row>
    <row r="42" spans="1:45" x14ac:dyDescent="0.25">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H42" s="167"/>
      <c r="AI42" s="167"/>
      <c r="AJ42" s="167"/>
      <c r="AK42" s="167"/>
      <c r="AL42" s="167"/>
      <c r="AM42" s="167"/>
      <c r="AN42" s="167"/>
      <c r="AO42" s="167"/>
      <c r="AP42" s="167"/>
      <c r="AQ42" s="167"/>
      <c r="AR42" s="167"/>
      <c r="AS42" s="167"/>
    </row>
    <row r="43" spans="1:45" x14ac:dyDescent="0.25">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7"/>
      <c r="AL43" s="167"/>
      <c r="AM43" s="167"/>
      <c r="AN43" s="167"/>
      <c r="AO43" s="167"/>
      <c r="AP43" s="167"/>
      <c r="AQ43" s="167"/>
      <c r="AR43" s="167"/>
      <c r="AS43" s="167"/>
    </row>
    <row r="44" spans="1:45" x14ac:dyDescent="0.25">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row>
    <row r="45" spans="1:45" x14ac:dyDescent="0.25">
      <c r="A45" s="167"/>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row>
    <row r="46" spans="1:45" x14ac:dyDescent="0.25">
      <c r="A46" s="167"/>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H46" s="167"/>
      <c r="AI46" s="167"/>
      <c r="AJ46" s="167"/>
      <c r="AK46" s="167"/>
      <c r="AL46" s="167"/>
      <c r="AM46" s="167"/>
      <c r="AN46" s="167"/>
      <c r="AO46" s="167"/>
      <c r="AP46" s="167"/>
      <c r="AQ46" s="167"/>
      <c r="AR46" s="167"/>
      <c r="AS46" s="167"/>
    </row>
    <row r="47" spans="1:45" x14ac:dyDescent="0.25">
      <c r="A47" s="167"/>
      <c r="B47" s="167"/>
      <c r="C47" s="167"/>
      <c r="D47" s="167"/>
      <c r="E47" s="167"/>
      <c r="F47" s="167"/>
      <c r="G47" s="167"/>
      <c r="H47" s="167"/>
      <c r="I47" s="167"/>
      <c r="J47" s="167"/>
      <c r="K47" s="167"/>
      <c r="L47" s="167"/>
      <c r="M47" s="124"/>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row>
    <row r="48" spans="1:45" x14ac:dyDescent="0.25">
      <c r="A48" s="167"/>
      <c r="B48" s="167"/>
      <c r="C48" s="167"/>
      <c r="D48" s="167"/>
      <c r="E48" s="167"/>
      <c r="F48" s="167"/>
      <c r="G48" s="167"/>
      <c r="H48" s="167"/>
      <c r="I48" s="167"/>
      <c r="J48" s="167"/>
      <c r="K48" s="167"/>
      <c r="L48" s="167"/>
      <c r="M48" s="124"/>
      <c r="N48" s="167"/>
      <c r="O48" s="167"/>
      <c r="P48" s="167"/>
      <c r="Q48" s="167"/>
      <c r="R48" s="167"/>
      <c r="S48" s="167"/>
      <c r="T48" s="167"/>
      <c r="U48" s="167"/>
      <c r="V48" s="167"/>
      <c r="W48" s="167"/>
      <c r="X48" s="167"/>
      <c r="Y48" s="167"/>
      <c r="Z48" s="167"/>
      <c r="AA48" s="167"/>
      <c r="AB48" s="167"/>
      <c r="AC48" s="167"/>
      <c r="AD48" s="167"/>
      <c r="AE48" s="167"/>
      <c r="AF48" s="167"/>
      <c r="AG48" s="167"/>
      <c r="AH48" s="167"/>
      <c r="AI48" s="167"/>
      <c r="AJ48" s="167"/>
      <c r="AK48" s="167"/>
      <c r="AL48" s="167"/>
      <c r="AM48" s="167"/>
      <c r="AN48" s="167"/>
      <c r="AO48" s="167"/>
      <c r="AP48" s="167"/>
      <c r="AQ48" s="167"/>
      <c r="AR48" s="167"/>
      <c r="AS48" s="167"/>
    </row>
    <row r="49" spans="1:45" x14ac:dyDescent="0.25">
      <c r="A49" s="167"/>
      <c r="B49" s="167"/>
      <c r="C49" s="167"/>
      <c r="D49" s="167"/>
      <c r="E49" s="167"/>
      <c r="F49" s="167"/>
      <c r="G49" s="167"/>
      <c r="H49" s="167"/>
      <c r="I49" s="167"/>
      <c r="J49" s="167"/>
      <c r="K49" s="167"/>
      <c r="L49" s="167"/>
      <c r="M49" s="314"/>
      <c r="N49" s="167"/>
      <c r="O49" s="167"/>
      <c r="P49" s="167"/>
      <c r="Q49" s="167"/>
      <c r="R49" s="167"/>
      <c r="S49" s="167"/>
      <c r="T49" s="167"/>
      <c r="U49" s="167"/>
      <c r="V49" s="167"/>
      <c r="W49" s="167"/>
      <c r="X49" s="167"/>
      <c r="Y49" s="167"/>
      <c r="Z49" s="167"/>
      <c r="AA49" s="167"/>
      <c r="AB49" s="167"/>
      <c r="AC49" s="167"/>
      <c r="AD49" s="167"/>
      <c r="AE49" s="167"/>
      <c r="AF49" s="167"/>
      <c r="AG49" s="167"/>
      <c r="AH49" s="167"/>
      <c r="AI49" s="167"/>
      <c r="AJ49" s="167"/>
      <c r="AK49" s="167"/>
      <c r="AL49" s="167"/>
      <c r="AM49" s="167"/>
      <c r="AN49" s="167"/>
      <c r="AO49" s="167"/>
      <c r="AP49" s="167"/>
      <c r="AQ49" s="167"/>
      <c r="AR49" s="167"/>
      <c r="AS49" s="167"/>
    </row>
    <row r="50" spans="1:45" x14ac:dyDescent="0.25">
      <c r="A50" s="167"/>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c r="AN50" s="167"/>
      <c r="AO50" s="167"/>
      <c r="AP50" s="167"/>
      <c r="AQ50" s="167"/>
      <c r="AR50" s="167"/>
      <c r="AS50" s="167"/>
    </row>
    <row r="51" spans="1:45" x14ac:dyDescent="0.25">
      <c r="A51" s="167"/>
      <c r="B51" s="167"/>
      <c r="C51" s="167"/>
      <c r="D51" s="167"/>
      <c r="E51" s="167"/>
      <c r="F51" s="167"/>
      <c r="G51" s="167"/>
      <c r="H51" s="167"/>
      <c r="I51" s="167"/>
      <c r="J51" s="167"/>
      <c r="K51" s="167"/>
      <c r="L51" s="167"/>
      <c r="M51" s="314"/>
      <c r="N51" s="314"/>
      <c r="O51" s="167"/>
      <c r="P51" s="167"/>
      <c r="Q51" s="167"/>
      <c r="R51" s="167"/>
      <c r="S51" s="167"/>
      <c r="T51" s="167"/>
      <c r="U51" s="167"/>
      <c r="V51" s="167"/>
      <c r="W51" s="167"/>
      <c r="X51" s="167"/>
      <c r="Y51" s="167"/>
      <c r="Z51" s="167"/>
      <c r="AA51" s="167"/>
      <c r="AB51" s="167"/>
      <c r="AC51" s="167"/>
      <c r="AD51" s="167"/>
      <c r="AE51" s="167"/>
      <c r="AF51" s="167"/>
      <c r="AG51" s="167"/>
      <c r="AH51" s="167"/>
      <c r="AI51" s="167"/>
      <c r="AJ51" s="167"/>
      <c r="AK51" s="167"/>
      <c r="AL51" s="167"/>
      <c r="AM51" s="167"/>
      <c r="AN51" s="167"/>
      <c r="AO51" s="167"/>
      <c r="AP51" s="167"/>
      <c r="AQ51" s="167"/>
      <c r="AR51" s="167"/>
      <c r="AS51" s="167"/>
    </row>
    <row r="52" spans="1:45" x14ac:dyDescent="0.25">
      <c r="A52" s="167"/>
      <c r="B52" s="167"/>
      <c r="C52" s="167"/>
      <c r="D52" s="167"/>
      <c r="E52" s="167"/>
      <c r="F52" s="167"/>
      <c r="G52" s="167"/>
      <c r="H52" s="167"/>
      <c r="I52" s="167"/>
      <c r="J52" s="167"/>
      <c r="K52" s="167"/>
      <c r="L52" s="167"/>
      <c r="M52" s="314"/>
      <c r="N52" s="314"/>
      <c r="O52" s="167"/>
      <c r="P52" s="167"/>
      <c r="Q52" s="167"/>
      <c r="R52" s="167"/>
      <c r="S52" s="167"/>
      <c r="T52" s="167"/>
      <c r="U52" s="167"/>
      <c r="V52" s="167"/>
      <c r="W52" s="167"/>
      <c r="X52" s="167"/>
      <c r="Y52" s="167"/>
      <c r="Z52" s="167"/>
      <c r="AA52" s="167"/>
      <c r="AB52" s="167"/>
      <c r="AC52" s="167"/>
      <c r="AD52" s="167"/>
      <c r="AE52" s="167"/>
      <c r="AF52" s="167"/>
      <c r="AG52" s="167"/>
      <c r="AH52" s="167"/>
      <c r="AI52" s="167"/>
      <c r="AJ52" s="167"/>
      <c r="AK52" s="167"/>
      <c r="AL52" s="167"/>
      <c r="AM52" s="167"/>
      <c r="AN52" s="167"/>
      <c r="AO52" s="167"/>
      <c r="AP52" s="167"/>
      <c r="AQ52" s="167"/>
      <c r="AR52" s="167"/>
      <c r="AS52" s="167"/>
    </row>
    <row r="53" spans="1:45" x14ac:dyDescent="0.25">
      <c r="A53" s="167"/>
      <c r="B53" s="167"/>
      <c r="C53" s="167"/>
      <c r="D53" s="167"/>
      <c r="E53" s="167"/>
      <c r="F53" s="167"/>
      <c r="G53" s="167"/>
      <c r="H53" s="167"/>
      <c r="I53" s="167"/>
      <c r="J53" s="167"/>
      <c r="K53" s="167"/>
      <c r="L53" s="167"/>
      <c r="M53" s="314"/>
      <c r="N53" s="314"/>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row>
    <row r="54" spans="1:45" x14ac:dyDescent="0.25">
      <c r="A54" s="167"/>
      <c r="B54" s="167"/>
      <c r="C54" s="167"/>
      <c r="D54" s="167"/>
      <c r="E54" s="167"/>
      <c r="F54" s="167"/>
      <c r="G54" s="167"/>
      <c r="H54" s="167"/>
      <c r="I54" s="167"/>
      <c r="J54" s="167"/>
      <c r="K54" s="167"/>
      <c r="L54" s="167"/>
      <c r="M54" s="314"/>
      <c r="N54" s="314"/>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L54" s="167"/>
      <c r="AM54" s="167"/>
      <c r="AN54" s="167"/>
      <c r="AO54" s="167"/>
      <c r="AP54" s="167"/>
      <c r="AQ54" s="167"/>
      <c r="AR54" s="167"/>
      <c r="AS54" s="167"/>
    </row>
    <row r="57" spans="1:45" x14ac:dyDescent="0.25">
      <c r="M57" s="124"/>
    </row>
    <row r="58" spans="1:45" x14ac:dyDescent="0.25">
      <c r="M58" s="124"/>
    </row>
    <row r="59" spans="1:45" x14ac:dyDescent="0.25">
      <c r="M59" s="124"/>
    </row>
    <row r="60" spans="1:45" x14ac:dyDescent="0.25">
      <c r="M60" s="124"/>
    </row>
  </sheetData>
  <customSheetViews>
    <customSheetView guid="{A11EFB71-1E77-46CC-A353-A7B09B653F91}" hiddenColumns="1" state="hidden" topLeftCell="J54">
      <selection activeCell="M31" sqref="M31"/>
      <pageMargins left="0.7" right="0.7" top="0.75" bottom="0.75" header="0.3" footer="0.3"/>
      <pageSetup orientation="portrait"/>
    </customSheetView>
    <customSheetView guid="{CF6AC2AF-B593-4390-914D-8DFB9816719C}" hiddenColumns="1" topLeftCell="J54">
      <selection activeCell="M31" sqref="M31"/>
      <pageMargins left="0.7" right="0.7" top="0.75" bottom="0.75" header="0.3" footer="0.3"/>
      <pageSetup orientation="portrait"/>
    </customSheetView>
    <customSheetView guid="{6930C789-7716-4116-B14F-861FA9CC0951}" hiddenColumns="1" topLeftCell="J46">
      <selection activeCell="M60" sqref="M60"/>
      <pageMargins left="0.7" right="0.7" top="0.75" bottom="0.75" header="0.3" footer="0.3"/>
      <pageSetup orientation="portrait"/>
    </customSheetView>
    <customSheetView guid="{CBAF93EF-A2F4-284A-A33C-27CC9B958E98}" hiddenColumns="1" topLeftCell="J46">
      <selection activeCell="M60" sqref="M60"/>
      <pageMargins left="0.7" right="0.7" top="0.75" bottom="0.75" header="0.3" footer="0.3"/>
      <pageSetup orientation="portrait"/>
    </customSheetView>
    <customSheetView guid="{96434F38-BEDB-48AB-AE7D-9A1309205BBA}" hiddenColumns="1" topLeftCell="J54">
      <selection activeCell="M31" sqref="M31"/>
      <pageMargins left="0.7" right="0.7" top="0.75" bottom="0.75" header="0.3" footer="0.3"/>
      <pageSetup orientation="portrait"/>
    </customSheetView>
    <customSheetView guid="{13FF24F8-71E1-49D2-8BC1-404690D0F831}" hiddenColumns="1" topLeftCell="J54">
      <selection activeCell="M31" sqref="M31"/>
      <pageMargins left="0.7" right="0.7" top="0.75" bottom="0.75" header="0.3" footer="0.3"/>
      <pageSetup orientation="portrait"/>
    </customSheetView>
  </customSheetViews>
  <mergeCells count="25">
    <mergeCell ref="S1:U1"/>
    <mergeCell ref="E3:H3"/>
    <mergeCell ref="S3:U3"/>
    <mergeCell ref="O3:R3"/>
    <mergeCell ref="A1:D3"/>
    <mergeCell ref="E1:H2"/>
    <mergeCell ref="I1:J1"/>
    <mergeCell ref="K1:N3"/>
    <mergeCell ref="O1:R2"/>
    <mergeCell ref="AE25:AP25"/>
    <mergeCell ref="AB3:AE3"/>
    <mergeCell ref="AF3:AG3"/>
    <mergeCell ref="AO3:AR3"/>
    <mergeCell ref="F10:I14"/>
    <mergeCell ref="F16:I20"/>
    <mergeCell ref="F22:I22"/>
    <mergeCell ref="X1:AA3"/>
    <mergeCell ref="AB1:AE2"/>
    <mergeCell ref="AF1:AG1"/>
    <mergeCell ref="AK1:AN3"/>
    <mergeCell ref="AO1:AR2"/>
    <mergeCell ref="I2:J2"/>
    <mergeCell ref="S2:U2"/>
    <mergeCell ref="AF2:AG2"/>
    <mergeCell ref="I3:J3"/>
  </mergeCell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21"/>
  <sheetViews>
    <sheetView workbookViewId="0">
      <selection activeCell="E17" sqref="E17"/>
    </sheetView>
  </sheetViews>
  <sheetFormatPr baseColWidth="10" defaultRowHeight="15" x14ac:dyDescent="0.25"/>
  <cols>
    <col min="3" max="3" width="15.5703125" bestFit="1" customWidth="1"/>
    <col min="4" max="4" width="41.140625" customWidth="1"/>
    <col min="5" max="5" width="18.28515625" bestFit="1" customWidth="1"/>
    <col min="6" max="6" width="22.5703125" customWidth="1"/>
    <col min="9" max="9" width="18.140625" customWidth="1"/>
    <col min="10" max="10" width="16.42578125" customWidth="1"/>
  </cols>
  <sheetData>
    <row r="2" spans="3:11" ht="15.75" thickBot="1" x14ac:dyDescent="0.3"/>
    <row r="3" spans="3:11" ht="30.75" thickBot="1" x14ac:dyDescent="0.3">
      <c r="D3" s="847" t="s">
        <v>127</v>
      </c>
      <c r="E3" s="848" t="s">
        <v>126</v>
      </c>
      <c r="F3" s="849" t="s">
        <v>815</v>
      </c>
    </row>
    <row r="4" spans="3:11" ht="30" x14ac:dyDescent="0.25">
      <c r="D4" s="844" t="s">
        <v>816</v>
      </c>
      <c r="E4" s="845">
        <v>297076</v>
      </c>
      <c r="F4" s="846">
        <v>42964</v>
      </c>
    </row>
    <row r="5" spans="3:11" ht="60" x14ac:dyDescent="0.25">
      <c r="D5" s="839" t="s">
        <v>817</v>
      </c>
      <c r="E5" s="740">
        <v>297051</v>
      </c>
      <c r="F5" s="840">
        <v>42933</v>
      </c>
    </row>
    <row r="6" spans="3:11" ht="45" x14ac:dyDescent="0.25">
      <c r="D6" s="839" t="s">
        <v>253</v>
      </c>
      <c r="E6" s="838">
        <v>297047</v>
      </c>
      <c r="F6" s="840">
        <v>42625</v>
      </c>
    </row>
    <row r="7" spans="3:11" ht="45.75" thickBot="1" x14ac:dyDescent="0.3">
      <c r="D7" s="841" t="s">
        <v>202</v>
      </c>
      <c r="E7" s="842">
        <v>297029</v>
      </c>
      <c r="F7" s="843">
        <v>42906</v>
      </c>
    </row>
    <row r="8" spans="3:11" x14ac:dyDescent="0.25">
      <c r="C8" s="91"/>
      <c r="D8" s="127"/>
      <c r="E8" s="91"/>
    </row>
    <row r="9" spans="3:11" x14ac:dyDescent="0.25">
      <c r="D9" s="127"/>
      <c r="E9" s="91"/>
    </row>
    <row r="10" spans="3:11" x14ac:dyDescent="0.25">
      <c r="D10" s="127"/>
      <c r="E10" s="91"/>
    </row>
    <row r="11" spans="3:11" x14ac:dyDescent="0.25">
      <c r="D11" s="127">
        <v>2664</v>
      </c>
      <c r="E11" s="91">
        <v>100</v>
      </c>
    </row>
    <row r="12" spans="3:11" x14ac:dyDescent="0.25">
      <c r="D12" s="127">
        <f>+D11*E12/E11</f>
        <v>1065.5999999999999</v>
      </c>
      <c r="E12" s="640">
        <v>40</v>
      </c>
    </row>
    <row r="13" spans="3:11" x14ac:dyDescent="0.25">
      <c r="D13" s="127"/>
    </row>
    <row r="15" spans="3:11" x14ac:dyDescent="0.25">
      <c r="D15" s="718"/>
      <c r="E15" s="711"/>
      <c r="F15" s="712"/>
      <c r="G15" s="712"/>
      <c r="H15" s="712"/>
      <c r="I15" s="713"/>
      <c r="J15" s="714"/>
      <c r="K15" s="712"/>
    </row>
    <row r="16" spans="3:11" x14ac:dyDescent="0.25">
      <c r="D16" s="715"/>
      <c r="E16" s="719"/>
      <c r="F16" s="473"/>
      <c r="G16" s="712"/>
      <c r="H16" s="712"/>
      <c r="I16" s="714"/>
      <c r="J16" s="714"/>
      <c r="K16" s="712"/>
    </row>
    <row r="17" spans="4:11" x14ac:dyDescent="0.25">
      <c r="D17" s="1052">
        <v>2800000</v>
      </c>
      <c r="E17" s="721">
        <v>100</v>
      </c>
      <c r="F17" s="716"/>
      <c r="G17" s="716"/>
      <c r="H17" s="716"/>
      <c r="I17" s="722"/>
      <c r="J17" s="722"/>
      <c r="K17" s="716"/>
    </row>
    <row r="18" spans="4:11" x14ac:dyDescent="0.25">
      <c r="D18" s="720"/>
      <c r="E18" s="721"/>
      <c r="F18" s="716"/>
      <c r="G18" s="716"/>
      <c r="H18" s="716"/>
      <c r="I18" s="722"/>
      <c r="J18" s="723"/>
      <c r="K18" s="716"/>
    </row>
    <row r="19" spans="4:11" x14ac:dyDescent="0.25">
      <c r="D19" s="717"/>
      <c r="E19" s="724"/>
      <c r="F19" s="724"/>
      <c r="G19" s="473"/>
      <c r="H19" s="725"/>
      <c r="I19" s="723"/>
      <c r="J19" s="726"/>
      <c r="K19" s="727"/>
    </row>
    <row r="20" spans="4:11" x14ac:dyDescent="0.25">
      <c r="D20" s="717"/>
      <c r="E20" s="724"/>
      <c r="F20" s="724"/>
      <c r="G20" s="473"/>
      <c r="H20" s="725"/>
      <c r="I20" s="723"/>
      <c r="J20" s="723"/>
      <c r="K20" s="727"/>
    </row>
    <row r="21" spans="4:11" x14ac:dyDescent="0.25">
      <c r="D21" s="91"/>
    </row>
  </sheetData>
  <customSheetViews>
    <customSheetView guid="{A11EFB71-1E77-46CC-A353-A7B09B653F91}" state="hidden">
      <selection activeCell="E17" sqref="E17"/>
      <pageMargins left="0.7" right="0.7" top="0.75" bottom="0.75" header="0.3" footer="0.3"/>
      <pageSetup orientation="portrait" r:id="rId1"/>
    </customSheetView>
    <customSheetView guid="{CF6AC2AF-B593-4390-914D-8DFB9816719C}">
      <selection activeCell="D15" sqref="D15"/>
      <pageMargins left="0.7" right="0.7" top="0.75" bottom="0.75" header="0.3" footer="0.3"/>
      <pageSetup orientation="portrait" r:id="rId2"/>
    </customSheetView>
    <customSheetView guid="{CBAF93EF-A2F4-284A-A33C-27CC9B958E98}">
      <selection activeCell="A2" sqref="A2"/>
      <pageMargins left="0.7" right="0.7" top="0.75" bottom="0.75" header="0.3" footer="0.3"/>
    </customSheetView>
    <customSheetView guid="{96434F38-BEDB-48AB-AE7D-9A1309205BBA}">
      <selection activeCell="D15" sqref="D15"/>
      <pageMargins left="0.7" right="0.7" top="0.75" bottom="0.75" header="0.3" footer="0.3"/>
      <pageSetup orientation="portrait" r:id="rId3"/>
    </customSheetView>
    <customSheetView guid="{13FF24F8-71E1-49D2-8BC1-404690D0F831}">
      <selection activeCell="E17" sqref="E17"/>
      <pageMargins left="0.7" right="0.7" top="0.75" bottom="0.75" header="0.3" footer="0.3"/>
      <pageSetup orientation="portrait" r:id="rId4"/>
    </customSheetView>
  </customSheetView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SECRETARIA GENERAL</vt:lpstr>
      <vt:lpstr>DESPACHO GOBERNADOR</vt: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sjochoa</dc:creator>
  <cp:lastModifiedBy>Alexander Garzon Romero</cp:lastModifiedBy>
  <cp:lastPrinted>2017-04-17T17:01:31Z</cp:lastPrinted>
  <dcterms:created xsi:type="dcterms:W3CDTF">2015-01-09T16:25:56Z</dcterms:created>
  <dcterms:modified xsi:type="dcterms:W3CDTF">2017-12-29T18:07:30Z</dcterms:modified>
</cp:coreProperties>
</file>