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CONTRATOSG-CPS-652-2023 GOBERNACION 2023\COPA GOBERNACION\congreso tecnico futbol 5 senior\"/>
    </mc:Choice>
  </mc:AlternateContent>
  <xr:revisionPtr revIDLastSave="0" documentId="13_ncr:1_{C0E89DC5-C7DE-4F5A-A672-74B870CB9644}" xr6:coauthVersionLast="47" xr6:coauthVersionMax="47" xr10:uidLastSave="{00000000-0000-0000-0000-000000000000}"/>
  <bookViews>
    <workbookView xWindow="-120" yWindow="-120" windowWidth="20730" windowHeight="11160" tabRatio="848" firstSheet="1" activeTab="1" xr2:uid="{00000000-000D-0000-FFFF-FFFF00000000}"/>
  </bookViews>
  <sheets>
    <sheet name="Hoja1" sheetId="18" state="hidden" r:id="rId1"/>
    <sheet name="SEMIFINALES Y FINLES" sheetId="17" r:id="rId2"/>
    <sheet name="SEGUNDA FASE" sheetId="34" r:id="rId3"/>
    <sheet name="SORTEO SEMIFINAL" sheetId="33" r:id="rId4"/>
    <sheet name="GOLEADOR" sheetId="29" r:id="rId5"/>
    <sheet name="VALLA" sheetId="30" r:id="rId6"/>
    <sheet name="JUEGO LIMPIO" sheetId="31" r:id="rId7"/>
    <sheet name="SANCIONES" sheetId="32" r:id="rId8"/>
    <sheet name="SORTEO" sheetId="28" r:id="rId9"/>
    <sheet name="FASE 2 MASCULINO " sheetId="21" state="hidden" r:id="rId10"/>
    <sheet name="SORTEO (2)" sheetId="19" state="hidden" r:id="rId11"/>
  </sheets>
  <externalReferences>
    <externalReference r:id="rId12"/>
    <externalReference r:id="rId13"/>
    <externalReference r:id="rId14"/>
  </externalReferences>
  <definedNames>
    <definedName name="_xlnm.Print_Area" localSheetId="1">'SEMIFINALES Y FINLES'!$A$1:$AB$15</definedName>
    <definedName name="ASDFLÑKGJ">#N/A</definedName>
    <definedName name="ASDLÑGJASOIGHA">#N/A</definedName>
    <definedName name="CUATRO1B">[1]TORNEO!$B$24</definedName>
    <definedName name="CUATRO1C">#N/A</definedName>
    <definedName name="CUATRO1D">[1]TORNEO!$E$24</definedName>
    <definedName name="CUATRO1E">#N/A</definedName>
    <definedName name="CUATRO1F">#N/A</definedName>
    <definedName name="CUATRO1G">#N/A</definedName>
    <definedName name="CUATRO1H">#N/A</definedName>
    <definedName name="CUATRO1I">#N/A</definedName>
    <definedName name="CUATRO1J">#N/A</definedName>
    <definedName name="CUATRO1K">#N/A</definedName>
    <definedName name="CUATRO1L">#N/A</definedName>
    <definedName name="CUATRO2B">[1]TORNEO!$B$25</definedName>
    <definedName name="CUATRO2C">#N/A</definedName>
    <definedName name="CUATRO2D">[1]TORNEO!$E$25</definedName>
    <definedName name="CUATRO2E">#N/A</definedName>
    <definedName name="CUATRO2F">#N/A</definedName>
    <definedName name="CUATRO2G">#N/A</definedName>
    <definedName name="CUATRO2H">#N/A</definedName>
    <definedName name="CUATRO2I">#N/A</definedName>
    <definedName name="CUATRO2J">#N/A</definedName>
    <definedName name="CUATRO2K">#N/A</definedName>
    <definedName name="CUATRO2L">#N/A</definedName>
    <definedName name="CUATRO3B">[1]TORNEO!$B$26</definedName>
    <definedName name="CUATRO3C">#N/A</definedName>
    <definedName name="CUATRO3D">[1]TORNEO!$E$26</definedName>
    <definedName name="CUATRO3E">#N/A</definedName>
    <definedName name="CUATRO3F">#N/A</definedName>
    <definedName name="CUATRO3G">#N/A</definedName>
    <definedName name="CUATRO3H">#N/A</definedName>
    <definedName name="CUATRO3I">#N/A</definedName>
    <definedName name="CUATRO3J">#N/A</definedName>
    <definedName name="CUATRO3K">#N/A</definedName>
    <definedName name="CUATRO3L">#N/A</definedName>
    <definedName name="CUATRO4B">[1]TORNEO!$B$27</definedName>
    <definedName name="CUATRO4C">#N/A</definedName>
    <definedName name="CUATRO4D">[1]TORNEO!$E$27</definedName>
    <definedName name="CUATRO4E">#N/A</definedName>
    <definedName name="CUATRO4F">#N/A</definedName>
    <definedName name="CUATRO4G">#N/A</definedName>
    <definedName name="CUATRO4H">#N/A</definedName>
    <definedName name="CUATRO4I">#N/A</definedName>
    <definedName name="CUATRO4J">#N/A</definedName>
    <definedName name="CUATRO4K">#N/A</definedName>
    <definedName name="CUATRO4L">#N/A</definedName>
    <definedName name="DDSÑSDLFDS">#N/A</definedName>
    <definedName name="dfbsdfga">#N/A</definedName>
    <definedName name="DFÑDSKL">#N/A</definedName>
    <definedName name="DGD">#N/A</definedName>
    <definedName name="DIEZ0">#N/A</definedName>
    <definedName name="DIEZ10A">#N/A</definedName>
    <definedName name="DIEZ10B">#N/A</definedName>
    <definedName name="DIEZ10C">#N/A</definedName>
    <definedName name="DIEZ10D">#N/A</definedName>
    <definedName name="DIEZ1A">#N/A</definedName>
    <definedName name="DIEZ1B">#N/A</definedName>
    <definedName name="DIEZ1C">#N/A</definedName>
    <definedName name="DIEZ1D">#N/A</definedName>
    <definedName name="DIEZ2A">#N/A</definedName>
    <definedName name="DIEZ2B">#N/A</definedName>
    <definedName name="DIEZ2C">#N/A</definedName>
    <definedName name="DIEZ2D">#N/A</definedName>
    <definedName name="DIEZ3A">#N/A</definedName>
    <definedName name="DIEZ3B">#N/A</definedName>
    <definedName name="DIEZ3C">#N/A</definedName>
    <definedName name="DIEZ3D">#N/A</definedName>
    <definedName name="DIEZ4A">#N/A</definedName>
    <definedName name="DIEZ4B">#N/A</definedName>
    <definedName name="DIEZ4C">#N/A</definedName>
    <definedName name="DIEZ4D">#N/A</definedName>
    <definedName name="DIEZ5A">#N/A</definedName>
    <definedName name="DIEZ5B">#N/A</definedName>
    <definedName name="DIEZ5C">#N/A</definedName>
    <definedName name="DIEZ5D">#N/A</definedName>
    <definedName name="DIEZ6A">#N/A</definedName>
    <definedName name="DIEZ6B">#N/A</definedName>
    <definedName name="DIEZ6C">#N/A</definedName>
    <definedName name="DIEZ6D">#N/A</definedName>
    <definedName name="DIEZ7A">#N/A</definedName>
    <definedName name="DIEZ7B">#N/A</definedName>
    <definedName name="DIEZ7C">#N/A</definedName>
    <definedName name="DIEZ7D">#N/A</definedName>
    <definedName name="DIEZ8A">#N/A</definedName>
    <definedName name="DIEZ8B">#N/A</definedName>
    <definedName name="DIEZ8C">#N/A</definedName>
    <definedName name="DIEZ8D">#N/A</definedName>
    <definedName name="DIEZ9A">#N/A</definedName>
    <definedName name="DIEZ9B">#N/A</definedName>
    <definedName name="DIEZ9C">#N/A</definedName>
    <definedName name="DIEZ9D">#N/A</definedName>
    <definedName name="JJJJJJ">#N/A</definedName>
    <definedName name="L">#N/A</definedName>
    <definedName name="LISTADO">"#REF!"</definedName>
    <definedName name="LL">#N/A</definedName>
    <definedName name="Ñ">#N/A</definedName>
    <definedName name="OCHO0">#N/A</definedName>
    <definedName name="OCHO10D">#N/A</definedName>
    <definedName name="OCHO1A">#N/A</definedName>
    <definedName name="OCHO1B">#N/A</definedName>
    <definedName name="OCHO1C">#N/A</definedName>
    <definedName name="OCHO1D">#N/A</definedName>
    <definedName name="OCHO2A">#N/A</definedName>
    <definedName name="OCHO2B">#N/A</definedName>
    <definedName name="OCHO2C">#N/A</definedName>
    <definedName name="OCHO2D">#N/A</definedName>
    <definedName name="OCHO33">#N/A</definedName>
    <definedName name="OCHO3A">#N/A</definedName>
    <definedName name="OCHO3B">#N/A</definedName>
    <definedName name="OCHO3C">#N/A</definedName>
    <definedName name="OCHO3D">#N/A</definedName>
    <definedName name="OCHO4A">#N/A</definedName>
    <definedName name="OCHO4B">#N/A</definedName>
    <definedName name="OCHO4C">#N/A</definedName>
    <definedName name="OCHO4D">#N/A</definedName>
    <definedName name="OCHO5A">#N/A</definedName>
    <definedName name="OCHO5B">#N/A</definedName>
    <definedName name="OCHO5C">#N/A</definedName>
    <definedName name="OCHO5D">#N/A</definedName>
    <definedName name="OCHO6A">#N/A</definedName>
    <definedName name="OCHO6B">#N/A</definedName>
    <definedName name="OCHO6C">#N/A</definedName>
    <definedName name="OCHO6D">#N/A</definedName>
    <definedName name="OCHO7A">#N/A</definedName>
    <definedName name="OCHO7B">#N/A</definedName>
    <definedName name="OCHO7C">#N/A</definedName>
    <definedName name="OCHO7D">#N/A</definedName>
    <definedName name="OCHO8A">#N/A</definedName>
    <definedName name="OCHO8B">#N/A</definedName>
    <definedName name="OCHO8C">#N/A</definedName>
    <definedName name="OCHO8D">#N/A</definedName>
    <definedName name="OCHO9D">#N/A</definedName>
    <definedName name="seis0">"#REF!"</definedName>
    <definedName name="SEIS1A">#N/A</definedName>
    <definedName name="SEIS1B">[1]TORNEO!$E$9</definedName>
    <definedName name="SEIS1C">[1]TORNEO!$H$9</definedName>
    <definedName name="SEIS1D">#N/A</definedName>
    <definedName name="SEIS1E">#N/A</definedName>
    <definedName name="SEIS1F">[1]TORNEO!$H$24</definedName>
    <definedName name="SEIS1G">#N/A</definedName>
    <definedName name="SEIS1H">#N/A</definedName>
    <definedName name="SEIS1I">#N/A</definedName>
    <definedName name="SEIS2A">#N/A</definedName>
    <definedName name="SEIS2B">[1]TORNEO!$E$10</definedName>
    <definedName name="SEIS2C">"#REF!"</definedName>
    <definedName name="SEIS2D">#N/A</definedName>
    <definedName name="SEIS2E">#N/A</definedName>
    <definedName name="SEIS2F">[1]TORNEO!$H$25</definedName>
    <definedName name="SEIS2G">#N/A</definedName>
    <definedName name="SEIS2H">#N/A</definedName>
    <definedName name="SEIS2I">#N/A</definedName>
    <definedName name="SEIS3A">#N/A</definedName>
    <definedName name="SEIS3B">[1]TORNEO!$E$11</definedName>
    <definedName name="SEIS3C">[1]TORNEO!$H$11</definedName>
    <definedName name="SEIS3D">#N/A</definedName>
    <definedName name="SEIS3E">#N/A</definedName>
    <definedName name="SEIS3F">[1]TORNEO!$H$26</definedName>
    <definedName name="SEIS3G">#N/A</definedName>
    <definedName name="SEIS3H">#N/A</definedName>
    <definedName name="SEIS3I">#N/A</definedName>
    <definedName name="SEIS4A">#N/A</definedName>
    <definedName name="SEIS4B">[1]TORNEO!$E$12</definedName>
    <definedName name="SEIS4C">[1]TORNEO!$H$12</definedName>
    <definedName name="SEIS4D">#N/A</definedName>
    <definedName name="SEIS4E">#N/A</definedName>
    <definedName name="SEIS4F">[1]TORNEO!$H$27</definedName>
    <definedName name="SEIS4G">#N/A</definedName>
    <definedName name="SEIS4H">#N/A</definedName>
    <definedName name="SEIS4I">#N/A</definedName>
    <definedName name="SEIS5A">#N/A</definedName>
    <definedName name="SEIS5B">[1]TORNEO!$E$13</definedName>
    <definedName name="SEIS5D">#N/A</definedName>
    <definedName name="SEIS5E">#N/A</definedName>
    <definedName name="SEIS5G">#N/A</definedName>
    <definedName name="SEIS5H">#N/A</definedName>
    <definedName name="SEIS5I">#N/A</definedName>
    <definedName name="SEIS6A">#N/A</definedName>
    <definedName name="SEIS6B">#N/A</definedName>
    <definedName name="SEIS6C">#N/A</definedName>
    <definedName name="SEIS6D">#N/A</definedName>
    <definedName name="SEIS6E">#N/A</definedName>
    <definedName name="SEIS6F">#N/A</definedName>
    <definedName name="SEIS6G">#N/A</definedName>
    <definedName name="SEIS6H">#N/A</definedName>
    <definedName name="SEIS6I">#N/A</definedName>
    <definedName name="_xlnm.Print_Titles" localSheetId="1">'SEMIFINALES Y FINLES'!$1:$9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34" l="1"/>
  <c r="W33" i="34"/>
  <c r="V33" i="34"/>
  <c r="U33" i="34"/>
  <c r="T33" i="34"/>
  <c r="C33" i="34"/>
  <c r="F39" i="34" s="1"/>
  <c r="W31" i="34"/>
  <c r="U31" i="34"/>
  <c r="T31" i="34"/>
  <c r="V31" i="34" s="1"/>
  <c r="C31" i="34"/>
  <c r="C39" i="34" s="1"/>
  <c r="W29" i="34"/>
  <c r="U29" i="34"/>
  <c r="T29" i="34"/>
  <c r="V29" i="34" s="1"/>
  <c r="C29" i="34"/>
  <c r="F43" i="34" s="1"/>
  <c r="F24" i="34"/>
  <c r="W16" i="34"/>
  <c r="U16" i="34"/>
  <c r="T16" i="34"/>
  <c r="V16" i="34" s="1"/>
  <c r="C16" i="34"/>
  <c r="F22" i="34" s="1"/>
  <c r="W14" i="34"/>
  <c r="U14" i="34"/>
  <c r="T14" i="34"/>
  <c r="V14" i="34" s="1"/>
  <c r="C14" i="34"/>
  <c r="C22" i="34" s="1"/>
  <c r="W12" i="34"/>
  <c r="U12" i="34"/>
  <c r="T12" i="34"/>
  <c r="V12" i="34" s="1"/>
  <c r="C12" i="34"/>
  <c r="C24" i="34" s="1"/>
  <c r="F20" i="17"/>
  <c r="C20" i="17"/>
  <c r="F15" i="17"/>
  <c r="C15" i="17"/>
  <c r="O33" i="31"/>
  <c r="N33" i="31"/>
  <c r="B33" i="31"/>
  <c r="O31" i="31"/>
  <c r="N31" i="31"/>
  <c r="B31" i="31"/>
  <c r="O30" i="31"/>
  <c r="N30" i="31"/>
  <c r="B30" i="31"/>
  <c r="O27" i="31"/>
  <c r="N27" i="31"/>
  <c r="B27" i="31"/>
  <c r="O22" i="31"/>
  <c r="N22" i="31"/>
  <c r="B22" i="31"/>
  <c r="O21" i="31"/>
  <c r="N21" i="31"/>
  <c r="B21" i="31"/>
  <c r="O16" i="31"/>
  <c r="N16" i="31"/>
  <c r="B16" i="31"/>
  <c r="O14" i="31"/>
  <c r="N14" i="31"/>
  <c r="B14" i="31"/>
  <c r="O13" i="31"/>
  <c r="N13" i="31"/>
  <c r="B13" i="31"/>
  <c r="O11" i="31"/>
  <c r="N11" i="31"/>
  <c r="B11" i="31"/>
  <c r="N20" i="30"/>
  <c r="M20" i="30"/>
  <c r="B20" i="30"/>
  <c r="N19" i="30"/>
  <c r="M19" i="30"/>
  <c r="B19" i="30"/>
  <c r="N18" i="30"/>
  <c r="M18" i="30"/>
  <c r="B18" i="30"/>
  <c r="N17" i="30"/>
  <c r="M17" i="30"/>
  <c r="B17" i="30"/>
  <c r="N16" i="30"/>
  <c r="M16" i="30"/>
  <c r="B16" i="30"/>
  <c r="N15" i="30"/>
  <c r="M15" i="30"/>
  <c r="B15" i="30"/>
  <c r="N14" i="30"/>
  <c r="M14" i="30"/>
  <c r="B14" i="30"/>
  <c r="N13" i="30"/>
  <c r="M13" i="30"/>
  <c r="B13" i="30"/>
  <c r="N12" i="30"/>
  <c r="M12" i="30"/>
  <c r="B12" i="30"/>
  <c r="N11" i="30"/>
  <c r="M11" i="30"/>
  <c r="B11" i="30"/>
  <c r="O54" i="29"/>
  <c r="N54" i="29"/>
  <c r="O53" i="29"/>
  <c r="N53" i="29"/>
  <c r="O52" i="29"/>
  <c r="N52" i="29"/>
  <c r="O51" i="29"/>
  <c r="N51" i="29"/>
  <c r="O50" i="29"/>
  <c r="N50" i="29"/>
  <c r="O49" i="29"/>
  <c r="N49" i="29"/>
  <c r="O48" i="29"/>
  <c r="N48" i="29"/>
  <c r="O47" i="29"/>
  <c r="N47" i="29"/>
  <c r="O46" i="29"/>
  <c r="N46" i="29"/>
  <c r="O45" i="29"/>
  <c r="N45" i="29"/>
  <c r="O44" i="29"/>
  <c r="N44" i="29"/>
  <c r="O43" i="29"/>
  <c r="N43" i="29"/>
  <c r="O42" i="29"/>
  <c r="N42" i="29"/>
  <c r="O41" i="29"/>
  <c r="N41" i="29"/>
  <c r="O40" i="29"/>
  <c r="N40" i="29"/>
  <c r="O39" i="29"/>
  <c r="N39" i="29"/>
  <c r="O38" i="29"/>
  <c r="N38" i="29"/>
  <c r="O37" i="29"/>
  <c r="N37" i="29"/>
  <c r="O36" i="29"/>
  <c r="N36" i="29"/>
  <c r="O35" i="29"/>
  <c r="N35" i="29"/>
  <c r="O34" i="29"/>
  <c r="N34" i="29"/>
  <c r="O33" i="29"/>
  <c r="N33" i="29"/>
  <c r="O32" i="29"/>
  <c r="N32" i="29"/>
  <c r="O31" i="29"/>
  <c r="N31" i="29"/>
  <c r="O30" i="29"/>
  <c r="N30" i="29"/>
  <c r="O29" i="29"/>
  <c r="N29" i="29"/>
  <c r="O28" i="29"/>
  <c r="N28" i="29"/>
  <c r="O27" i="29"/>
  <c r="N27" i="29"/>
  <c r="O26" i="29"/>
  <c r="N26" i="29"/>
  <c r="O25" i="29"/>
  <c r="N25" i="29"/>
  <c r="O24" i="29"/>
  <c r="N24" i="29"/>
  <c r="O23" i="29"/>
  <c r="N23" i="29"/>
  <c r="O22" i="29"/>
  <c r="N22" i="29"/>
  <c r="O21" i="29"/>
  <c r="N21" i="29"/>
  <c r="O20" i="29"/>
  <c r="N20" i="29"/>
  <c r="O19" i="29"/>
  <c r="N19" i="29"/>
  <c r="O18" i="29"/>
  <c r="N18" i="29"/>
  <c r="O17" i="29"/>
  <c r="N17" i="29"/>
  <c r="O16" i="29"/>
  <c r="N16" i="29"/>
  <c r="O15" i="29"/>
  <c r="N15" i="29"/>
  <c r="O14" i="29"/>
  <c r="N14" i="29"/>
  <c r="O13" i="29"/>
  <c r="N13" i="29"/>
  <c r="O12" i="29"/>
  <c r="N12" i="29"/>
  <c r="C26" i="34" l="1"/>
  <c r="F41" i="34"/>
  <c r="F26" i="34"/>
  <c r="C43" i="34"/>
  <c r="F118" i="21"/>
  <c r="C118" i="21"/>
  <c r="F117" i="21"/>
  <c r="C117" i="21"/>
  <c r="F115" i="21"/>
  <c r="C115" i="21"/>
  <c r="F114" i="21"/>
  <c r="C114" i="21"/>
  <c r="F112" i="21"/>
  <c r="C112" i="21"/>
  <c r="F111" i="21"/>
  <c r="C111" i="21"/>
  <c r="W105" i="21"/>
  <c r="U105" i="21"/>
  <c r="T105" i="21"/>
  <c r="Q105" i="21"/>
  <c r="P105" i="21"/>
  <c r="W103" i="21"/>
  <c r="U103" i="21"/>
  <c r="T103" i="21"/>
  <c r="Q103" i="21"/>
  <c r="P103" i="21"/>
  <c r="W101" i="21"/>
  <c r="U101" i="21"/>
  <c r="T101" i="21"/>
  <c r="Q101" i="21"/>
  <c r="P101" i="21"/>
  <c r="W99" i="21"/>
  <c r="U99" i="21"/>
  <c r="T99" i="21"/>
  <c r="Q99" i="21"/>
  <c r="P99" i="21"/>
  <c r="F93" i="21"/>
  <c r="C93" i="21"/>
  <c r="F92" i="21"/>
  <c r="C92" i="21"/>
  <c r="F90" i="21"/>
  <c r="C90" i="21"/>
  <c r="F89" i="21"/>
  <c r="C89" i="21"/>
  <c r="F87" i="21"/>
  <c r="C87" i="21"/>
  <c r="F86" i="21"/>
  <c r="C86" i="21"/>
  <c r="W80" i="21"/>
  <c r="U80" i="21"/>
  <c r="T80" i="21"/>
  <c r="Q80" i="21"/>
  <c r="P80" i="21"/>
  <c r="W78" i="21"/>
  <c r="U78" i="21"/>
  <c r="T78" i="21"/>
  <c r="Q78" i="21"/>
  <c r="P78" i="21"/>
  <c r="O78" i="21" s="1"/>
  <c r="W76" i="21"/>
  <c r="U76" i="21"/>
  <c r="T76" i="21"/>
  <c r="Q76" i="21"/>
  <c r="P76" i="21"/>
  <c r="W74" i="21"/>
  <c r="U74" i="21"/>
  <c r="T74" i="21"/>
  <c r="Q74" i="21"/>
  <c r="P74" i="21"/>
  <c r="F70" i="21"/>
  <c r="C70" i="21"/>
  <c r="F69" i="21"/>
  <c r="C69" i="21"/>
  <c r="F67" i="21"/>
  <c r="C67" i="21"/>
  <c r="F66" i="21"/>
  <c r="C66" i="21"/>
  <c r="F64" i="21"/>
  <c r="C64" i="21"/>
  <c r="F63" i="21"/>
  <c r="C63" i="21"/>
  <c r="F61" i="21"/>
  <c r="C61" i="21"/>
  <c r="F60" i="21"/>
  <c r="C60" i="21"/>
  <c r="F58" i="21"/>
  <c r="C58" i="21"/>
  <c r="F57" i="21"/>
  <c r="C57" i="21"/>
  <c r="X51" i="21"/>
  <c r="V51" i="21"/>
  <c r="U51" i="21"/>
  <c r="R51" i="21"/>
  <c r="Q51" i="21"/>
  <c r="X49" i="21"/>
  <c r="V49" i="21"/>
  <c r="U49" i="21"/>
  <c r="R49" i="21"/>
  <c r="Q49" i="21"/>
  <c r="X47" i="21"/>
  <c r="V47" i="21"/>
  <c r="U47" i="21"/>
  <c r="R47" i="21"/>
  <c r="Q47" i="21"/>
  <c r="X45" i="21"/>
  <c r="V45" i="21"/>
  <c r="U45" i="21"/>
  <c r="R45" i="21"/>
  <c r="Q45" i="21"/>
  <c r="X43" i="21"/>
  <c r="V43" i="21"/>
  <c r="U43" i="21"/>
  <c r="R43" i="21"/>
  <c r="Q43" i="21"/>
  <c r="F40" i="21"/>
  <c r="C40" i="21"/>
  <c r="F39" i="21"/>
  <c r="C39" i="21"/>
  <c r="F37" i="21"/>
  <c r="C37" i="21"/>
  <c r="F36" i="21"/>
  <c r="C36" i="21"/>
  <c r="F34" i="21"/>
  <c r="C34" i="21"/>
  <c r="F33" i="21"/>
  <c r="C33" i="21"/>
  <c r="F31" i="21"/>
  <c r="C31" i="21"/>
  <c r="F30" i="21"/>
  <c r="C30" i="21"/>
  <c r="F28" i="21"/>
  <c r="C28" i="21"/>
  <c r="F27" i="21"/>
  <c r="C27" i="21"/>
  <c r="X21" i="21"/>
  <c r="V21" i="21"/>
  <c r="U21" i="21"/>
  <c r="R21" i="21"/>
  <c r="P21" i="21" s="1"/>
  <c r="Q21" i="21"/>
  <c r="X19" i="21"/>
  <c r="V19" i="21"/>
  <c r="U19" i="21"/>
  <c r="R19" i="21"/>
  <c r="Q19" i="21"/>
  <c r="X17" i="21"/>
  <c r="V17" i="21"/>
  <c r="U17" i="21"/>
  <c r="R17" i="21"/>
  <c r="Q17" i="21"/>
  <c r="X15" i="21"/>
  <c r="V15" i="21"/>
  <c r="U15" i="21"/>
  <c r="R15" i="21"/>
  <c r="Q15" i="21"/>
  <c r="X13" i="21"/>
  <c r="V13" i="21"/>
  <c r="U13" i="21"/>
  <c r="R13" i="21"/>
  <c r="Q13" i="21"/>
  <c r="W21" i="21" l="1"/>
  <c r="W17" i="21"/>
  <c r="V99" i="21"/>
  <c r="W15" i="21"/>
  <c r="V78" i="21"/>
  <c r="P49" i="21"/>
  <c r="P15" i="21"/>
  <c r="P17" i="21"/>
  <c r="O74" i="21"/>
  <c r="V76" i="21"/>
  <c r="P19" i="21"/>
  <c r="P51" i="21"/>
  <c r="V80" i="21"/>
  <c r="W13" i="21"/>
  <c r="W43" i="21"/>
  <c r="P45" i="21"/>
  <c r="W51" i="21"/>
  <c r="V101" i="21"/>
  <c r="O105" i="21"/>
  <c r="O99" i="21"/>
  <c r="V103" i="21"/>
  <c r="W49" i="21"/>
  <c r="O103" i="21"/>
  <c r="O101" i="21"/>
  <c r="V105" i="21"/>
  <c r="W47" i="21"/>
  <c r="O76" i="21"/>
  <c r="P43" i="21"/>
  <c r="W45" i="21"/>
  <c r="W19" i="21"/>
  <c r="P47" i="21"/>
  <c r="V74" i="21"/>
  <c r="O80" i="21"/>
</calcChain>
</file>

<file path=xl/sharedStrings.xml><?xml version="1.0" encoding="utf-8"?>
<sst xmlns="http://schemas.openxmlformats.org/spreadsheetml/2006/main" count="845" uniqueCount="226">
  <si>
    <t>EQUIPO</t>
  </si>
  <si>
    <t>PTS</t>
  </si>
  <si>
    <t>RESULTADOS</t>
  </si>
  <si>
    <t>HORARIO</t>
  </si>
  <si>
    <t>EQUIPO A</t>
  </si>
  <si>
    <t>EQUIPO B</t>
  </si>
  <si>
    <t>FECHA</t>
  </si>
  <si>
    <t>A</t>
  </si>
  <si>
    <t>B</t>
  </si>
  <si>
    <t>VS</t>
  </si>
  <si>
    <t>GRUPO A</t>
  </si>
  <si>
    <t>GRUPO B</t>
  </si>
  <si>
    <t>GRUPO C</t>
  </si>
  <si>
    <t>PJ</t>
  </si>
  <si>
    <t>PG</t>
  </si>
  <si>
    <t>PP</t>
  </si>
  <si>
    <t>PPW</t>
  </si>
  <si>
    <t>Pos.</t>
  </si>
  <si>
    <t>12:00p. m.</t>
  </si>
  <si>
    <t>General</t>
  </si>
  <si>
    <t>EPC</t>
  </si>
  <si>
    <t>Gobierno</t>
  </si>
  <si>
    <t>Transporte y Movilidad</t>
  </si>
  <si>
    <t>CONVIDA</t>
  </si>
  <si>
    <t>Salud</t>
  </si>
  <si>
    <t>Despacho del Gobernador</t>
  </si>
  <si>
    <t>Función Pública</t>
  </si>
  <si>
    <t>TIC</t>
  </si>
  <si>
    <t>Hacienda</t>
  </si>
  <si>
    <t>IDACO</t>
  </si>
  <si>
    <t>Agencia Catastral</t>
  </si>
  <si>
    <t>INDEPORTES</t>
  </si>
  <si>
    <t>IDECUT</t>
  </si>
  <si>
    <t>Ambiente</t>
  </si>
  <si>
    <t>Asuntos Internacionales</t>
  </si>
  <si>
    <t xml:space="preserve">ESCENARIO </t>
  </si>
  <si>
    <t>JUGADO</t>
  </si>
  <si>
    <t>SUSPENDIDO</t>
  </si>
  <si>
    <t>APLAZADO</t>
  </si>
  <si>
    <t>EQUIPOS PARTICIPANTES</t>
  </si>
  <si>
    <t>Asamblea de Cundinamarca</t>
  </si>
  <si>
    <t>Alta Consejería para la Felicidad</t>
  </si>
  <si>
    <t>EMPRESAInmobiliaria</t>
  </si>
  <si>
    <t>ICCU</t>
  </si>
  <si>
    <t>Instituto de Bienestar y Protección Animal</t>
  </si>
  <si>
    <t xml:space="preserve">Integración Regional </t>
  </si>
  <si>
    <t>Jurídica</t>
  </si>
  <si>
    <t>Lotería de Cundinamarca</t>
  </si>
  <si>
    <t>Minas y Energía</t>
  </si>
  <si>
    <t>Mujer y equidad de Género</t>
  </si>
  <si>
    <t>Planeación</t>
  </si>
  <si>
    <t>Prensa y Comunicaciones</t>
  </si>
  <si>
    <t>UAEGRD - GESTION DEL RIESGOS Y DESASTRES</t>
  </si>
  <si>
    <t>Unidad Administrativa de Pensiones</t>
  </si>
  <si>
    <t>SI</t>
  </si>
  <si>
    <t>NO</t>
  </si>
  <si>
    <t xml:space="preserve">MINITEJO GRUPOS </t>
  </si>
  <si>
    <t>1A</t>
  </si>
  <si>
    <t>2A</t>
  </si>
  <si>
    <t>1B</t>
  </si>
  <si>
    <t>2B</t>
  </si>
  <si>
    <t>1C</t>
  </si>
  <si>
    <t>2C</t>
  </si>
  <si>
    <t>1D</t>
  </si>
  <si>
    <t>2D</t>
  </si>
  <si>
    <t>1E</t>
  </si>
  <si>
    <t>2E</t>
  </si>
  <si>
    <t>1F</t>
  </si>
  <si>
    <t>2F</t>
  </si>
  <si>
    <t>1G</t>
  </si>
  <si>
    <t>2G</t>
  </si>
  <si>
    <t>1H</t>
  </si>
  <si>
    <t>2H</t>
  </si>
  <si>
    <t>1I</t>
  </si>
  <si>
    <t>2I</t>
  </si>
  <si>
    <t>1J</t>
  </si>
  <si>
    <t>2J</t>
  </si>
  <si>
    <t>CONTRALORIA</t>
  </si>
  <si>
    <t>INTEGRACION REGIONAL</t>
  </si>
  <si>
    <t>SALUD</t>
  </si>
  <si>
    <t>BENEFICENCIA</t>
  </si>
  <si>
    <t>INMOBILIARIA</t>
  </si>
  <si>
    <t>PLANEACION</t>
  </si>
  <si>
    <t>DESARROLLO E INCLUSION</t>
  </si>
  <si>
    <t>AMBIENTE</t>
  </si>
  <si>
    <t>FUNCION PUBLICA</t>
  </si>
  <si>
    <t>COMPETITIVIDAD</t>
  </si>
  <si>
    <t>HACIENDA</t>
  </si>
  <si>
    <t>MINAS Y ENERGIA</t>
  </si>
  <si>
    <t>EDUCACION</t>
  </si>
  <si>
    <t>ASAMBLEA</t>
  </si>
  <si>
    <t>LOTERIA</t>
  </si>
  <si>
    <t>GENERAL</t>
  </si>
  <si>
    <t>AGENCIA CATASTRAL</t>
  </si>
  <si>
    <t>PRENSA</t>
  </si>
  <si>
    <t>CAMPO 1</t>
  </si>
  <si>
    <t>CAMPO 3</t>
  </si>
  <si>
    <t>ESCENARIO</t>
  </si>
  <si>
    <t>Boletin 01</t>
  </si>
  <si>
    <t>vs</t>
  </si>
  <si>
    <t>12:45p. m.</t>
  </si>
  <si>
    <t>12:00 m.</t>
  </si>
  <si>
    <t>1:30p. m.</t>
  </si>
  <si>
    <t>CF</t>
  </si>
  <si>
    <t>CC</t>
  </si>
  <si>
    <t>DIF</t>
  </si>
  <si>
    <t>PGW</t>
  </si>
  <si>
    <t>TORNEO DE FUTBOL MASCULINO</t>
  </si>
  <si>
    <t>Actualización: Semptiembre 12 -2022</t>
  </si>
  <si>
    <t>GF</t>
  </si>
  <si>
    <t>GC</t>
  </si>
  <si>
    <t xml:space="preserve">PROGRAMACIÓN DE PARTIDOS - TRIANGULAR FINAL </t>
  </si>
  <si>
    <t>PROGRAMACIÓN DE PARTIDOS - 2DA FASE DE FRUPOS GRUPO C</t>
  </si>
  <si>
    <t>PROGRAMACIÓN DE PARTIDOS - 2DA FASE DE FRUPOS GRUPO B</t>
  </si>
  <si>
    <t>PROGRAMACIÓN DE PARTIDOS - 2DA FASE DE FRUPOS GRUPO A</t>
  </si>
  <si>
    <t>PE</t>
  </si>
  <si>
    <t>CAMPO GOBERNACION</t>
  </si>
  <si>
    <t>SORTEO SEGUNDA FASE FUTBOL 5 SENIOR COPA GOBERNACION 2023</t>
  </si>
  <si>
    <t>SECRE. GENERAL</t>
  </si>
  <si>
    <t>ACIDC</t>
  </si>
  <si>
    <t xml:space="preserve">TABLA DE GOLEADOR </t>
  </si>
  <si>
    <t>No.</t>
  </si>
  <si>
    <t>JUGADOR</t>
  </si>
  <si>
    <t>FECHAS</t>
  </si>
  <si>
    <t>T. GOLES</t>
  </si>
  <si>
    <t>N° PARTIDOS</t>
  </si>
  <si>
    <t>3F</t>
  </si>
  <si>
    <t>4F</t>
  </si>
  <si>
    <t>5F</t>
  </si>
  <si>
    <t>1F 2 FASE</t>
  </si>
  <si>
    <t>2F 2 FASE</t>
  </si>
  <si>
    <t>3F 2 FASE</t>
  </si>
  <si>
    <t>SEMI</t>
  </si>
  <si>
    <t>FINAL</t>
  </si>
  <si>
    <t xml:space="preserve">MAURICIO FERNANDEZ </t>
  </si>
  <si>
    <t>MARIO CAÑON</t>
  </si>
  <si>
    <t>MANUEL BARRAGAN</t>
  </si>
  <si>
    <t xml:space="preserve">HENRRY GONZALEZ </t>
  </si>
  <si>
    <t>HECTOR FONSECA</t>
  </si>
  <si>
    <t xml:space="preserve">JORGE L. BELLO </t>
  </si>
  <si>
    <t xml:space="preserve">DERNEY GONZALEZ </t>
  </si>
  <si>
    <t xml:space="preserve">JOHN RUBIO </t>
  </si>
  <si>
    <t xml:space="preserve">YOHN DIAZ </t>
  </si>
  <si>
    <t>SECRE. SALUD</t>
  </si>
  <si>
    <t xml:space="preserve">AUDON CORTES </t>
  </si>
  <si>
    <t xml:space="preserve">JHON PERILLA </t>
  </si>
  <si>
    <t xml:space="preserve">JUAN REYES </t>
  </si>
  <si>
    <t>JORGE LINARES</t>
  </si>
  <si>
    <t>JORGE PENA</t>
  </si>
  <si>
    <t xml:space="preserve">EDWIN PASOS </t>
  </si>
  <si>
    <t xml:space="preserve">JAVIER CAICEDO </t>
  </si>
  <si>
    <t xml:space="preserve">JULIAN RODRIGUEZ </t>
  </si>
  <si>
    <t>RICARDO SAENZ</t>
  </si>
  <si>
    <t xml:space="preserve">CESAR CASAS </t>
  </si>
  <si>
    <t xml:space="preserve">RODRIGO RODRIGUEZ </t>
  </si>
  <si>
    <t>ALBERTO RODRIGUEZ</t>
  </si>
  <si>
    <t>KENING MAHECHA</t>
  </si>
  <si>
    <t xml:space="preserve">JORGE CAMACHO </t>
  </si>
  <si>
    <t>LUIS BOCANEGRA</t>
  </si>
  <si>
    <t>DEVINSON SOTO</t>
  </si>
  <si>
    <t>SECRE. EDUCACION</t>
  </si>
  <si>
    <t>JAVIER PIZANO</t>
  </si>
  <si>
    <t xml:space="preserve">ERMES ZAMBRANO </t>
  </si>
  <si>
    <t xml:space="preserve">EDGAR GUERRERO </t>
  </si>
  <si>
    <t xml:space="preserve">JAIME PIRATOVA </t>
  </si>
  <si>
    <t xml:space="preserve">CESAR SOLER </t>
  </si>
  <si>
    <t xml:space="preserve">MANUEL SALGADO </t>
  </si>
  <si>
    <t xml:space="preserve">MAURICIO ROMERO </t>
  </si>
  <si>
    <t xml:space="preserve">WILLINTON ORTIZ </t>
  </si>
  <si>
    <t xml:space="preserve">HUGO CAMACHO </t>
  </si>
  <si>
    <t>INMOBILIDIARIA</t>
  </si>
  <si>
    <t xml:space="preserve">JOSE SERRANO </t>
  </si>
  <si>
    <t xml:space="preserve">JAIRO MORALES </t>
  </si>
  <si>
    <t xml:space="preserve">NESTOR PEÑALOZA </t>
  </si>
  <si>
    <t xml:space="preserve">RUBIEL CAMELO </t>
  </si>
  <si>
    <t xml:space="preserve">MIGUEL BOJACA </t>
  </si>
  <si>
    <t>FRANCISCO SALAMANCA</t>
  </si>
  <si>
    <t>ARMANDO RIVERA</t>
  </si>
  <si>
    <t>VALLA MENOS VENCIDA</t>
  </si>
  <si>
    <t>SEMIFINAL</t>
  </si>
  <si>
    <t>JUEGO LIMPIO</t>
  </si>
  <si>
    <t>T. JUEGO LIMPIO</t>
  </si>
  <si>
    <t xml:space="preserve">NIXON BONILLA </t>
  </si>
  <si>
    <t>CESAR SOLER</t>
  </si>
  <si>
    <t xml:space="preserve">OMAR TRIVIÑO </t>
  </si>
  <si>
    <t xml:space="preserve">JAIRO YEPES </t>
  </si>
  <si>
    <t xml:space="preserve">JHON RUBIO </t>
  </si>
  <si>
    <t xml:space="preserve">LIBORIO PRIETO </t>
  </si>
  <si>
    <t xml:space="preserve">WILLIAM RUBIO </t>
  </si>
  <si>
    <t xml:space="preserve">JHON RODRIGUEZ </t>
  </si>
  <si>
    <t xml:space="preserve">JOSE RAMOS </t>
  </si>
  <si>
    <t xml:space="preserve">WILSON NIETO </t>
  </si>
  <si>
    <t xml:space="preserve">LUIS JURADO </t>
  </si>
  <si>
    <t xml:space="preserve">KENIG MAHECHA </t>
  </si>
  <si>
    <t xml:space="preserve">HERNRRY MAHECHA </t>
  </si>
  <si>
    <t xml:space="preserve">ORLANDO OTALORA </t>
  </si>
  <si>
    <t xml:space="preserve">CARLOS VARGAS </t>
  </si>
  <si>
    <t xml:space="preserve">JORGE UMAÑA </t>
  </si>
  <si>
    <t xml:space="preserve">YESID  BARAHONA </t>
  </si>
  <si>
    <t xml:space="preserve">CAMILO SANCHEZ </t>
  </si>
  <si>
    <t xml:space="preserve">ALBERTO RODRIGUEZ </t>
  </si>
  <si>
    <t xml:space="preserve">VICTOR CAMERO </t>
  </si>
  <si>
    <t>CESAR CASAS</t>
  </si>
  <si>
    <t>SANCIONES</t>
  </si>
  <si>
    <t>NUMERAL</t>
  </si>
  <si>
    <t>OBSERVACIONES</t>
  </si>
  <si>
    <t>POR CUMPLIR</t>
  </si>
  <si>
    <t xml:space="preserve">HACIENDA </t>
  </si>
  <si>
    <t xml:space="preserve">AGRESION FISICA </t>
  </si>
  <si>
    <t>PROGRAMACIÓN DE PARTIDO - SEMIFINAL  A</t>
  </si>
  <si>
    <t>PROGRAMACIÓN DE PARTIDO - SEMIFAL GRUPO B</t>
  </si>
  <si>
    <t>TORNEO DE FUTBOL 5 SENIOR  SEMIFINALES Y FINAL</t>
  </si>
  <si>
    <t>PROGRAMACIÓN DE PARTIDO - TERCERO Y CUARTO PUESTO</t>
  </si>
  <si>
    <t>PROGRAMACIÓN DE PARTIDO PRIMERO Y SEGUNDO PUESTO</t>
  </si>
  <si>
    <t>PERDEDOR SEMIFINAL A</t>
  </si>
  <si>
    <t>PERDEDOR SEMIFINAL B</t>
  </si>
  <si>
    <t>GANADOR SEMIFINAL A</t>
  </si>
  <si>
    <t>GANADOR SEMIFINAL B</t>
  </si>
  <si>
    <t>Boletin 14</t>
  </si>
  <si>
    <t>Actualización: 02/06/2023</t>
  </si>
  <si>
    <t>SORTEO SEMIFINAL Y FINAL FUTBOL 5 SENIOR COPA GOBERNACION 2023</t>
  </si>
  <si>
    <t>SECRETARIA GENERAL</t>
  </si>
  <si>
    <t>Boletin 13</t>
  </si>
  <si>
    <t>Actualización: 31/05/2023</t>
  </si>
  <si>
    <t>TORNEO DE FUTBOL 5 SENIOR  2da FASE</t>
  </si>
  <si>
    <t>PROGRAMACIÓN DE PARTIDOS - 1RA FASE DE FRUPOS GRUPO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</si>
</sst>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[$-F400]h:mm:ss\ AM/PM"/>
    <numFmt numFmtId="166" formatCode="[$-409]h:mm:ss\ AM/PM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rebuchet MS"/>
      <family val="2"/>
    </font>
    <font>
      <b/>
      <sz val="14"/>
      <color rgb="FF00206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b/>
      <sz val="10"/>
      <color rgb="FF002060"/>
      <name val="Trebuchet MS"/>
      <family val="2"/>
    </font>
    <font>
      <sz val="10"/>
      <color rgb="FF002060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Trebuchet MS"/>
      <family val="2"/>
    </font>
    <font>
      <b/>
      <sz val="8"/>
      <color theme="0"/>
      <name val="Trebuchet MS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theme="3"/>
      <name val="Trebuchet MS"/>
      <family val="2"/>
    </font>
    <font>
      <b/>
      <sz val="10"/>
      <color theme="1"/>
      <name val="Trebuchet MS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b/>
      <sz val="24"/>
      <color rgb="FF002060"/>
      <name val="Trebuchet MS"/>
      <family val="2"/>
    </font>
    <font>
      <sz val="12"/>
      <color theme="1"/>
      <name val="Trebuchet MS"/>
      <family val="2"/>
    </font>
    <font>
      <b/>
      <sz val="14"/>
      <color theme="0"/>
      <name val="Trebuchet MS"/>
      <family val="2"/>
      <charset val="1"/>
    </font>
    <font>
      <b/>
      <sz val="10"/>
      <color theme="0"/>
      <name val="Trebuchet MS"/>
      <family val="2"/>
      <charset val="1"/>
    </font>
    <font>
      <b/>
      <sz val="12"/>
      <color rgb="FF002060"/>
      <name val="Trebuchet MS"/>
      <family val="2"/>
    </font>
    <font>
      <b/>
      <sz val="11"/>
      <color rgb="FF002060"/>
      <name val="Trebuchet MS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99EB"/>
        <bgColor indexed="58"/>
      </patternFill>
    </fill>
    <fill>
      <patternFill patternType="solid">
        <fgColor rgb="FF1599EB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1599EB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0000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6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/>
  </cellStyleXfs>
  <cellXfs count="30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14" fontId="6" fillId="0" borderId="0" xfId="0" applyNumberFormat="1" applyFont="1" applyAlignment="1">
      <alignment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0" borderId="2" xfId="0" applyFill="1" applyBorder="1"/>
    <xf numFmtId="1" fontId="9" fillId="0" borderId="2" xfId="3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/>
    </xf>
    <xf numFmtId="14" fontId="7" fillId="5" borderId="2" xfId="3" applyNumberFormat="1" applyFont="1" applyFill="1" applyBorder="1" applyAlignment="1">
      <alignment horizontal="center" vertical="center"/>
    </xf>
    <xf numFmtId="0" fontId="0" fillId="11" borderId="0" xfId="0" applyFill="1"/>
    <xf numFmtId="0" fontId="0" fillId="12" borderId="0" xfId="0" applyFill="1"/>
    <xf numFmtId="0" fontId="0" fillId="7" borderId="0" xfId="0" applyFill="1"/>
    <xf numFmtId="0" fontId="0" fillId="10" borderId="0" xfId="0" applyFill="1"/>
    <xf numFmtId="0" fontId="0" fillId="0" borderId="3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1" fontId="4" fillId="0" borderId="2" xfId="0" applyNumberFormat="1" applyFont="1" applyBorder="1" applyAlignment="1">
      <alignment horizontal="center"/>
    </xf>
    <xf numFmtId="1" fontId="9" fillId="0" borderId="15" xfId="3" applyNumberFormat="1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" fontId="9" fillId="3" borderId="27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6" fillId="6" borderId="0" xfId="0" applyFont="1" applyFill="1" applyAlignment="1">
      <alignment vertical="center"/>
    </xf>
    <xf numFmtId="0" fontId="14" fillId="5" borderId="27" xfId="0" applyFont="1" applyFill="1" applyBorder="1" applyAlignment="1">
      <alignment horizontal="center" vertical="center"/>
    </xf>
    <xf numFmtId="1" fontId="15" fillId="3" borderId="27" xfId="0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7" fillId="5" borderId="17" xfId="3" applyFont="1" applyFill="1" applyBorder="1" applyAlignment="1">
      <alignment horizontal="center" vertical="center" wrapText="1"/>
    </xf>
    <xf numFmtId="0" fontId="7" fillId="5" borderId="32" xfId="3" applyFont="1" applyFill="1" applyBorder="1" applyAlignment="1">
      <alignment horizontal="center" vertical="center" wrapText="1"/>
    </xf>
    <xf numFmtId="0" fontId="7" fillId="5" borderId="28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1" fontId="13" fillId="3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4" fillId="13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/>
    </xf>
    <xf numFmtId="164" fontId="8" fillId="13" borderId="18" xfId="0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/>
    <xf numFmtId="164" fontId="8" fillId="13" borderId="2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10" borderId="12" xfId="0" applyFill="1" applyBorder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8" borderId="13" xfId="0" applyFont="1" applyFill="1" applyBorder="1" applyAlignment="1">
      <alignment horizontal="center"/>
    </xf>
    <xf numFmtId="0" fontId="0" fillId="10" borderId="13" xfId="0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5" fontId="4" fillId="0" borderId="0" xfId="0" applyNumberFormat="1" applyFont="1"/>
    <xf numFmtId="165" fontId="8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2" borderId="0" xfId="0" applyNumberFormat="1" applyFont="1" applyFill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11" fillId="0" borderId="0" xfId="0" applyFont="1"/>
    <xf numFmtId="166" fontId="9" fillId="2" borderId="2" xfId="0" applyNumberFormat="1" applyFont="1" applyFill="1" applyBorder="1" applyAlignment="1">
      <alignment horizontal="center" vertical="center"/>
    </xf>
    <xf numFmtId="0" fontId="22" fillId="0" borderId="0" xfId="2" applyFont="1"/>
    <xf numFmtId="0" fontId="24" fillId="14" borderId="33" xfId="162" applyFont="1" applyFill="1" applyBorder="1" applyAlignment="1">
      <alignment horizontal="center" vertical="center"/>
    </xf>
    <xf numFmtId="0" fontId="5" fillId="15" borderId="34" xfId="2" applyFont="1" applyFill="1" applyBorder="1" applyAlignment="1">
      <alignment horizontal="center" vertical="center" wrapText="1"/>
    </xf>
    <xf numFmtId="0" fontId="25" fillId="0" borderId="2" xfId="162" applyFont="1" applyBorder="1" applyAlignment="1">
      <alignment vertical="center"/>
    </xf>
    <xf numFmtId="0" fontId="9" fillId="0" borderId="2" xfId="162" applyFont="1" applyBorder="1" applyAlignment="1">
      <alignment horizontal="center" vertical="center"/>
    </xf>
    <xf numFmtId="0" fontId="9" fillId="16" borderId="2" xfId="162" applyFont="1" applyFill="1" applyBorder="1" applyAlignment="1">
      <alignment horizontal="center" vertical="center"/>
    </xf>
    <xf numFmtId="0" fontId="25" fillId="16" borderId="2" xfId="162" applyFont="1" applyFill="1" applyBorder="1" applyAlignment="1">
      <alignment vertical="center"/>
    </xf>
    <xf numFmtId="0" fontId="9" fillId="16" borderId="2" xfId="162" applyFont="1" applyFill="1" applyBorder="1" applyAlignment="1">
      <alignment vertical="center"/>
    </xf>
    <xf numFmtId="0" fontId="25" fillId="0" borderId="12" xfId="162" applyFont="1" applyBorder="1" applyAlignment="1">
      <alignment vertical="center"/>
    </xf>
    <xf numFmtId="0" fontId="9" fillId="0" borderId="12" xfId="162" applyFont="1" applyBorder="1" applyAlignment="1">
      <alignment horizontal="center" vertical="center"/>
    </xf>
    <xf numFmtId="0" fontId="9" fillId="16" borderId="12" xfId="162" applyFont="1" applyFill="1" applyBorder="1" applyAlignment="1">
      <alignment horizontal="center" vertical="center"/>
    </xf>
    <xf numFmtId="0" fontId="25" fillId="16" borderId="12" xfId="162" applyFont="1" applyFill="1" applyBorder="1" applyAlignment="1">
      <alignment vertical="center"/>
    </xf>
    <xf numFmtId="0" fontId="9" fillId="16" borderId="12" xfId="162" applyFont="1" applyFill="1" applyBorder="1" applyAlignment="1">
      <alignment vertical="center"/>
    </xf>
    <xf numFmtId="1" fontId="9" fillId="17" borderId="2" xfId="162" applyNumberFormat="1" applyFont="1" applyFill="1" applyBorder="1" applyAlignment="1">
      <alignment horizontal="center" vertical="center"/>
    </xf>
    <xf numFmtId="0" fontId="9" fillId="17" borderId="2" xfId="162" applyFont="1" applyFill="1" applyBorder="1" applyAlignment="1">
      <alignment horizontal="center" vertical="center"/>
    </xf>
    <xf numFmtId="0" fontId="9" fillId="18" borderId="12" xfId="162" applyFont="1" applyFill="1" applyBorder="1" applyAlignment="1">
      <alignment horizontal="center" vertical="center"/>
    </xf>
    <xf numFmtId="0" fontId="9" fillId="17" borderId="12" xfId="162" applyFont="1" applyFill="1" applyBorder="1" applyAlignment="1">
      <alignment horizontal="center" vertical="center"/>
    </xf>
    <xf numFmtId="0" fontId="9" fillId="18" borderId="2" xfId="162" applyFont="1" applyFill="1" applyBorder="1" applyAlignment="1">
      <alignment horizontal="center" vertical="center"/>
    </xf>
    <xf numFmtId="0" fontId="5" fillId="15" borderId="33" xfId="2" applyFont="1" applyFill="1" applyBorder="1" applyAlignment="1">
      <alignment horizontal="center" vertical="center" wrapText="1"/>
    </xf>
    <xf numFmtId="1" fontId="9" fillId="18" borderId="2" xfId="162" applyNumberFormat="1" applyFont="1" applyFill="1" applyBorder="1" applyAlignment="1">
      <alignment horizontal="center" vertical="center"/>
    </xf>
    <xf numFmtId="0" fontId="9" fillId="19" borderId="12" xfId="162" applyFont="1" applyFill="1" applyBorder="1" applyAlignment="1">
      <alignment horizontal="center" vertical="center"/>
    </xf>
    <xf numFmtId="0" fontId="9" fillId="19" borderId="2" xfId="162" applyFont="1" applyFill="1" applyBorder="1" applyAlignment="1">
      <alignment horizontal="center" vertical="center"/>
    </xf>
    <xf numFmtId="0" fontId="9" fillId="20" borderId="2" xfId="162" applyFont="1" applyFill="1" applyBorder="1" applyAlignment="1">
      <alignment horizontal="center" vertical="center"/>
    </xf>
    <xf numFmtId="0" fontId="9" fillId="20" borderId="12" xfId="162" applyFont="1" applyFill="1" applyBorder="1" applyAlignment="1">
      <alignment horizontal="center" vertical="center"/>
    </xf>
    <xf numFmtId="0" fontId="9" fillId="21" borderId="2" xfId="162" applyFont="1" applyFill="1" applyBorder="1" applyAlignment="1">
      <alignment horizontal="center" vertical="center"/>
    </xf>
    <xf numFmtId="0" fontId="9" fillId="22" borderId="12" xfId="162" applyFont="1" applyFill="1" applyBorder="1" applyAlignment="1">
      <alignment horizontal="center" vertical="center"/>
    </xf>
    <xf numFmtId="14" fontId="9" fillId="16" borderId="12" xfId="162" applyNumberFormat="1" applyFont="1" applyFill="1" applyBorder="1" applyAlignment="1">
      <alignment horizontal="center" vertical="center"/>
    </xf>
    <xf numFmtId="0" fontId="0" fillId="0" borderId="43" xfId="0" applyBorder="1"/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42" xfId="0" applyBorder="1"/>
    <xf numFmtId="0" fontId="0" fillId="0" borderId="42" xfId="0" applyBorder="1" applyAlignment="1">
      <alignment horizontal="left" vertical="center"/>
    </xf>
    <xf numFmtId="0" fontId="0" fillId="0" borderId="16" xfId="0" applyBorder="1"/>
    <xf numFmtId="0" fontId="17" fillId="0" borderId="14" xfId="0" applyFont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15" xfId="0" applyNumberFormat="1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21" fillId="0" borderId="0" xfId="2" applyFont="1" applyAlignment="1">
      <alignment horizontal="center" vertical="center"/>
    </xf>
    <xf numFmtId="0" fontId="23" fillId="14" borderId="33" xfId="162" applyFont="1" applyFill="1" applyBorder="1" applyAlignment="1">
      <alignment horizontal="center" vertical="center"/>
    </xf>
    <xf numFmtId="0" fontId="24" fillId="14" borderId="33" xfId="162" applyFont="1" applyFill="1" applyBorder="1" applyAlignment="1">
      <alignment horizontal="center" vertical="center"/>
    </xf>
    <xf numFmtId="0" fontId="23" fillId="14" borderId="33" xfId="162" applyFont="1" applyFill="1" applyBorder="1" applyAlignment="1">
      <alignment horizontal="center" vertical="center" wrapText="1"/>
    </xf>
    <xf numFmtId="0" fontId="5" fillId="15" borderId="1" xfId="2" applyFont="1" applyFill="1" applyBorder="1" applyAlignment="1">
      <alignment horizontal="center" vertical="center" wrapText="1"/>
    </xf>
    <xf numFmtId="0" fontId="5" fillId="15" borderId="0" xfId="2" applyFont="1" applyFill="1" applyAlignment="1">
      <alignment horizontal="center" vertical="center" wrapText="1"/>
    </xf>
    <xf numFmtId="0" fontId="5" fillId="15" borderId="41" xfId="2" applyFont="1" applyFill="1" applyBorder="1" applyAlignment="1">
      <alignment horizontal="center" vertical="center" wrapText="1"/>
    </xf>
    <xf numFmtId="0" fontId="25" fillId="16" borderId="19" xfId="162" applyFont="1" applyFill="1" applyBorder="1" applyAlignment="1">
      <alignment horizontal="left" vertical="center"/>
    </xf>
    <xf numFmtId="0" fontId="25" fillId="16" borderId="40" xfId="162" applyFont="1" applyFill="1" applyBorder="1" applyAlignment="1">
      <alignment horizontal="left" vertical="center"/>
    </xf>
    <xf numFmtId="0" fontId="25" fillId="16" borderId="29" xfId="162" applyFont="1" applyFill="1" applyBorder="1" applyAlignment="1">
      <alignment horizontal="left" vertical="center"/>
    </xf>
    <xf numFmtId="0" fontId="25" fillId="16" borderId="11" xfId="162" applyFont="1" applyFill="1" applyBorder="1" applyAlignment="1">
      <alignment horizontal="right" vertical="center"/>
    </xf>
    <xf numFmtId="0" fontId="25" fillId="16" borderId="16" xfId="162" applyFont="1" applyFill="1" applyBorder="1" applyAlignment="1">
      <alignment horizontal="right" vertical="center"/>
    </xf>
    <xf numFmtId="0" fontId="25" fillId="16" borderId="12" xfId="162" applyFont="1" applyFill="1" applyBorder="1" applyAlignment="1">
      <alignment horizontal="right" vertical="center"/>
    </xf>
    <xf numFmtId="0" fontId="9" fillId="16" borderId="11" xfId="162" applyFont="1" applyFill="1" applyBorder="1" applyAlignment="1">
      <alignment horizontal="right" vertical="center"/>
    </xf>
    <xf numFmtId="0" fontId="9" fillId="16" borderId="16" xfId="162" applyFont="1" applyFill="1" applyBorder="1" applyAlignment="1">
      <alignment horizontal="right" vertical="center"/>
    </xf>
    <xf numFmtId="0" fontId="9" fillId="16" borderId="12" xfId="162" applyFont="1" applyFill="1" applyBorder="1" applyAlignment="1">
      <alignment horizontal="right" vertical="center"/>
    </xf>
    <xf numFmtId="0" fontId="5" fillId="15" borderId="35" xfId="2" applyFont="1" applyFill="1" applyBorder="1" applyAlignment="1">
      <alignment horizontal="center" vertical="center" wrapText="1"/>
    </xf>
    <xf numFmtId="0" fontId="5" fillId="15" borderId="38" xfId="2" applyFont="1" applyFill="1" applyBorder="1" applyAlignment="1">
      <alignment horizontal="center" vertical="center" wrapText="1"/>
    </xf>
    <xf numFmtId="0" fontId="5" fillId="15" borderId="37" xfId="2" applyFont="1" applyFill="1" applyBorder="1" applyAlignment="1">
      <alignment horizontal="center" vertical="center" wrapText="1"/>
    </xf>
    <xf numFmtId="0" fontId="25" fillId="16" borderId="11" xfId="162" applyFont="1" applyFill="1" applyBorder="1" applyAlignment="1">
      <alignment horizontal="left" vertical="center"/>
    </xf>
    <xf numFmtId="0" fontId="25" fillId="16" borderId="16" xfId="162" applyFont="1" applyFill="1" applyBorder="1" applyAlignment="1">
      <alignment horizontal="left" vertical="center"/>
    </xf>
    <xf numFmtId="0" fontId="25" fillId="16" borderId="12" xfId="162" applyFont="1" applyFill="1" applyBorder="1" applyAlignment="1">
      <alignment horizontal="left" vertical="center"/>
    </xf>
    <xf numFmtId="0" fontId="5" fillId="15" borderId="39" xfId="2" applyFont="1" applyFill="1" applyBorder="1" applyAlignment="1">
      <alignment horizontal="center" vertical="center" wrapText="1"/>
    </xf>
    <xf numFmtId="0" fontId="25" fillId="16" borderId="36" xfId="162" applyFont="1" applyFill="1" applyBorder="1" applyAlignment="1">
      <alignment horizontal="center" vertical="center"/>
    </xf>
    <xf numFmtId="0" fontId="25" fillId="16" borderId="12" xfId="162" applyFont="1" applyFill="1" applyBorder="1" applyAlignment="1">
      <alignment horizontal="center" vertical="center"/>
    </xf>
    <xf numFmtId="0" fontId="9" fillId="16" borderId="36" xfId="162" applyFont="1" applyFill="1" applyBorder="1" applyAlignment="1">
      <alignment horizontal="center" vertical="center"/>
    </xf>
    <xf numFmtId="0" fontId="9" fillId="16" borderId="12" xfId="162" applyFont="1" applyFill="1" applyBorder="1" applyAlignment="1">
      <alignment horizontal="center" vertical="center"/>
    </xf>
    <xf numFmtId="0" fontId="23" fillId="14" borderId="2" xfId="16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5" borderId="11" xfId="3" applyFont="1" applyFill="1" applyBorder="1" applyAlignment="1">
      <alignment horizontal="center" vertical="center" wrapText="1"/>
    </xf>
    <xf numFmtId="0" fontId="7" fillId="5" borderId="16" xfId="3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center" vertical="center" wrapText="1"/>
    </xf>
    <xf numFmtId="0" fontId="7" fillId="5" borderId="13" xfId="3" applyFont="1" applyFill="1" applyBorder="1" applyAlignment="1">
      <alignment horizontal="center" vertical="center"/>
    </xf>
    <xf numFmtId="0" fontId="7" fillId="5" borderId="15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0" fontId="18" fillId="2" borderId="12" xfId="3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1" fontId="9" fillId="0" borderId="11" xfId="3" applyNumberFormat="1" applyFont="1" applyBorder="1" applyAlignment="1">
      <alignment horizontal="center" vertical="center"/>
    </xf>
    <xf numFmtId="1" fontId="9" fillId="0" borderId="12" xfId="3" applyNumberFormat="1" applyFont="1" applyBorder="1" applyAlignment="1">
      <alignment horizontal="center" vertical="center"/>
    </xf>
    <xf numFmtId="1" fontId="9" fillId="2" borderId="2" xfId="3" applyNumberFormat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1" fontId="15" fillId="3" borderId="2" xfId="3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4" borderId="17" xfId="3" applyNumberFormat="1" applyFont="1" applyFill="1" applyBorder="1" applyAlignment="1">
      <alignment horizontal="center" vertical="center"/>
    </xf>
    <xf numFmtId="1" fontId="9" fillId="4" borderId="19" xfId="3" applyNumberFormat="1" applyFont="1" applyFill="1" applyBorder="1" applyAlignment="1">
      <alignment horizontal="center" vertical="center"/>
    </xf>
    <xf numFmtId="1" fontId="9" fillId="4" borderId="28" xfId="3" applyNumberFormat="1" applyFont="1" applyFill="1" applyBorder="1" applyAlignment="1">
      <alignment horizontal="center" vertical="center"/>
    </xf>
    <xf numFmtId="1" fontId="9" fillId="4" borderId="29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" fontId="9" fillId="2" borderId="11" xfId="3" applyNumberFormat="1" applyFont="1" applyFill="1" applyBorder="1" applyAlignment="1">
      <alignment horizontal="center" vertical="center"/>
    </xf>
    <xf numFmtId="1" fontId="9" fillId="2" borderId="12" xfId="3" applyNumberFormat="1" applyFont="1" applyFill="1" applyBorder="1" applyAlignment="1">
      <alignment horizontal="center" vertical="center"/>
    </xf>
    <xf numFmtId="1" fontId="15" fillId="9" borderId="11" xfId="3" applyNumberFormat="1" applyFont="1" applyFill="1" applyBorder="1" applyAlignment="1">
      <alignment horizontal="center" vertical="center"/>
    </xf>
    <xf numFmtId="1" fontId="15" fillId="9" borderId="12" xfId="3" applyNumberFormat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4" fontId="7" fillId="5" borderId="13" xfId="0" applyNumberFormat="1" applyFont="1" applyFill="1" applyBorder="1" applyAlignment="1">
      <alignment horizontal="center" vertical="center"/>
    </xf>
    <xf numFmtId="14" fontId="7" fillId="5" borderId="14" xfId="0" applyNumberFormat="1" applyFont="1" applyFill="1" applyBorder="1" applyAlignment="1">
      <alignment horizontal="center" vertical="center"/>
    </xf>
    <xf numFmtId="14" fontId="7" fillId="5" borderId="15" xfId="0" applyNumberFormat="1" applyFont="1" applyFill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5" borderId="26" xfId="3" applyFont="1" applyFill="1" applyBorder="1" applyAlignment="1">
      <alignment horizontal="center" vertical="center" wrapText="1"/>
    </xf>
    <xf numFmtId="0" fontId="7" fillId="5" borderId="30" xfId="3" applyFont="1" applyFill="1" applyBorder="1" applyAlignment="1">
      <alignment horizontal="center" vertical="center"/>
    </xf>
    <xf numFmtId="0" fontId="7" fillId="5" borderId="31" xfId="3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164" fontId="8" fillId="13" borderId="17" xfId="0" applyNumberFormat="1" applyFont="1" applyFill="1" applyBorder="1" applyAlignment="1">
      <alignment horizontal="center" vertical="center" wrapText="1"/>
    </xf>
    <xf numFmtId="164" fontId="8" fillId="13" borderId="18" xfId="0" applyNumberFormat="1" applyFont="1" applyFill="1" applyBorder="1" applyAlignment="1">
      <alignment horizontal="center" vertical="center" wrapText="1"/>
    </xf>
    <xf numFmtId="164" fontId="8" fillId="13" borderId="19" xfId="0" applyNumberFormat="1" applyFont="1" applyFill="1" applyBorder="1" applyAlignment="1">
      <alignment horizontal="center" vertical="center" wrapText="1"/>
    </xf>
    <xf numFmtId="14" fontId="9" fillId="13" borderId="13" xfId="0" applyNumberFormat="1" applyFont="1" applyFill="1" applyBorder="1" applyAlignment="1">
      <alignment horizontal="center" vertical="center" wrapText="1"/>
    </xf>
    <xf numFmtId="14" fontId="9" fillId="13" borderId="14" xfId="0" applyNumberFormat="1" applyFont="1" applyFill="1" applyBorder="1" applyAlignment="1">
      <alignment horizontal="center" vertical="center" wrapText="1"/>
    </xf>
    <xf numFmtId="14" fontId="9" fillId="13" borderId="15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" fontId="9" fillId="0" borderId="17" xfId="3" applyNumberFormat="1" applyFont="1" applyBorder="1" applyAlignment="1">
      <alignment horizontal="center" vertical="center"/>
    </xf>
    <xf numFmtId="1" fontId="9" fillId="0" borderId="19" xfId="3" applyNumberFormat="1" applyFont="1" applyBorder="1" applyAlignment="1">
      <alignment horizontal="center" vertical="center"/>
    </xf>
    <xf numFmtId="1" fontId="9" fillId="0" borderId="28" xfId="3" applyNumberFormat="1" applyFont="1" applyBorder="1" applyAlignment="1">
      <alignment horizontal="center" vertical="center"/>
    </xf>
    <xf numFmtId="1" fontId="9" fillId="0" borderId="29" xfId="3" applyNumberFormat="1" applyFont="1" applyBorder="1" applyAlignment="1">
      <alignment horizontal="center" vertical="center"/>
    </xf>
    <xf numFmtId="164" fontId="8" fillId="13" borderId="2" xfId="0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7" fillId="5" borderId="11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165" fontId="7" fillId="5" borderId="16" xfId="3" applyNumberFormat="1" applyFont="1" applyFill="1" applyBorder="1" applyAlignment="1">
      <alignment horizontal="center" vertical="center" wrapText="1"/>
    </xf>
    <xf numFmtId="1" fontId="9" fillId="2" borderId="0" xfId="3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1" fontId="15" fillId="3" borderId="11" xfId="3" applyNumberFormat="1" applyFont="1" applyFill="1" applyBorder="1" applyAlignment="1">
      <alignment horizontal="center" vertical="center"/>
    </xf>
    <xf numFmtId="0" fontId="26" fillId="2" borderId="2" xfId="3" applyFont="1" applyFill="1" applyBorder="1" applyAlignment="1">
      <alignment horizontal="center" vertical="center"/>
    </xf>
    <xf numFmtId="1" fontId="15" fillId="3" borderId="12" xfId="3" applyNumberFormat="1" applyFont="1" applyFill="1" applyBorder="1" applyAlignment="1">
      <alignment horizontal="center" vertical="center"/>
    </xf>
    <xf numFmtId="1" fontId="9" fillId="4" borderId="2" xfId="3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63">
    <cellStyle name="Euro" xfId="1" xr:uid="{00000000-0005-0000-0000-000000000000}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Normal" xfId="0" builtinId="0"/>
    <cellStyle name="Normal 2" xfId="2" xr:uid="{00000000-0005-0000-0000-0000A0000000}"/>
    <cellStyle name="Normal 5" xfId="3" xr:uid="{00000000-0005-0000-0000-0000A1000000}"/>
    <cellStyle name="Normal 5 2" xfId="162" xr:uid="{00000000-0005-0000-0000-0000A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00CC66"/>
      <color rgb="FFFFCCCC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8</xdr:row>
      <xdr:rowOff>0</xdr:rowOff>
    </xdr:from>
    <xdr:to>
      <xdr:col>24</xdr:col>
      <xdr:colOff>304800</xdr:colOff>
      <xdr:row>9</xdr:row>
      <xdr:rowOff>27454</xdr:rowOff>
    </xdr:to>
    <xdr:sp macro="" textlink="">
      <xdr:nvSpPr>
        <xdr:cNvPr id="2" name="AutoShape 38" descr="Resultado de imagen para LOGO CAR CUNDINAMARC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8</xdr:row>
      <xdr:rowOff>0</xdr:rowOff>
    </xdr:from>
    <xdr:to>
      <xdr:col>24</xdr:col>
      <xdr:colOff>304800</xdr:colOff>
      <xdr:row>9</xdr:row>
      <xdr:rowOff>27454</xdr:rowOff>
    </xdr:to>
    <xdr:sp macro="" textlink="">
      <xdr:nvSpPr>
        <xdr:cNvPr id="3" name="AutoShape 39" descr="Resultado de imagen para LOGO CAR CUNDINAMARC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140758</xdr:colOff>
      <xdr:row>0</xdr:row>
      <xdr:rowOff>99483</xdr:rowOff>
    </xdr:from>
    <xdr:to>
      <xdr:col>14</xdr:col>
      <xdr:colOff>380576</xdr:colOff>
      <xdr:row>7</xdr:row>
      <xdr:rowOff>109008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8925" y="99483"/>
          <a:ext cx="2113068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8</xdr:row>
      <xdr:rowOff>0</xdr:rowOff>
    </xdr:from>
    <xdr:to>
      <xdr:col>24</xdr:col>
      <xdr:colOff>304800</xdr:colOff>
      <xdr:row>9</xdr:row>
      <xdr:rowOff>113179</xdr:rowOff>
    </xdr:to>
    <xdr:sp macro="" textlink="">
      <xdr:nvSpPr>
        <xdr:cNvPr id="2" name="AutoShape 38" descr="Resultado de imagen para LOGO CAR CUNDINAMARCA">
          <a:extLst>
            <a:ext uri="{FF2B5EF4-FFF2-40B4-BE49-F238E27FC236}">
              <a16:creationId xmlns:a16="http://schemas.microsoft.com/office/drawing/2014/main" id="{EAA1EE6B-B1E6-473E-BE88-058CBE06EB35}"/>
            </a:ext>
          </a:extLst>
        </xdr:cNvPr>
        <xdr:cNvSpPr>
          <a:spLocks noChangeAspect="1" noChangeArrowheads="1"/>
        </xdr:cNvSpPr>
      </xdr:nvSpPr>
      <xdr:spPr bwMode="auto">
        <a:xfrm>
          <a:off x="10248900" y="15240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8</xdr:row>
      <xdr:rowOff>0</xdr:rowOff>
    </xdr:from>
    <xdr:to>
      <xdr:col>24</xdr:col>
      <xdr:colOff>304800</xdr:colOff>
      <xdr:row>9</xdr:row>
      <xdr:rowOff>113179</xdr:rowOff>
    </xdr:to>
    <xdr:sp macro="" textlink="">
      <xdr:nvSpPr>
        <xdr:cNvPr id="3" name="AutoShape 39" descr="Resultado de imagen para LOGO CAR CUNDINAMARCA">
          <a:extLst>
            <a:ext uri="{FF2B5EF4-FFF2-40B4-BE49-F238E27FC236}">
              <a16:creationId xmlns:a16="http://schemas.microsoft.com/office/drawing/2014/main" id="{73464B38-57AF-4628-915E-01C928DA35F3}"/>
            </a:ext>
          </a:extLst>
        </xdr:cNvPr>
        <xdr:cNvSpPr>
          <a:spLocks noChangeAspect="1" noChangeArrowheads="1"/>
        </xdr:cNvSpPr>
      </xdr:nvSpPr>
      <xdr:spPr bwMode="auto">
        <a:xfrm>
          <a:off x="10248900" y="15240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140758</xdr:colOff>
      <xdr:row>0</xdr:row>
      <xdr:rowOff>99483</xdr:rowOff>
    </xdr:from>
    <xdr:to>
      <xdr:col>14</xdr:col>
      <xdr:colOff>294851</xdr:colOff>
      <xdr:row>7</xdr:row>
      <xdr:rowOff>109008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877A60-8C3A-40F6-8D93-8D9D78F1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3158" y="99483"/>
          <a:ext cx="2116243" cy="134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732008</xdr:colOff>
      <xdr:row>13</xdr:row>
      <xdr:rowOff>9524</xdr:rowOff>
    </xdr:from>
    <xdr:to>
      <xdr:col>8</xdr:col>
      <xdr:colOff>899956</xdr:colOff>
      <xdr:row>21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3D83C8-0437-4979-848C-E994BFB2C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633" y="2581274"/>
          <a:ext cx="2530148" cy="1609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68828</xdr:rowOff>
    </xdr:from>
    <xdr:to>
      <xdr:col>2</xdr:col>
      <xdr:colOff>250031</xdr:colOff>
      <xdr:row>4</xdr:row>
      <xdr:rowOff>65982</xdr:rowOff>
    </xdr:to>
    <xdr:pic>
      <xdr:nvPicPr>
        <xdr:cNvPr id="2" name="Imagen 4" descr="cid:image008.png@01D7BF6E.DA5FD3E0">
          <a:extLst>
            <a:ext uri="{FF2B5EF4-FFF2-40B4-BE49-F238E27FC236}">
              <a16:creationId xmlns:a16="http://schemas.microsoft.com/office/drawing/2014/main" id="{15767C0C-500B-4009-9FAA-B3A82E83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59328"/>
          <a:ext cx="3145630" cy="568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40505</xdr:colOff>
      <xdr:row>0</xdr:row>
      <xdr:rowOff>130969</xdr:rowOff>
    </xdr:from>
    <xdr:to>
      <xdr:col>14</xdr:col>
      <xdr:colOff>497706</xdr:colOff>
      <xdr:row>9</xdr:row>
      <xdr:rowOff>124311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1A2CBF42-F6F4-4A52-9A69-160689A9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7105" y="130969"/>
          <a:ext cx="2219326" cy="1707842"/>
        </a:xfrm>
        <a:prstGeom prst="rect">
          <a:avLst/>
        </a:prstGeom>
      </xdr:spPr>
    </xdr:pic>
    <xdr:clientData/>
  </xdr:twoCellAnchor>
  <xdr:twoCellAnchor>
    <xdr:from>
      <xdr:col>1</xdr:col>
      <xdr:colOff>860423</xdr:colOff>
      <xdr:row>5</xdr:row>
      <xdr:rowOff>64559</xdr:rowOff>
    </xdr:from>
    <xdr:to>
      <xdr:col>1</xdr:col>
      <xdr:colOff>1690686</xdr:colOff>
      <xdr:row>8</xdr:row>
      <xdr:rowOff>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88123973-358D-4C97-8A04-859B46A8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973" y="1017059"/>
          <a:ext cx="830263" cy="7069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68828</xdr:rowOff>
    </xdr:from>
    <xdr:to>
      <xdr:col>2</xdr:col>
      <xdr:colOff>297656</xdr:colOff>
      <xdr:row>4</xdr:row>
      <xdr:rowOff>142875</xdr:rowOff>
    </xdr:to>
    <xdr:pic>
      <xdr:nvPicPr>
        <xdr:cNvPr id="2" name="Imagen 4" descr="cid:image008.png@01D7BF6E.DA5FD3E0">
          <a:extLst>
            <a:ext uri="{FF2B5EF4-FFF2-40B4-BE49-F238E27FC236}">
              <a16:creationId xmlns:a16="http://schemas.microsoft.com/office/drawing/2014/main" id="{1EC3EB15-BDF7-4201-92E9-07AEE2BC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328"/>
          <a:ext cx="3574256" cy="6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40505</xdr:colOff>
      <xdr:row>0</xdr:row>
      <xdr:rowOff>130970</xdr:rowOff>
    </xdr:from>
    <xdr:to>
      <xdr:col>13</xdr:col>
      <xdr:colOff>909527</xdr:colOff>
      <xdr:row>8</xdr:row>
      <xdr:rowOff>116683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FA723E3-A87D-4E2F-A596-A71933E96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4355" y="130970"/>
          <a:ext cx="2002497" cy="1509713"/>
        </a:xfrm>
        <a:prstGeom prst="rect">
          <a:avLst/>
        </a:prstGeom>
      </xdr:spPr>
    </xdr:pic>
    <xdr:clientData/>
  </xdr:twoCellAnchor>
  <xdr:twoCellAnchor>
    <xdr:from>
      <xdr:col>1</xdr:col>
      <xdr:colOff>860424</xdr:colOff>
      <xdr:row>5</xdr:row>
      <xdr:rowOff>0</xdr:rowOff>
    </xdr:from>
    <xdr:to>
      <xdr:col>1</xdr:col>
      <xdr:colOff>1336674</xdr:colOff>
      <xdr:row>7</xdr:row>
      <xdr:rowOff>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E0AD7C4C-7A92-4875-BE32-A7525A04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974" y="952500"/>
          <a:ext cx="476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68828</xdr:rowOff>
    </xdr:from>
    <xdr:to>
      <xdr:col>2</xdr:col>
      <xdr:colOff>179078</xdr:colOff>
      <xdr:row>4</xdr:row>
      <xdr:rowOff>119063</xdr:rowOff>
    </xdr:to>
    <xdr:pic>
      <xdr:nvPicPr>
        <xdr:cNvPr id="2" name="Imagen 4" descr="cid:image008.png@01D7BF6E.DA5FD3E0">
          <a:extLst>
            <a:ext uri="{FF2B5EF4-FFF2-40B4-BE49-F238E27FC236}">
              <a16:creationId xmlns:a16="http://schemas.microsoft.com/office/drawing/2014/main" id="{4FB8BFB9-E0F3-4F3B-B4D4-C7B86ED7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59328"/>
          <a:ext cx="2646052" cy="621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40505</xdr:colOff>
      <xdr:row>0</xdr:row>
      <xdr:rowOff>130970</xdr:rowOff>
    </xdr:from>
    <xdr:to>
      <xdr:col>13</xdr:col>
      <xdr:colOff>909526</xdr:colOff>
      <xdr:row>8</xdr:row>
      <xdr:rowOff>116683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9A0E00E-F2E8-4815-BA58-30A813410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3380" y="130970"/>
          <a:ext cx="2002496" cy="1509713"/>
        </a:xfrm>
        <a:prstGeom prst="rect">
          <a:avLst/>
        </a:prstGeom>
      </xdr:spPr>
    </xdr:pic>
    <xdr:clientData/>
  </xdr:twoCellAnchor>
  <xdr:twoCellAnchor>
    <xdr:from>
      <xdr:col>1</xdr:col>
      <xdr:colOff>860424</xdr:colOff>
      <xdr:row>5</xdr:row>
      <xdr:rowOff>0</xdr:rowOff>
    </xdr:from>
    <xdr:to>
      <xdr:col>1</xdr:col>
      <xdr:colOff>1336674</xdr:colOff>
      <xdr:row>7</xdr:row>
      <xdr:rowOff>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32FF7571-BCFA-4ED0-BF6C-65BE1623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099" y="952500"/>
          <a:ext cx="476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68828</xdr:rowOff>
    </xdr:from>
    <xdr:to>
      <xdr:col>2</xdr:col>
      <xdr:colOff>297656</xdr:colOff>
      <xdr:row>4</xdr:row>
      <xdr:rowOff>142875</xdr:rowOff>
    </xdr:to>
    <xdr:pic>
      <xdr:nvPicPr>
        <xdr:cNvPr id="2" name="Imagen 4" descr="cid:image008.png@01D7BF6E.DA5FD3E0">
          <a:extLst>
            <a:ext uri="{FF2B5EF4-FFF2-40B4-BE49-F238E27FC236}">
              <a16:creationId xmlns:a16="http://schemas.microsoft.com/office/drawing/2014/main" id="{EAB297B3-688B-4B19-A7F0-E167C9F3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328"/>
          <a:ext cx="2859881" cy="645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440531</xdr:colOff>
      <xdr:row>0</xdr:row>
      <xdr:rowOff>0</xdr:rowOff>
    </xdr:from>
    <xdr:to>
      <xdr:col>6</xdr:col>
      <xdr:colOff>919027</xdr:colOff>
      <xdr:row>7</xdr:row>
      <xdr:rowOff>214313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DD5D81A-7490-47C6-AF1C-3948BE05A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3331" y="0"/>
          <a:ext cx="1859621" cy="1747838"/>
        </a:xfrm>
        <a:prstGeom prst="rect">
          <a:avLst/>
        </a:prstGeom>
      </xdr:spPr>
    </xdr:pic>
    <xdr:clientData/>
  </xdr:twoCellAnchor>
  <xdr:twoCellAnchor>
    <xdr:from>
      <xdr:col>1</xdr:col>
      <xdr:colOff>860424</xdr:colOff>
      <xdr:row>5</xdr:row>
      <xdr:rowOff>0</xdr:rowOff>
    </xdr:from>
    <xdr:to>
      <xdr:col>1</xdr:col>
      <xdr:colOff>1336674</xdr:colOff>
      <xdr:row>7</xdr:row>
      <xdr:rowOff>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4F8575B8-5C53-4997-ADF8-2D647382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974" y="952500"/>
          <a:ext cx="476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846308</xdr:colOff>
      <xdr:row>8</xdr:row>
      <xdr:rowOff>152399</xdr:rowOff>
    </xdr:from>
    <xdr:to>
      <xdr:col>8</xdr:col>
      <xdr:colOff>1014256</xdr:colOff>
      <xdr:row>17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0933" y="1762124"/>
          <a:ext cx="2530148" cy="16097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9</xdr:row>
      <xdr:rowOff>0</xdr:rowOff>
    </xdr:from>
    <xdr:to>
      <xdr:col>25</xdr:col>
      <xdr:colOff>304800</xdr:colOff>
      <xdr:row>10</xdr:row>
      <xdr:rowOff>113179</xdr:rowOff>
    </xdr:to>
    <xdr:sp macro="" textlink="">
      <xdr:nvSpPr>
        <xdr:cNvPr id="8" name="AutoShape 38" descr="Resultado de imagen para LOGO CAR CUNDINAMARCA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9</xdr:row>
      <xdr:rowOff>0</xdr:rowOff>
    </xdr:from>
    <xdr:to>
      <xdr:col>25</xdr:col>
      <xdr:colOff>304800</xdr:colOff>
      <xdr:row>10</xdr:row>
      <xdr:rowOff>113179</xdr:rowOff>
    </xdr:to>
    <xdr:sp macro="" textlink="">
      <xdr:nvSpPr>
        <xdr:cNvPr id="9" name="AutoShape 39" descr="Resultado de imagen para LOGO CAR CUNDINAMARCA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71450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600075</xdr:colOff>
      <xdr:row>0</xdr:row>
      <xdr:rowOff>19050</xdr:rowOff>
    </xdr:from>
    <xdr:to>
      <xdr:col>2</xdr:col>
      <xdr:colOff>650581</xdr:colOff>
      <xdr:row>9</xdr:row>
      <xdr:rowOff>76200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"/>
          <a:ext cx="1574506" cy="177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CK%20UP%20GONZALITO\ASESORIAS%20GONZA2004\TORNEOS%202004\MEALS%20DE%20COLOMBIA%20%20OLIMPIADAS\MEALS%20%20RANA%20Y%20MINITEJ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US\Downloads\FUTBOL%205%20SENIOR%20-%20goleador%20-%20valla%20-%20juego.xlsx" TargetMode="External"/><Relationship Id="rId1" Type="http://schemas.openxmlformats.org/officeDocument/2006/relationships/externalLinkPath" Target="file:///C:\Users\ASUS\Downloads\FUTBOL%205%20SENIOR%20-%20goleador%20-%20valla%20-%20jueg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NTRATOSG-CPS-652-2023%20GOBERNACION%202023\COPA%20GOBERNACION\congreso%20tecnico%20futbol%205%20senior\BOLETIN%2013%20FUTBOL5%20SENIOR%20COPA%20GOBERNACION%202023.xlsx" TargetMode="External"/><Relationship Id="rId1" Type="http://schemas.openxmlformats.org/officeDocument/2006/relationships/externalLinkPath" Target="BOLETIN%2013%20FUTBOL5%20SENIOR%20COPA%20GOBERN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ORNEO"/>
      <sheetName val="CUADROS"/>
    </sheetNames>
    <sheetDataSet>
      <sheetData sheetId="0" refreshError="1"/>
      <sheetData sheetId="1" refreshError="1">
        <row r="9">
          <cell r="E9" t="str">
            <v>AMERICAS 2004</v>
          </cell>
          <cell r="H9" t="str">
            <v>POCHOLOS</v>
          </cell>
        </row>
        <row r="10">
          <cell r="E10" t="str">
            <v>REAL IMPERIAL</v>
          </cell>
        </row>
        <row r="11">
          <cell r="E11" t="str">
            <v>LAS MECHITAS</v>
          </cell>
          <cell r="H11" t="str">
            <v>COMBO  X EQUIS</v>
          </cell>
        </row>
        <row r="12">
          <cell r="E12" t="str">
            <v>COMBO DE LA CHILI</v>
          </cell>
          <cell r="H12" t="str">
            <v>DISTRIBUCION</v>
          </cell>
        </row>
        <row r="13">
          <cell r="E13" t="str">
            <v>FOOD 85 LTDA</v>
          </cell>
        </row>
        <row r="24">
          <cell r="B24" t="str">
            <v>INEDITOS 2004</v>
          </cell>
          <cell r="E24" t="str">
            <v>AMERICAS 2004</v>
          </cell>
          <cell r="H24" t="str">
            <v>LAS MECHITAS</v>
          </cell>
        </row>
        <row r="25">
          <cell r="B25" t="str">
            <v>LOS CROAPOS</v>
          </cell>
          <cell r="E25" t="str">
            <v>EL TEQUILAZO</v>
          </cell>
          <cell r="H25" t="str">
            <v>MECHITA.COM</v>
          </cell>
        </row>
        <row r="26">
          <cell r="B26" t="str">
            <v>DISTRIBUCION</v>
          </cell>
          <cell r="E26" t="str">
            <v>LOS DE ADENTRO</v>
          </cell>
          <cell r="H26" t="str">
            <v>MECHITA DORADA</v>
          </cell>
        </row>
        <row r="27">
          <cell r="B27" t="str">
            <v>FOOD 85 LTDA</v>
          </cell>
          <cell r="E27" t="str">
            <v>NO HAY 5o MALO</v>
          </cell>
          <cell r="H27" t="str">
            <v>LA MECHITA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ASE 1 SENIOR"/>
      <sheetName val="FASE 2 MASCULINO "/>
      <sheetName val="SORTEO"/>
      <sheetName val="GOLEADOR "/>
      <sheetName val="VALLA "/>
      <sheetName val="JUEGO LIMPIO"/>
      <sheetName val="SANCIONES"/>
      <sheetName val="Hoja2"/>
      <sheetName val="SORTEO (2)"/>
    </sheetNames>
    <sheetDataSet>
      <sheetData sheetId="0"/>
      <sheetData sheetId="1"/>
      <sheetData sheetId="2"/>
      <sheetData sheetId="3">
        <row r="5">
          <cell r="F5" t="str">
            <v>SECRE. GENERAL</v>
          </cell>
          <cell r="I5" t="str">
            <v>ACIDC</v>
          </cell>
        </row>
        <row r="6">
          <cell r="F6" t="str">
            <v>INDEPORTES</v>
          </cell>
          <cell r="I6" t="str">
            <v>SECRE. EDUCACION</v>
          </cell>
        </row>
        <row r="7">
          <cell r="F7" t="str">
            <v>CONTRALORIA</v>
          </cell>
          <cell r="I7" t="str">
            <v>INMOBILIDIARIA</v>
          </cell>
        </row>
        <row r="8">
          <cell r="F8" t="str">
            <v>FUNCION PUBLICA</v>
          </cell>
          <cell r="I8" t="str">
            <v>BENEFICENCIA</v>
          </cell>
        </row>
        <row r="9">
          <cell r="F9" t="str">
            <v>SECRE. SALUD</v>
          </cell>
          <cell r="I9" t="str">
            <v>HACIENDA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FASE 1 SENIOR"/>
      <sheetName val="GOLEADOR"/>
      <sheetName val="VALLA"/>
      <sheetName val="JUEGO LIMPIO"/>
      <sheetName val="SANCIONES"/>
      <sheetName val="SORTEO"/>
      <sheetName val="FASE 2 MASCULINO "/>
      <sheetName val="SORTEO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 t="str">
            <v>ACIDC</v>
          </cell>
          <cell r="I5" t="str">
            <v>INDEPORTES</v>
          </cell>
        </row>
        <row r="6">
          <cell r="F6" t="str">
            <v>INMOBILIARIA</v>
          </cell>
          <cell r="I6" t="str">
            <v>FUNCION PUBLICA</v>
          </cell>
        </row>
        <row r="7">
          <cell r="F7" t="str">
            <v>HACIENDA</v>
          </cell>
          <cell r="I7" t="str">
            <v>SECRE. GENERAL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2:C21"/>
  <sheetViews>
    <sheetView workbookViewId="0">
      <selection activeCell="B14" sqref="B14"/>
    </sheetView>
  </sheetViews>
  <sheetFormatPr baseColWidth="10" defaultRowHeight="15" x14ac:dyDescent="0.25"/>
  <cols>
    <col min="2" max="2" width="24.28515625" bestFit="1" customWidth="1"/>
  </cols>
  <sheetData>
    <row r="2" spans="1:3" x14ac:dyDescent="0.25">
      <c r="A2" t="s">
        <v>60</v>
      </c>
      <c r="B2" t="s">
        <v>78</v>
      </c>
      <c r="C2" s="22">
        <v>1</v>
      </c>
    </row>
    <row r="3" spans="1:3" x14ac:dyDescent="0.25">
      <c r="A3" t="s">
        <v>64</v>
      </c>
      <c r="B3" t="s">
        <v>88</v>
      </c>
      <c r="C3" s="22">
        <v>2</v>
      </c>
    </row>
    <row r="4" spans="1:3" x14ac:dyDescent="0.25">
      <c r="A4" t="s">
        <v>70</v>
      </c>
      <c r="B4" t="s">
        <v>91</v>
      </c>
      <c r="C4" s="22">
        <v>3</v>
      </c>
    </row>
    <row r="5" spans="1:3" x14ac:dyDescent="0.25">
      <c r="A5" t="s">
        <v>72</v>
      </c>
      <c r="B5" t="s">
        <v>82</v>
      </c>
      <c r="C5" s="22">
        <v>4</v>
      </c>
    </row>
    <row r="6" spans="1:3" x14ac:dyDescent="0.25">
      <c r="A6" t="s">
        <v>61</v>
      </c>
      <c r="B6" t="s">
        <v>85</v>
      </c>
      <c r="C6" s="23">
        <v>5</v>
      </c>
    </row>
    <row r="7" spans="1:3" x14ac:dyDescent="0.25">
      <c r="A7" t="s">
        <v>71</v>
      </c>
      <c r="B7" t="s">
        <v>81</v>
      </c>
      <c r="C7" s="23">
        <v>6</v>
      </c>
    </row>
    <row r="8" spans="1:3" x14ac:dyDescent="0.25">
      <c r="A8" t="s">
        <v>68</v>
      </c>
      <c r="B8" t="s">
        <v>32</v>
      </c>
      <c r="C8" s="23">
        <v>7</v>
      </c>
    </row>
    <row r="9" spans="1:3" x14ac:dyDescent="0.25">
      <c r="A9" t="s">
        <v>75</v>
      </c>
      <c r="B9" t="s">
        <v>23</v>
      </c>
      <c r="C9" s="23">
        <v>8</v>
      </c>
    </row>
    <row r="10" spans="1:3" x14ac:dyDescent="0.25">
      <c r="A10" t="s">
        <v>65</v>
      </c>
      <c r="B10" t="s">
        <v>83</v>
      </c>
      <c r="C10" s="24">
        <v>9</v>
      </c>
    </row>
    <row r="11" spans="1:3" x14ac:dyDescent="0.25">
      <c r="A11" t="s">
        <v>76</v>
      </c>
      <c r="B11" t="s">
        <v>90</v>
      </c>
      <c r="C11" s="24">
        <v>10</v>
      </c>
    </row>
    <row r="12" spans="1:3" x14ac:dyDescent="0.25">
      <c r="A12" t="s">
        <v>69</v>
      </c>
      <c r="B12" t="s">
        <v>80</v>
      </c>
      <c r="C12" s="24">
        <v>11</v>
      </c>
    </row>
    <row r="13" spans="1:3" x14ac:dyDescent="0.25">
      <c r="A13" t="s">
        <v>66</v>
      </c>
      <c r="B13" t="s">
        <v>84</v>
      </c>
      <c r="C13" s="24">
        <v>12</v>
      </c>
    </row>
    <row r="14" spans="1:3" x14ac:dyDescent="0.25">
      <c r="A14" t="s">
        <v>58</v>
      </c>
      <c r="B14" t="s">
        <v>89</v>
      </c>
      <c r="C14" s="25">
        <v>13</v>
      </c>
    </row>
    <row r="15" spans="1:3" x14ac:dyDescent="0.25">
      <c r="A15" t="s">
        <v>73</v>
      </c>
      <c r="B15" t="s">
        <v>92</v>
      </c>
      <c r="C15" s="25">
        <v>14</v>
      </c>
    </row>
    <row r="16" spans="1:3" x14ac:dyDescent="0.25">
      <c r="A16" t="s">
        <v>67</v>
      </c>
      <c r="B16" t="s">
        <v>79</v>
      </c>
      <c r="C16" s="25">
        <v>15</v>
      </c>
    </row>
    <row r="17" spans="1:3" x14ac:dyDescent="0.25">
      <c r="A17" t="s">
        <v>63</v>
      </c>
      <c r="B17" t="s">
        <v>87</v>
      </c>
      <c r="C17" s="25">
        <v>16</v>
      </c>
    </row>
    <row r="18" spans="1:3" x14ac:dyDescent="0.25">
      <c r="A18" t="s">
        <v>59</v>
      </c>
      <c r="B18" t="s">
        <v>20</v>
      </c>
      <c r="C18" s="22">
        <v>17</v>
      </c>
    </row>
    <row r="19" spans="1:3" x14ac:dyDescent="0.25">
      <c r="A19" t="s">
        <v>62</v>
      </c>
      <c r="B19" t="s">
        <v>86</v>
      </c>
      <c r="C19" s="22">
        <v>18</v>
      </c>
    </row>
    <row r="20" spans="1:3" x14ac:dyDescent="0.25">
      <c r="A20" t="s">
        <v>57</v>
      </c>
      <c r="B20" t="s">
        <v>77</v>
      </c>
      <c r="C20" s="22">
        <v>19</v>
      </c>
    </row>
    <row r="21" spans="1:3" x14ac:dyDescent="0.25">
      <c r="A21" t="s">
        <v>74</v>
      </c>
      <c r="B21" t="s">
        <v>93</v>
      </c>
      <c r="C21" s="22">
        <v>20</v>
      </c>
    </row>
  </sheetData>
  <sortState xmlns:xlrd2="http://schemas.microsoft.com/office/spreadsheetml/2017/richdata2" ref="A2:C21">
    <sortCondition ref="C2:C21"/>
  </sortState>
  <phoneticPr fontId="1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AB118"/>
  <sheetViews>
    <sheetView topLeftCell="A4" workbookViewId="0">
      <selection activeCell="C13" sqref="C13:D14"/>
    </sheetView>
  </sheetViews>
  <sheetFormatPr baseColWidth="10" defaultRowHeight="15" x14ac:dyDescent="0.25"/>
  <cols>
    <col min="5" max="28" width="5.7109375" customWidth="1"/>
  </cols>
  <sheetData>
    <row r="1" spans="1:28" s="1" customFormat="1" x14ac:dyDescent="0.3">
      <c r="U1" s="7"/>
      <c r="X1" s="37"/>
      <c r="AA1" s="37"/>
    </row>
    <row r="2" spans="1:28" s="1" customFormat="1" x14ac:dyDescent="0.3">
      <c r="U2" s="7"/>
      <c r="X2" s="37"/>
      <c r="AA2" s="37"/>
    </row>
    <row r="3" spans="1:28" s="1" customFormat="1" x14ac:dyDescent="0.3">
      <c r="N3" s="195" t="s">
        <v>36</v>
      </c>
      <c r="O3" s="195"/>
      <c r="P3" s="195"/>
      <c r="U3" s="7"/>
      <c r="X3" s="37"/>
      <c r="AA3" s="37"/>
    </row>
    <row r="4" spans="1:28" s="1" customFormat="1" x14ac:dyDescent="0.3">
      <c r="N4" s="196" t="s">
        <v>37</v>
      </c>
      <c r="O4" s="196"/>
      <c r="P4" s="196"/>
      <c r="U4" s="7"/>
      <c r="X4" s="37"/>
      <c r="AA4" s="37"/>
    </row>
    <row r="5" spans="1:28" s="1" customFormat="1" x14ac:dyDescent="0.3">
      <c r="N5" s="197" t="s">
        <v>38</v>
      </c>
      <c r="O5" s="197"/>
      <c r="P5" s="197"/>
      <c r="U5" s="7"/>
      <c r="X5" s="37"/>
      <c r="AA5" s="37"/>
    </row>
    <row r="6" spans="1:28" s="1" customFormat="1" x14ac:dyDescent="0.3">
      <c r="U6" s="7"/>
      <c r="X6" s="37"/>
      <c r="AA6" s="37"/>
    </row>
    <row r="7" spans="1:28" s="1" customFormat="1" x14ac:dyDescent="0.3">
      <c r="U7" s="7"/>
      <c r="X7" s="37"/>
      <c r="AA7" s="37"/>
    </row>
    <row r="8" spans="1:28" s="1" customFormat="1" x14ac:dyDescent="0.3">
      <c r="U8" s="7"/>
      <c r="X8" s="37"/>
      <c r="AA8" s="37"/>
    </row>
    <row r="9" spans="1:28" s="1" customFormat="1" ht="15" customHeight="1" x14ac:dyDescent="0.3">
      <c r="A9" s="4" t="s">
        <v>98</v>
      </c>
      <c r="B9" s="4"/>
      <c r="U9" s="7"/>
      <c r="W9" s="198" t="s">
        <v>108</v>
      </c>
      <c r="X9" s="198"/>
      <c r="Y9" s="198"/>
      <c r="Z9" s="198"/>
      <c r="AA9" s="198"/>
      <c r="AB9" s="198"/>
    </row>
    <row r="10" spans="1:28" s="1" customFormat="1" ht="21.75" customHeight="1" x14ac:dyDescent="0.3">
      <c r="A10" s="159" t="s">
        <v>107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9"/>
      <c r="Z10" s="9"/>
      <c r="AA10" s="39"/>
      <c r="AB10" s="9"/>
    </row>
    <row r="11" spans="1:28" s="1" customFormat="1" ht="1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"/>
      <c r="V11" s="3"/>
      <c r="W11" s="3"/>
      <c r="X11" s="38"/>
      <c r="Y11" s="2"/>
      <c r="Z11" s="2"/>
      <c r="AA11" s="38"/>
      <c r="AB11" s="2"/>
    </row>
    <row r="12" spans="1:28" s="1" customFormat="1" ht="15" customHeight="1" x14ac:dyDescent="0.3">
      <c r="A12" s="199" t="s">
        <v>10</v>
      </c>
      <c r="B12" s="58"/>
      <c r="C12" s="202" t="s">
        <v>0</v>
      </c>
      <c r="D12" s="203"/>
      <c r="E12" s="202">
        <v>1</v>
      </c>
      <c r="F12" s="203"/>
      <c r="G12" s="202">
        <v>2</v>
      </c>
      <c r="H12" s="203"/>
      <c r="I12" s="202">
        <v>3</v>
      </c>
      <c r="J12" s="203"/>
      <c r="K12" s="202">
        <v>4</v>
      </c>
      <c r="L12" s="203"/>
      <c r="M12" s="202">
        <v>5</v>
      </c>
      <c r="N12" s="203"/>
      <c r="O12" s="204"/>
      <c r="P12" s="20" t="s">
        <v>13</v>
      </c>
      <c r="Q12" s="20" t="s">
        <v>14</v>
      </c>
      <c r="R12" s="20" t="s">
        <v>15</v>
      </c>
      <c r="S12" s="20" t="s">
        <v>115</v>
      </c>
      <c r="T12" s="21" t="s">
        <v>106</v>
      </c>
      <c r="U12" s="20" t="s">
        <v>109</v>
      </c>
      <c r="V12" s="20" t="s">
        <v>110</v>
      </c>
      <c r="W12" s="20" t="s">
        <v>105</v>
      </c>
      <c r="X12" s="42" t="s">
        <v>1</v>
      </c>
      <c r="Y12" s="20" t="s">
        <v>17</v>
      </c>
      <c r="AA12" s="37"/>
    </row>
    <row r="13" spans="1:28" s="1" customFormat="1" ht="15" customHeight="1" x14ac:dyDescent="0.3">
      <c r="A13" s="200"/>
      <c r="B13" s="207">
        <v>1</v>
      </c>
      <c r="C13" s="209"/>
      <c r="D13" s="210"/>
      <c r="E13" s="213"/>
      <c r="F13" s="214"/>
      <c r="G13" s="217"/>
      <c r="H13" s="31"/>
      <c r="I13" s="219"/>
      <c r="J13" s="17"/>
      <c r="K13" s="219"/>
      <c r="L13" s="17"/>
      <c r="M13" s="219"/>
      <c r="N13" s="30"/>
      <c r="O13" s="205"/>
      <c r="P13" s="222">
        <v>0</v>
      </c>
      <c r="Q13" s="230">
        <f>IF(Y30&gt;AA30,"1")+IF(AA33&gt;Y33,"1")+IF(Y36&gt;AA36,"1")+IF(AA40&gt;Y40,"1")</f>
        <v>0</v>
      </c>
      <c r="R13" s="230">
        <f>IF(Y30&lt;AA30,"1")+IF(AA33&lt;Y33,"1")+IF(Y36&lt;AA36,"1")+IF(AA40&lt;Y40,"1")</f>
        <v>0</v>
      </c>
      <c r="S13" s="230">
        <v>0</v>
      </c>
      <c r="T13" s="222">
        <v>0</v>
      </c>
      <c r="U13" s="221">
        <f>SUM(H13,J13,L13,N13)</f>
        <v>0</v>
      </c>
      <c r="V13" s="221">
        <f>SUM(H14,J14,L14,N14)</f>
        <v>0</v>
      </c>
      <c r="W13" s="221">
        <f>+U13-V13</f>
        <v>0</v>
      </c>
      <c r="X13" s="223">
        <f>SUM(G13,I13,K13,M13)</f>
        <v>0</v>
      </c>
      <c r="Y13" s="222"/>
      <c r="AA13" s="37"/>
    </row>
    <row r="14" spans="1:28" s="1" customFormat="1" ht="15" customHeight="1" x14ac:dyDescent="0.3">
      <c r="A14" s="200"/>
      <c r="B14" s="208"/>
      <c r="C14" s="211"/>
      <c r="D14" s="212"/>
      <c r="E14" s="215"/>
      <c r="F14" s="216"/>
      <c r="G14" s="218"/>
      <c r="H14" s="31"/>
      <c r="I14" s="220"/>
      <c r="J14" s="17"/>
      <c r="K14" s="220"/>
      <c r="L14" s="17"/>
      <c r="M14" s="220"/>
      <c r="N14" s="30"/>
      <c r="O14" s="205"/>
      <c r="P14" s="222"/>
      <c r="Q14" s="231"/>
      <c r="R14" s="231"/>
      <c r="S14" s="231"/>
      <c r="T14" s="222"/>
      <c r="U14" s="222"/>
      <c r="V14" s="222"/>
      <c r="W14" s="222"/>
      <c r="X14" s="223"/>
      <c r="Y14" s="222"/>
      <c r="AA14" s="37"/>
    </row>
    <row r="15" spans="1:28" s="1" customFormat="1" ht="15" customHeight="1" x14ac:dyDescent="0.3">
      <c r="A15" s="200"/>
      <c r="B15" s="207">
        <v>2</v>
      </c>
      <c r="C15" s="209"/>
      <c r="D15" s="210"/>
      <c r="E15" s="224"/>
      <c r="F15" s="17"/>
      <c r="G15" s="226"/>
      <c r="H15" s="227"/>
      <c r="I15" s="219"/>
      <c r="J15" s="17"/>
      <c r="K15" s="219"/>
      <c r="L15" s="17"/>
      <c r="M15" s="219"/>
      <c r="N15" s="30"/>
      <c r="O15" s="205"/>
      <c r="P15" s="222">
        <f>Q15+R15</f>
        <v>0</v>
      </c>
      <c r="Q15" s="230">
        <f>IF(Y37&gt;AA37,"1")+IF(AA30&gt;Y30,"1")+IF(Y39&gt;AA39,"1")+IF(Y27&gt;AA27,"1")</f>
        <v>0</v>
      </c>
      <c r="R15" s="222">
        <f>IF(Y37&lt;AA37,"1")+IF(AA30&lt;Y30,"1")+IF(Y39&lt;AA39,"1")+IF(Y27&lt;AA27,"1")</f>
        <v>0</v>
      </c>
      <c r="S15" s="230">
        <v>0</v>
      </c>
      <c r="T15" s="222">
        <v>0</v>
      </c>
      <c r="U15" s="221">
        <f>SUM(F15,J15,L15,N15)</f>
        <v>0</v>
      </c>
      <c r="V15" s="221">
        <f>SUM(F16,J16,L16,N16)</f>
        <v>0</v>
      </c>
      <c r="W15" s="221">
        <f>+U15-V15</f>
        <v>0</v>
      </c>
      <c r="X15" s="223">
        <f>SUM(E15,I15,K15,M15)</f>
        <v>0</v>
      </c>
      <c r="Y15" s="222"/>
      <c r="AA15" s="37"/>
    </row>
    <row r="16" spans="1:28" s="1" customFormat="1" ht="15" customHeight="1" x14ac:dyDescent="0.3">
      <c r="A16" s="200"/>
      <c r="B16" s="208"/>
      <c r="C16" s="211"/>
      <c r="D16" s="212"/>
      <c r="E16" s="225"/>
      <c r="F16" s="17"/>
      <c r="G16" s="228"/>
      <c r="H16" s="229"/>
      <c r="I16" s="220"/>
      <c r="J16" s="17"/>
      <c r="K16" s="220"/>
      <c r="L16" s="17"/>
      <c r="M16" s="220"/>
      <c r="N16" s="30"/>
      <c r="O16" s="205"/>
      <c r="P16" s="222"/>
      <c r="Q16" s="231"/>
      <c r="R16" s="222"/>
      <c r="S16" s="231"/>
      <c r="T16" s="222"/>
      <c r="U16" s="222"/>
      <c r="V16" s="222"/>
      <c r="W16" s="222"/>
      <c r="X16" s="223"/>
      <c r="Y16" s="222"/>
      <c r="AA16" s="37"/>
    </row>
    <row r="17" spans="1:28" s="1" customFormat="1" ht="15" customHeight="1" x14ac:dyDescent="0.3">
      <c r="A17" s="200"/>
      <c r="B17" s="207">
        <v>3</v>
      </c>
      <c r="C17" s="209"/>
      <c r="D17" s="210"/>
      <c r="E17" s="224"/>
      <c r="F17" s="17"/>
      <c r="G17" s="219"/>
      <c r="H17" s="17"/>
      <c r="I17" s="226"/>
      <c r="J17" s="227"/>
      <c r="K17" s="219"/>
      <c r="L17" s="17"/>
      <c r="M17" s="219"/>
      <c r="N17" s="30"/>
      <c r="O17" s="205"/>
      <c r="P17" s="222">
        <f>Q17+R17</f>
        <v>0</v>
      </c>
      <c r="Q17" s="222">
        <f>IF(AA37&gt;Y37,"1")+IF(AA28&gt;Y28,"1")+IF(Y33&gt;AA33,"1")+IF(AA31&gt;Y31,"1")</f>
        <v>0</v>
      </c>
      <c r="R17" s="222">
        <f>IF(AA37&lt;Y37,"1")+IF(AA28&lt;Y28,"1")+IF(Y33&lt;AA33,"1")+IF(AA31&lt;Y31,"1")</f>
        <v>0</v>
      </c>
      <c r="S17" s="230">
        <v>0</v>
      </c>
      <c r="T17" s="222">
        <v>0</v>
      </c>
      <c r="U17" s="221">
        <f>SUM(F17,H17,L17,N17)</f>
        <v>0</v>
      </c>
      <c r="V17" s="221">
        <f>SUM(F18,H18,L18,N18)</f>
        <v>0</v>
      </c>
      <c r="W17" s="222">
        <f>+U17-V17</f>
        <v>0</v>
      </c>
      <c r="X17" s="223">
        <f>SUM(E17,G17,K17,M17)</f>
        <v>0</v>
      </c>
      <c r="Y17" s="222"/>
      <c r="AA17" s="37"/>
    </row>
    <row r="18" spans="1:28" s="1" customFormat="1" ht="15" customHeight="1" x14ac:dyDescent="0.3">
      <c r="A18" s="200"/>
      <c r="B18" s="208"/>
      <c r="C18" s="211"/>
      <c r="D18" s="212"/>
      <c r="E18" s="225"/>
      <c r="F18" s="17"/>
      <c r="G18" s="220"/>
      <c r="H18" s="17"/>
      <c r="I18" s="228"/>
      <c r="J18" s="229"/>
      <c r="K18" s="220"/>
      <c r="L18" s="17"/>
      <c r="M18" s="220"/>
      <c r="N18" s="30"/>
      <c r="O18" s="205"/>
      <c r="P18" s="222"/>
      <c r="Q18" s="222"/>
      <c r="R18" s="222"/>
      <c r="S18" s="231"/>
      <c r="T18" s="222"/>
      <c r="U18" s="222"/>
      <c r="V18" s="222"/>
      <c r="W18" s="222"/>
      <c r="X18" s="223"/>
      <c r="Y18" s="222"/>
      <c r="AA18" s="37"/>
    </row>
    <row r="19" spans="1:28" s="1" customFormat="1" ht="15" customHeight="1" x14ac:dyDescent="0.3">
      <c r="A19" s="200"/>
      <c r="B19" s="207">
        <v>4</v>
      </c>
      <c r="C19" s="209"/>
      <c r="D19" s="210"/>
      <c r="E19" s="224"/>
      <c r="F19" s="17"/>
      <c r="G19" s="219"/>
      <c r="H19" s="17"/>
      <c r="I19" s="219"/>
      <c r="J19" s="17"/>
      <c r="K19" s="226"/>
      <c r="L19" s="227"/>
      <c r="M19" s="219"/>
      <c r="N19" s="30"/>
      <c r="O19" s="205"/>
      <c r="P19" s="222">
        <f>Q19+R19</f>
        <v>0</v>
      </c>
      <c r="Q19" s="222">
        <f>IF(AA36&gt;Y36,"1")+IF(Y28&gt;AA28,"1")+IF(AA39&gt;Y39,"1")+IF(Y34&gt;AA34,"1")</f>
        <v>0</v>
      </c>
      <c r="R19" s="222">
        <f>IF(AA36&lt;Y36,"1")+IF(Y28&lt;AA28,"1")+IF(AA39&lt;Y39,"1")+IF(Y34&lt;AA34,"1")</f>
        <v>0</v>
      </c>
      <c r="S19" s="230">
        <v>0</v>
      </c>
      <c r="T19" s="222">
        <v>0</v>
      </c>
      <c r="U19" s="221">
        <f>SUM(F19,H19,J19,N19)</f>
        <v>0</v>
      </c>
      <c r="V19" s="221">
        <f>SUM(F20,H20,J20,N20)</f>
        <v>0</v>
      </c>
      <c r="W19" s="222">
        <f>+U19-V19</f>
        <v>0</v>
      </c>
      <c r="X19" s="223">
        <f>SUM(E19,G19,I19,M19)</f>
        <v>0</v>
      </c>
      <c r="Y19" s="222"/>
      <c r="AA19" s="37"/>
    </row>
    <row r="20" spans="1:28" s="1" customFormat="1" ht="15" customHeight="1" x14ac:dyDescent="0.3">
      <c r="A20" s="200"/>
      <c r="B20" s="208"/>
      <c r="C20" s="211"/>
      <c r="D20" s="212"/>
      <c r="E20" s="225"/>
      <c r="F20" s="17"/>
      <c r="G20" s="220"/>
      <c r="H20" s="17"/>
      <c r="I20" s="220"/>
      <c r="J20" s="17"/>
      <c r="K20" s="228"/>
      <c r="L20" s="229"/>
      <c r="M20" s="220"/>
      <c r="N20" s="30"/>
      <c r="O20" s="205"/>
      <c r="P20" s="222"/>
      <c r="Q20" s="222"/>
      <c r="R20" s="222"/>
      <c r="S20" s="231"/>
      <c r="T20" s="222"/>
      <c r="U20" s="222"/>
      <c r="V20" s="222"/>
      <c r="W20" s="222"/>
      <c r="X20" s="223"/>
      <c r="Y20" s="222"/>
      <c r="AA20" s="37"/>
    </row>
    <row r="21" spans="1:28" s="1" customFormat="1" ht="15" hidden="1" customHeight="1" x14ac:dyDescent="0.3">
      <c r="A21" s="200"/>
      <c r="B21" s="207">
        <v>5</v>
      </c>
      <c r="C21" s="209"/>
      <c r="D21" s="210"/>
      <c r="E21" s="224"/>
      <c r="F21" s="17"/>
      <c r="G21" s="219"/>
      <c r="H21" s="17"/>
      <c r="I21" s="219"/>
      <c r="J21" s="17"/>
      <c r="K21" s="219"/>
      <c r="L21" s="17"/>
      <c r="M21" s="226"/>
      <c r="N21" s="227"/>
      <c r="O21" s="205"/>
      <c r="P21" s="230">
        <f>Q21+R21</f>
        <v>0</v>
      </c>
      <c r="Q21" s="230">
        <f>IF(AA27&gt;Y27,"1")+IF(Y31&gt;AA31,"1")+IF(AA34&gt;Y34,"1")+IF(Y40&gt;AA40,"1")</f>
        <v>0</v>
      </c>
      <c r="R21" s="230">
        <f>IF(AA27&lt;Y27,"1")+IF(Y31&lt;AA31,"1")+IF(AA34&lt;Y34,"1")+IF(Y40&lt;AA40,"1")</f>
        <v>0</v>
      </c>
      <c r="S21" s="230">
        <v>0</v>
      </c>
      <c r="T21" s="230">
        <v>0</v>
      </c>
      <c r="U21" s="238">
        <f>SUM(F21,H21,J21,L21)</f>
        <v>0</v>
      </c>
      <c r="V21" s="238">
        <f>SUM(F22,H22,J22,L22)</f>
        <v>0</v>
      </c>
      <c r="W21" s="230">
        <f>+U21-V21</f>
        <v>0</v>
      </c>
      <c r="X21" s="240">
        <f>SUM(E21,G21,I21,K21)</f>
        <v>0</v>
      </c>
      <c r="Y21" s="230"/>
      <c r="AA21" s="37"/>
    </row>
    <row r="22" spans="1:28" s="1" customFormat="1" ht="15" hidden="1" customHeight="1" x14ac:dyDescent="0.3">
      <c r="A22" s="201"/>
      <c r="B22" s="208"/>
      <c r="C22" s="211"/>
      <c r="D22" s="212"/>
      <c r="E22" s="225"/>
      <c r="F22" s="17"/>
      <c r="G22" s="220"/>
      <c r="H22" s="17"/>
      <c r="I22" s="220"/>
      <c r="J22" s="17"/>
      <c r="K22" s="220"/>
      <c r="L22" s="17"/>
      <c r="M22" s="228"/>
      <c r="N22" s="229"/>
      <c r="O22" s="206"/>
      <c r="P22" s="231"/>
      <c r="Q22" s="231"/>
      <c r="R22" s="231"/>
      <c r="S22" s="231"/>
      <c r="T22" s="231"/>
      <c r="U22" s="239"/>
      <c r="V22" s="239"/>
      <c r="W22" s="231"/>
      <c r="X22" s="241"/>
      <c r="Y22" s="231"/>
      <c r="AA22" s="37"/>
    </row>
    <row r="23" spans="1:28" s="1" customFormat="1" ht="16.5" customHeight="1" x14ac:dyDescent="0.3">
      <c r="U23" s="7"/>
      <c r="X23" s="37"/>
      <c r="AA23" s="37"/>
    </row>
    <row r="24" spans="1:28" s="1" customFormat="1" ht="15" customHeight="1" x14ac:dyDescent="0.3">
      <c r="A24" s="141" t="s">
        <v>114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0"/>
      <c r="Z24" s="10"/>
      <c r="AA24" s="39"/>
      <c r="AB24" s="10"/>
    </row>
    <row r="25" spans="1:28" s="1" customFormat="1" ht="15" hidden="1" customHeight="1" x14ac:dyDescent="0.3">
      <c r="A25" s="5"/>
      <c r="B25" s="5"/>
      <c r="U25" s="7"/>
      <c r="X25" s="37"/>
      <c r="Y25" s="148" t="s">
        <v>2</v>
      </c>
      <c r="Z25" s="148"/>
      <c r="AA25" s="148"/>
      <c r="AB25" s="148"/>
    </row>
    <row r="26" spans="1:28" s="1" customFormat="1" ht="15" customHeight="1" x14ac:dyDescent="0.3">
      <c r="A26" s="19" t="s">
        <v>3</v>
      </c>
      <c r="B26" s="19"/>
      <c r="C26" s="19" t="s">
        <v>4</v>
      </c>
      <c r="D26" s="32"/>
      <c r="E26" s="32"/>
      <c r="F26" s="142" t="s">
        <v>5</v>
      </c>
      <c r="G26" s="143"/>
      <c r="H26" s="143"/>
      <c r="I26" s="143"/>
      <c r="J26" s="143"/>
      <c r="K26" s="143"/>
      <c r="L26" s="143"/>
      <c r="M26" s="143"/>
      <c r="N26" s="144"/>
      <c r="O26" s="154" t="s">
        <v>35</v>
      </c>
      <c r="P26" s="154"/>
      <c r="Q26" s="154"/>
      <c r="R26" s="154"/>
      <c r="S26" s="19"/>
      <c r="T26" s="154" t="s">
        <v>6</v>
      </c>
      <c r="U26" s="154"/>
      <c r="V26" s="154"/>
      <c r="W26" s="154"/>
      <c r="X26" s="40" t="s">
        <v>0</v>
      </c>
      <c r="Y26" s="36" t="s">
        <v>7</v>
      </c>
      <c r="Z26" s="36"/>
      <c r="AA26" s="40" t="s">
        <v>0</v>
      </c>
      <c r="AB26" s="36" t="s">
        <v>8</v>
      </c>
    </row>
    <row r="27" spans="1:28" s="1" customFormat="1" ht="15" customHeight="1" x14ac:dyDescent="0.3">
      <c r="A27" s="6" t="s">
        <v>101</v>
      </c>
      <c r="B27" s="6"/>
      <c r="C27" s="54">
        <f>C15</f>
        <v>0</v>
      </c>
      <c r="D27" s="55" t="s">
        <v>99</v>
      </c>
      <c r="E27" s="55"/>
      <c r="F27" s="232">
        <f>C21</f>
        <v>0</v>
      </c>
      <c r="G27" s="233"/>
      <c r="H27" s="233"/>
      <c r="I27" s="233"/>
      <c r="J27" s="233"/>
      <c r="K27" s="233"/>
      <c r="L27" s="233"/>
      <c r="M27" s="233"/>
      <c r="N27" s="234"/>
      <c r="O27" s="235" t="s">
        <v>95</v>
      </c>
      <c r="P27" s="236"/>
      <c r="Q27" s="236"/>
      <c r="R27" s="237"/>
      <c r="S27" s="48"/>
      <c r="T27" s="145">
        <v>44789</v>
      </c>
      <c r="U27" s="146"/>
      <c r="V27" s="146"/>
      <c r="W27" s="147"/>
      <c r="X27" s="43"/>
      <c r="Y27" s="18"/>
      <c r="Z27" s="154" t="s">
        <v>9</v>
      </c>
      <c r="AA27" s="43"/>
      <c r="AB27" s="18"/>
    </row>
    <row r="28" spans="1:28" s="1" customFormat="1" ht="15" customHeight="1" x14ac:dyDescent="0.3">
      <c r="A28" s="6" t="s">
        <v>100</v>
      </c>
      <c r="B28" s="6"/>
      <c r="C28" s="54">
        <f>C19</f>
        <v>0</v>
      </c>
      <c r="D28" s="55" t="s">
        <v>99</v>
      </c>
      <c r="E28" s="55"/>
      <c r="F28" s="232">
        <f>C17</f>
        <v>0</v>
      </c>
      <c r="G28" s="233"/>
      <c r="H28" s="233"/>
      <c r="I28" s="233"/>
      <c r="J28" s="233"/>
      <c r="K28" s="233"/>
      <c r="L28" s="233"/>
      <c r="M28" s="233"/>
      <c r="N28" s="234"/>
      <c r="O28" s="235" t="s">
        <v>95</v>
      </c>
      <c r="P28" s="236"/>
      <c r="Q28" s="236"/>
      <c r="R28" s="237"/>
      <c r="S28" s="48"/>
      <c r="T28" s="145">
        <v>44789</v>
      </c>
      <c r="U28" s="146"/>
      <c r="V28" s="146"/>
      <c r="W28" s="147"/>
      <c r="X28" s="43"/>
      <c r="Y28" s="18"/>
      <c r="Z28" s="154"/>
      <c r="AA28" s="43"/>
      <c r="AB28" s="18"/>
    </row>
    <row r="29" spans="1:28" s="1" customFormat="1" ht="15" customHeight="1" x14ac:dyDescent="0.3">
      <c r="A29" s="19" t="s">
        <v>3</v>
      </c>
      <c r="B29" s="19"/>
      <c r="C29" s="56" t="s">
        <v>4</v>
      </c>
      <c r="D29" s="57"/>
      <c r="E29" s="57"/>
      <c r="F29" s="242" t="s">
        <v>5</v>
      </c>
      <c r="G29" s="243"/>
      <c r="H29" s="243"/>
      <c r="I29" s="243"/>
      <c r="J29" s="243"/>
      <c r="K29" s="243"/>
      <c r="L29" s="243"/>
      <c r="M29" s="243"/>
      <c r="N29" s="244"/>
      <c r="O29" s="154" t="s">
        <v>35</v>
      </c>
      <c r="P29" s="154"/>
      <c r="Q29" s="154"/>
      <c r="R29" s="154"/>
      <c r="S29" s="19"/>
      <c r="T29" s="245" t="s">
        <v>6</v>
      </c>
      <c r="U29" s="245"/>
      <c r="V29" s="245"/>
      <c r="W29" s="245"/>
      <c r="X29" s="40" t="s">
        <v>0</v>
      </c>
      <c r="Y29" s="36" t="s">
        <v>7</v>
      </c>
      <c r="Z29" s="36"/>
      <c r="AA29" s="40" t="s">
        <v>0</v>
      </c>
      <c r="AB29" s="36" t="s">
        <v>8</v>
      </c>
    </row>
    <row r="30" spans="1:28" s="1" customFormat="1" ht="15" customHeight="1" x14ac:dyDescent="0.3">
      <c r="A30" s="6" t="s">
        <v>102</v>
      </c>
      <c r="B30" s="6"/>
      <c r="C30" s="54">
        <f>C13</f>
        <v>0</v>
      </c>
      <c r="D30" s="55" t="s">
        <v>99</v>
      </c>
      <c r="E30" s="55"/>
      <c r="F30" s="232">
        <f>C15</f>
        <v>0</v>
      </c>
      <c r="G30" s="233"/>
      <c r="H30" s="233"/>
      <c r="I30" s="233"/>
      <c r="J30" s="233"/>
      <c r="K30" s="233"/>
      <c r="L30" s="233"/>
      <c r="M30" s="233"/>
      <c r="N30" s="234"/>
      <c r="O30" s="235" t="s">
        <v>95</v>
      </c>
      <c r="P30" s="236"/>
      <c r="Q30" s="236"/>
      <c r="R30" s="237"/>
      <c r="S30" s="48"/>
      <c r="T30" s="145">
        <v>44791</v>
      </c>
      <c r="U30" s="146"/>
      <c r="V30" s="146"/>
      <c r="W30" s="147"/>
      <c r="X30" s="43"/>
      <c r="Y30" s="18"/>
      <c r="Z30" s="249" t="s">
        <v>9</v>
      </c>
      <c r="AA30" s="43"/>
      <c r="AB30" s="18"/>
    </row>
    <row r="31" spans="1:28" s="1" customFormat="1" ht="15" customHeight="1" x14ac:dyDescent="0.3">
      <c r="A31" s="6" t="s">
        <v>102</v>
      </c>
      <c r="B31" s="6"/>
      <c r="C31" s="54">
        <f>C21</f>
        <v>0</v>
      </c>
      <c r="D31" s="55" t="s">
        <v>99</v>
      </c>
      <c r="E31" s="55"/>
      <c r="F31" s="232">
        <f>C17</f>
        <v>0</v>
      </c>
      <c r="G31" s="233"/>
      <c r="H31" s="233"/>
      <c r="I31" s="233"/>
      <c r="J31" s="233"/>
      <c r="K31" s="233"/>
      <c r="L31" s="233"/>
      <c r="M31" s="233"/>
      <c r="N31" s="234"/>
      <c r="O31" s="235" t="s">
        <v>96</v>
      </c>
      <c r="P31" s="236"/>
      <c r="Q31" s="236"/>
      <c r="R31" s="237"/>
      <c r="S31" s="48"/>
      <c r="T31" s="145">
        <v>44792</v>
      </c>
      <c r="U31" s="146"/>
      <c r="V31" s="146"/>
      <c r="W31" s="147"/>
      <c r="X31" s="43"/>
      <c r="Y31" s="18"/>
      <c r="Z31" s="250"/>
      <c r="AA31" s="43"/>
      <c r="AB31" s="18"/>
    </row>
    <row r="32" spans="1:28" s="1" customFormat="1" ht="15" customHeight="1" x14ac:dyDescent="0.3">
      <c r="A32" s="19" t="s">
        <v>3</v>
      </c>
      <c r="B32" s="19"/>
      <c r="C32" s="56" t="s">
        <v>4</v>
      </c>
      <c r="D32" s="57"/>
      <c r="E32" s="57"/>
      <c r="F32" s="242" t="s">
        <v>5</v>
      </c>
      <c r="G32" s="243"/>
      <c r="H32" s="243"/>
      <c r="I32" s="243"/>
      <c r="J32" s="243"/>
      <c r="K32" s="243"/>
      <c r="L32" s="243"/>
      <c r="M32" s="243"/>
      <c r="N32" s="244"/>
      <c r="O32" s="154" t="s">
        <v>35</v>
      </c>
      <c r="P32" s="154"/>
      <c r="Q32" s="154"/>
      <c r="R32" s="154"/>
      <c r="S32" s="19"/>
      <c r="T32" s="245" t="s">
        <v>6</v>
      </c>
      <c r="U32" s="245"/>
      <c r="V32" s="245"/>
      <c r="W32" s="245"/>
      <c r="X32" s="40" t="s">
        <v>0</v>
      </c>
      <c r="Y32" s="36" t="s">
        <v>7</v>
      </c>
      <c r="Z32" s="36"/>
      <c r="AA32" s="40" t="s">
        <v>0</v>
      </c>
      <c r="AB32" s="36" t="s">
        <v>8</v>
      </c>
    </row>
    <row r="33" spans="1:28" s="1" customFormat="1" ht="15" customHeight="1" x14ac:dyDescent="0.3">
      <c r="A33" s="6" t="s">
        <v>101</v>
      </c>
      <c r="B33" s="6"/>
      <c r="C33" s="54">
        <f>C17</f>
        <v>0</v>
      </c>
      <c r="D33" s="55" t="s">
        <v>99</v>
      </c>
      <c r="E33" s="55"/>
      <c r="F33" s="232">
        <f>C13</f>
        <v>0</v>
      </c>
      <c r="G33" s="233"/>
      <c r="H33" s="233"/>
      <c r="I33" s="233"/>
      <c r="J33" s="233"/>
      <c r="K33" s="233"/>
      <c r="L33" s="233"/>
      <c r="M33" s="233"/>
      <c r="N33" s="234"/>
      <c r="O33" s="235" t="s">
        <v>95</v>
      </c>
      <c r="P33" s="236"/>
      <c r="Q33" s="236"/>
      <c r="R33" s="237"/>
      <c r="S33" s="48"/>
      <c r="T33" s="145">
        <v>44796</v>
      </c>
      <c r="U33" s="146"/>
      <c r="V33" s="146"/>
      <c r="W33" s="147"/>
      <c r="X33" s="43"/>
      <c r="Y33" s="18"/>
      <c r="Z33" s="154" t="s">
        <v>9</v>
      </c>
      <c r="AA33" s="43"/>
      <c r="AB33" s="18"/>
    </row>
    <row r="34" spans="1:28" s="1" customFormat="1" ht="15" customHeight="1" x14ac:dyDescent="0.3">
      <c r="A34" s="6" t="s">
        <v>100</v>
      </c>
      <c r="B34" s="6"/>
      <c r="C34" s="54">
        <f>C19</f>
        <v>0</v>
      </c>
      <c r="D34" s="55" t="s">
        <v>99</v>
      </c>
      <c r="E34" s="55"/>
      <c r="F34" s="232">
        <f>C21</f>
        <v>0</v>
      </c>
      <c r="G34" s="233"/>
      <c r="H34" s="233"/>
      <c r="I34" s="233"/>
      <c r="J34" s="233"/>
      <c r="K34" s="233"/>
      <c r="L34" s="233"/>
      <c r="M34" s="233"/>
      <c r="N34" s="234"/>
      <c r="O34" s="246" t="s">
        <v>96</v>
      </c>
      <c r="P34" s="247"/>
      <c r="Q34" s="247"/>
      <c r="R34" s="248"/>
      <c r="S34" s="50"/>
      <c r="T34" s="145">
        <v>44796</v>
      </c>
      <c r="U34" s="146"/>
      <c r="V34" s="146"/>
      <c r="W34" s="147"/>
      <c r="X34" s="43"/>
      <c r="Y34" s="18"/>
      <c r="Z34" s="154"/>
      <c r="AA34" s="43"/>
      <c r="AB34" s="18"/>
    </row>
    <row r="35" spans="1:28" s="1" customFormat="1" ht="15" hidden="1" customHeight="1" x14ac:dyDescent="0.3">
      <c r="A35" s="19" t="s">
        <v>3</v>
      </c>
      <c r="B35" s="19"/>
      <c r="C35" s="56" t="s">
        <v>4</v>
      </c>
      <c r="D35" s="57"/>
      <c r="E35" s="57"/>
      <c r="F35" s="242" t="s">
        <v>5</v>
      </c>
      <c r="G35" s="243"/>
      <c r="H35" s="243"/>
      <c r="I35" s="243"/>
      <c r="J35" s="243"/>
      <c r="K35" s="243"/>
      <c r="L35" s="243"/>
      <c r="M35" s="243"/>
      <c r="N35" s="244"/>
      <c r="O35" s="142" t="s">
        <v>35</v>
      </c>
      <c r="P35" s="143"/>
      <c r="Q35" s="143"/>
      <c r="R35" s="144"/>
      <c r="S35" s="19"/>
      <c r="T35" s="251" t="s">
        <v>6</v>
      </c>
      <c r="U35" s="252"/>
      <c r="V35" s="252"/>
      <c r="W35" s="253"/>
      <c r="X35" s="40" t="s">
        <v>0</v>
      </c>
      <c r="Y35" s="36" t="s">
        <v>7</v>
      </c>
      <c r="Z35" s="36"/>
      <c r="AA35" s="40" t="s">
        <v>0</v>
      </c>
      <c r="AB35" s="36" t="s">
        <v>8</v>
      </c>
    </row>
    <row r="36" spans="1:28" s="1" customFormat="1" ht="15" hidden="1" customHeight="1" x14ac:dyDescent="0.3">
      <c r="A36" s="6" t="s">
        <v>100</v>
      </c>
      <c r="B36" s="6"/>
      <c r="C36" s="54">
        <f>C13</f>
        <v>0</v>
      </c>
      <c r="D36" s="55" t="s">
        <v>99</v>
      </c>
      <c r="E36" s="55"/>
      <c r="F36" s="232">
        <f>C19</f>
        <v>0</v>
      </c>
      <c r="G36" s="233"/>
      <c r="H36" s="233"/>
      <c r="I36" s="233"/>
      <c r="J36" s="233"/>
      <c r="K36" s="233"/>
      <c r="L36" s="233"/>
      <c r="M36" s="233"/>
      <c r="N36" s="234"/>
      <c r="O36" s="246" t="s">
        <v>96</v>
      </c>
      <c r="P36" s="247"/>
      <c r="Q36" s="247"/>
      <c r="R36" s="248"/>
      <c r="S36" s="49"/>
      <c r="T36" s="145">
        <v>44798</v>
      </c>
      <c r="U36" s="146"/>
      <c r="V36" s="146"/>
      <c r="W36" s="147"/>
      <c r="X36" s="43"/>
      <c r="Y36" s="18"/>
      <c r="Z36" s="249" t="s">
        <v>9</v>
      </c>
      <c r="AA36" s="43"/>
      <c r="AB36" s="18"/>
    </row>
    <row r="37" spans="1:28" s="1" customFormat="1" ht="15" hidden="1" customHeight="1" x14ac:dyDescent="0.3">
      <c r="A37" s="6" t="s">
        <v>102</v>
      </c>
      <c r="B37" s="6"/>
      <c r="C37" s="54">
        <f>+C15</f>
        <v>0</v>
      </c>
      <c r="D37" s="55" t="s">
        <v>99</v>
      </c>
      <c r="E37" s="55"/>
      <c r="F37" s="232">
        <f>C17</f>
        <v>0</v>
      </c>
      <c r="G37" s="233"/>
      <c r="H37" s="233"/>
      <c r="I37" s="233"/>
      <c r="J37" s="233"/>
      <c r="K37" s="233"/>
      <c r="L37" s="233"/>
      <c r="M37" s="233"/>
      <c r="N37" s="234"/>
      <c r="O37" s="246" t="s">
        <v>96</v>
      </c>
      <c r="P37" s="247"/>
      <c r="Q37" s="247"/>
      <c r="R37" s="248"/>
      <c r="S37" s="49"/>
      <c r="T37" s="145">
        <v>44798</v>
      </c>
      <c r="U37" s="146"/>
      <c r="V37" s="146"/>
      <c r="W37" s="147"/>
      <c r="X37" s="43"/>
      <c r="Y37" s="18"/>
      <c r="Z37" s="250"/>
      <c r="AA37" s="43"/>
      <c r="AB37" s="18"/>
    </row>
    <row r="38" spans="1:28" s="1" customFormat="1" ht="15" hidden="1" customHeight="1" x14ac:dyDescent="0.3">
      <c r="A38" s="19" t="s">
        <v>3</v>
      </c>
      <c r="B38" s="19"/>
      <c r="C38" s="56" t="s">
        <v>4</v>
      </c>
      <c r="D38" s="57"/>
      <c r="E38" s="57"/>
      <c r="F38" s="242" t="s">
        <v>5</v>
      </c>
      <c r="G38" s="243"/>
      <c r="H38" s="243"/>
      <c r="I38" s="243"/>
      <c r="J38" s="243"/>
      <c r="K38" s="243"/>
      <c r="L38" s="243"/>
      <c r="M38" s="243"/>
      <c r="N38" s="244"/>
      <c r="O38" s="142" t="s">
        <v>35</v>
      </c>
      <c r="P38" s="143"/>
      <c r="Q38" s="143"/>
      <c r="R38" s="144"/>
      <c r="S38" s="19"/>
      <c r="T38" s="251" t="s">
        <v>6</v>
      </c>
      <c r="U38" s="252"/>
      <c r="V38" s="252"/>
      <c r="W38" s="253"/>
      <c r="X38" s="40" t="s">
        <v>0</v>
      </c>
      <c r="Y38" s="19" t="s">
        <v>7</v>
      </c>
      <c r="Z38" s="19"/>
      <c r="AA38" s="40" t="s">
        <v>0</v>
      </c>
      <c r="AB38" s="19" t="s">
        <v>8</v>
      </c>
    </row>
    <row r="39" spans="1:28" s="1" customFormat="1" ht="15" hidden="1" customHeight="1" x14ac:dyDescent="0.3">
      <c r="A39" s="6" t="s">
        <v>101</v>
      </c>
      <c r="B39" s="6"/>
      <c r="C39" s="54">
        <f>C15</f>
        <v>0</v>
      </c>
      <c r="D39" s="55" t="s">
        <v>99</v>
      </c>
      <c r="E39" s="55"/>
      <c r="F39" s="232">
        <f>C19</f>
        <v>0</v>
      </c>
      <c r="G39" s="233"/>
      <c r="H39" s="233"/>
      <c r="I39" s="233"/>
      <c r="J39" s="233"/>
      <c r="K39" s="233"/>
      <c r="L39" s="233"/>
      <c r="M39" s="233"/>
      <c r="N39" s="234"/>
      <c r="O39" s="246" t="s">
        <v>95</v>
      </c>
      <c r="P39" s="247"/>
      <c r="Q39" s="247"/>
      <c r="R39" s="248"/>
      <c r="S39" s="49"/>
      <c r="T39" s="145">
        <v>44799</v>
      </c>
      <c r="U39" s="146"/>
      <c r="V39" s="146"/>
      <c r="W39" s="147"/>
      <c r="X39" s="43"/>
      <c r="Y39" s="18"/>
      <c r="Z39" s="249" t="s">
        <v>9</v>
      </c>
      <c r="AA39" s="43"/>
      <c r="AB39" s="18"/>
    </row>
    <row r="40" spans="1:28" s="1" customFormat="1" ht="15" hidden="1" customHeight="1" x14ac:dyDescent="0.3">
      <c r="A40" s="6" t="s">
        <v>100</v>
      </c>
      <c r="B40" s="6"/>
      <c r="C40" s="54">
        <f>C21</f>
        <v>0</v>
      </c>
      <c r="D40" s="55" t="s">
        <v>99</v>
      </c>
      <c r="E40" s="55"/>
      <c r="F40" s="232">
        <f>C13</f>
        <v>0</v>
      </c>
      <c r="G40" s="233"/>
      <c r="H40" s="233"/>
      <c r="I40" s="233"/>
      <c r="J40" s="233"/>
      <c r="K40" s="233"/>
      <c r="L40" s="233"/>
      <c r="M40" s="233"/>
      <c r="N40" s="234"/>
      <c r="O40" s="246" t="s">
        <v>95</v>
      </c>
      <c r="P40" s="247"/>
      <c r="Q40" s="247"/>
      <c r="R40" s="248"/>
      <c r="S40" s="50"/>
      <c r="T40" s="145">
        <v>44799</v>
      </c>
      <c r="U40" s="146"/>
      <c r="V40" s="146"/>
      <c r="W40" s="147"/>
      <c r="X40" s="43"/>
      <c r="Y40" s="18"/>
      <c r="Z40" s="250"/>
      <c r="AA40" s="43"/>
      <c r="AB40" s="18"/>
    </row>
    <row r="41" spans="1:28" s="1" customFormat="1" ht="1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8"/>
      <c r="V41" s="3"/>
      <c r="W41" s="3"/>
      <c r="X41" s="38"/>
      <c r="Y41" s="2"/>
      <c r="Z41" s="2"/>
      <c r="AA41" s="38"/>
      <c r="AB41" s="2"/>
    </row>
    <row r="42" spans="1:28" s="1" customFormat="1" ht="15" customHeight="1" x14ac:dyDescent="0.3">
      <c r="A42" s="199" t="s">
        <v>11</v>
      </c>
      <c r="B42" s="58"/>
      <c r="C42" s="202" t="s">
        <v>0</v>
      </c>
      <c r="D42" s="203"/>
      <c r="E42" s="202">
        <v>1</v>
      </c>
      <c r="F42" s="203"/>
      <c r="G42" s="202">
        <v>2</v>
      </c>
      <c r="H42" s="203"/>
      <c r="I42" s="202">
        <v>3</v>
      </c>
      <c r="J42" s="203"/>
      <c r="K42" s="202">
        <v>4</v>
      </c>
      <c r="L42" s="203"/>
      <c r="M42" s="202">
        <v>5</v>
      </c>
      <c r="N42" s="203"/>
      <c r="O42" s="204"/>
      <c r="P42" s="20" t="s">
        <v>13</v>
      </c>
      <c r="Q42" s="20" t="s">
        <v>14</v>
      </c>
      <c r="R42" s="20" t="s">
        <v>15</v>
      </c>
      <c r="S42" s="20" t="s">
        <v>115</v>
      </c>
      <c r="T42" s="21" t="s">
        <v>106</v>
      </c>
      <c r="U42" s="20" t="s">
        <v>109</v>
      </c>
      <c r="V42" s="20" t="s">
        <v>110</v>
      </c>
      <c r="W42" s="20" t="s">
        <v>105</v>
      </c>
      <c r="X42" s="42" t="s">
        <v>1</v>
      </c>
      <c r="Y42" s="20" t="s">
        <v>17</v>
      </c>
      <c r="AA42" s="37"/>
    </row>
    <row r="43" spans="1:28" s="1" customFormat="1" ht="15" customHeight="1" x14ac:dyDescent="0.3">
      <c r="A43" s="200"/>
      <c r="B43" s="207">
        <v>1</v>
      </c>
      <c r="C43" s="209"/>
      <c r="D43" s="210"/>
      <c r="E43" s="213"/>
      <c r="F43" s="214"/>
      <c r="G43" s="254"/>
      <c r="H43" s="31"/>
      <c r="I43" s="219"/>
      <c r="J43" s="17"/>
      <c r="K43" s="219"/>
      <c r="L43" s="17"/>
      <c r="M43" s="219"/>
      <c r="N43" s="30"/>
      <c r="O43" s="205"/>
      <c r="P43" s="222">
        <f>Q43+R43</f>
        <v>0</v>
      </c>
      <c r="Q43" s="230">
        <f>IF(Y60&gt;AA60,"1")+IF(AA63&gt;Y63,"1")+IF(Y66&gt;AA66,"1")+IF(AA70&gt;Y70,"1")</f>
        <v>0</v>
      </c>
      <c r="R43" s="230">
        <f>IF(Y66&lt;AA66,"1")+IF(Y60&lt;AA60,"1")+IF(AA70&lt;Y70,"1")+IF(AA63&lt;Y63,"1")</f>
        <v>0</v>
      </c>
      <c r="S43" s="230">
        <v>0</v>
      </c>
      <c r="T43" s="222">
        <v>0</v>
      </c>
      <c r="U43" s="221">
        <f>SUM(H43,J43,L43,N43)</f>
        <v>0</v>
      </c>
      <c r="V43" s="221">
        <f>SUM(H44,J44,L44,N44)</f>
        <v>0</v>
      </c>
      <c r="W43" s="221">
        <f>+U43-V43</f>
        <v>0</v>
      </c>
      <c r="X43" s="223">
        <f>SUM(G43,I43,K43,M43)</f>
        <v>0</v>
      </c>
      <c r="Y43" s="222"/>
      <c r="AA43" s="37"/>
    </row>
    <row r="44" spans="1:28" s="1" customFormat="1" ht="15" customHeight="1" x14ac:dyDescent="0.3">
      <c r="A44" s="200"/>
      <c r="B44" s="208"/>
      <c r="C44" s="211"/>
      <c r="D44" s="212"/>
      <c r="E44" s="215"/>
      <c r="F44" s="216"/>
      <c r="G44" s="255"/>
      <c r="H44" s="31"/>
      <c r="I44" s="220"/>
      <c r="J44" s="17"/>
      <c r="K44" s="220"/>
      <c r="L44" s="17"/>
      <c r="M44" s="220"/>
      <c r="N44" s="30"/>
      <c r="O44" s="205"/>
      <c r="P44" s="222"/>
      <c r="Q44" s="231"/>
      <c r="R44" s="231"/>
      <c r="S44" s="231"/>
      <c r="T44" s="222"/>
      <c r="U44" s="222"/>
      <c r="V44" s="222"/>
      <c r="W44" s="222"/>
      <c r="X44" s="223"/>
      <c r="Y44" s="222"/>
      <c r="AA44" s="37"/>
    </row>
    <row r="45" spans="1:28" s="1" customFormat="1" ht="15" customHeight="1" x14ac:dyDescent="0.3">
      <c r="A45" s="200"/>
      <c r="B45" s="207">
        <v>2</v>
      </c>
      <c r="C45" s="209"/>
      <c r="D45" s="210"/>
      <c r="E45" s="224"/>
      <c r="F45" s="17"/>
      <c r="G45" s="226"/>
      <c r="H45" s="227"/>
      <c r="I45" s="219"/>
      <c r="J45" s="17"/>
      <c r="K45" s="219"/>
      <c r="L45" s="17"/>
      <c r="M45" s="219"/>
      <c r="N45" s="30"/>
      <c r="O45" s="205"/>
      <c r="P45" s="222">
        <f>Q45+R45</f>
        <v>0</v>
      </c>
      <c r="Q45" s="222">
        <f>IF(Y57&gt;AA57,"1")+IF(AA60&gt;Y60,"1")+IF(Y67&gt;AA67,"1")+IF(Y69&gt;AA69,"1")</f>
        <v>0</v>
      </c>
      <c r="R45" s="222">
        <f>IF(Y57&lt;AA57,"1")+IF(AA60&lt;Y60,"1")+IF(Y67&lt;AA67,"1")+IF(Y69&lt;AA69,"1")</f>
        <v>0</v>
      </c>
      <c r="S45" s="230">
        <v>0</v>
      </c>
      <c r="T45" s="222">
        <v>0</v>
      </c>
      <c r="U45" s="221">
        <f>SUM(F45,J45,L45,N45)</f>
        <v>0</v>
      </c>
      <c r="V45" s="221">
        <f>SUM(F46,J46,L46,N46)</f>
        <v>0</v>
      </c>
      <c r="W45" s="221">
        <f>+U45-V45</f>
        <v>0</v>
      </c>
      <c r="X45" s="223">
        <f>SUM(E45,I45,K45,M45)</f>
        <v>0</v>
      </c>
      <c r="Y45" s="222"/>
      <c r="AA45" s="37"/>
    </row>
    <row r="46" spans="1:28" s="1" customFormat="1" ht="15" customHeight="1" x14ac:dyDescent="0.3">
      <c r="A46" s="200"/>
      <c r="B46" s="208"/>
      <c r="C46" s="211"/>
      <c r="D46" s="212"/>
      <c r="E46" s="225"/>
      <c r="F46" s="17"/>
      <c r="G46" s="228"/>
      <c r="H46" s="229"/>
      <c r="I46" s="220"/>
      <c r="J46" s="17"/>
      <c r="K46" s="220"/>
      <c r="L46" s="17"/>
      <c r="M46" s="220"/>
      <c r="N46" s="30"/>
      <c r="O46" s="205"/>
      <c r="P46" s="222"/>
      <c r="Q46" s="222"/>
      <c r="R46" s="222"/>
      <c r="S46" s="231"/>
      <c r="T46" s="222"/>
      <c r="U46" s="222"/>
      <c r="V46" s="222"/>
      <c r="W46" s="222"/>
      <c r="X46" s="223"/>
      <c r="Y46" s="222"/>
      <c r="AA46" s="37"/>
    </row>
    <row r="47" spans="1:28" s="1" customFormat="1" ht="15" customHeight="1" x14ac:dyDescent="0.3">
      <c r="A47" s="200"/>
      <c r="B47" s="207">
        <v>3</v>
      </c>
      <c r="C47" s="209"/>
      <c r="D47" s="210"/>
      <c r="E47" s="224"/>
      <c r="F47" s="17"/>
      <c r="G47" s="219"/>
      <c r="H47" s="17"/>
      <c r="I47" s="226"/>
      <c r="J47" s="227"/>
      <c r="K47" s="219"/>
      <c r="L47" s="17"/>
      <c r="M47" s="219"/>
      <c r="N47" s="30"/>
      <c r="O47" s="205"/>
      <c r="P47" s="222">
        <f>Q47+R47</f>
        <v>0</v>
      </c>
      <c r="Q47" s="222">
        <f>IF(AA67&gt;Y67,"1")+IF(AA58&gt;Y58,"1")+IF(Y63&gt;AA63,"1")+IF(AA61&gt;Y61,"1")</f>
        <v>0</v>
      </c>
      <c r="R47" s="222">
        <f>IF(AA67&lt;Y67,"1")+IF(AA58&lt;Y58,"1")+IF(Y63&lt;AA63,"1")+IF(AA61&lt;Y61,"1")</f>
        <v>0</v>
      </c>
      <c r="S47" s="230">
        <v>0</v>
      </c>
      <c r="T47" s="222">
        <v>0</v>
      </c>
      <c r="U47" s="221">
        <f>SUM(F47,H47,L47,N47)</f>
        <v>0</v>
      </c>
      <c r="V47" s="221">
        <f>SUM(F48,H48,L48,N48)</f>
        <v>0</v>
      </c>
      <c r="W47" s="222">
        <f>+U47-V47</f>
        <v>0</v>
      </c>
      <c r="X47" s="223">
        <f>SUM(E47,G47,K47,M47)</f>
        <v>0</v>
      </c>
      <c r="Y47" s="222"/>
      <c r="AA47" s="37"/>
    </row>
    <row r="48" spans="1:28" s="1" customFormat="1" ht="15" customHeight="1" x14ac:dyDescent="0.3">
      <c r="A48" s="200"/>
      <c r="B48" s="208"/>
      <c r="C48" s="211"/>
      <c r="D48" s="212"/>
      <c r="E48" s="225"/>
      <c r="F48" s="17"/>
      <c r="G48" s="220"/>
      <c r="H48" s="17"/>
      <c r="I48" s="228"/>
      <c r="J48" s="229"/>
      <c r="K48" s="220"/>
      <c r="L48" s="17"/>
      <c r="M48" s="220"/>
      <c r="N48" s="30"/>
      <c r="O48" s="205"/>
      <c r="P48" s="222"/>
      <c r="Q48" s="222"/>
      <c r="R48" s="222"/>
      <c r="S48" s="231"/>
      <c r="T48" s="222"/>
      <c r="U48" s="222"/>
      <c r="V48" s="222"/>
      <c r="W48" s="222"/>
      <c r="X48" s="223"/>
      <c r="Y48" s="222"/>
      <c r="AA48" s="37"/>
    </row>
    <row r="49" spans="1:28" s="1" customFormat="1" ht="15" hidden="1" customHeight="1" x14ac:dyDescent="0.3">
      <c r="A49" s="200"/>
      <c r="B49" s="207">
        <v>4</v>
      </c>
      <c r="C49" s="209"/>
      <c r="D49" s="210"/>
      <c r="E49" s="224"/>
      <c r="F49" s="17"/>
      <c r="G49" s="219"/>
      <c r="H49" s="17"/>
      <c r="I49" s="219"/>
      <c r="J49" s="17"/>
      <c r="K49" s="226"/>
      <c r="L49" s="227"/>
      <c r="M49" s="219"/>
      <c r="N49" s="30"/>
      <c r="O49" s="205"/>
      <c r="P49" s="222">
        <f>Q49+R49</f>
        <v>0</v>
      </c>
      <c r="Q49" s="222">
        <f>IF(AA66&gt;Y66,"1")+IF(Y58&gt;AA58,"1")+IF(AA69&gt;Y69,"1")+IF(Y64&gt;AA64,"1")</f>
        <v>0</v>
      </c>
      <c r="R49" s="222">
        <f>IF(AA66&lt;Y66,"1")+IF(Y58&lt;AA58,"1")+IF(AA69&lt;Y69,"1")+IF(Y64&lt;AA64,"1")</f>
        <v>0</v>
      </c>
      <c r="S49" s="230">
        <v>0</v>
      </c>
      <c r="T49" s="222">
        <v>0</v>
      </c>
      <c r="U49" s="221">
        <f>SUM(F49,H49,J49,N49)</f>
        <v>0</v>
      </c>
      <c r="V49" s="221">
        <f>SUM(F50,H50,J50,N50)</f>
        <v>0</v>
      </c>
      <c r="W49" s="222">
        <f>+U49-V49</f>
        <v>0</v>
      </c>
      <c r="X49" s="223">
        <f>SUM(E49,G49,I49,M49)</f>
        <v>0</v>
      </c>
      <c r="Y49" s="222"/>
      <c r="AA49" s="37"/>
    </row>
    <row r="50" spans="1:28" s="1" customFormat="1" ht="15" hidden="1" customHeight="1" x14ac:dyDescent="0.3">
      <c r="A50" s="200"/>
      <c r="B50" s="208"/>
      <c r="C50" s="211"/>
      <c r="D50" s="212"/>
      <c r="E50" s="225"/>
      <c r="F50" s="17"/>
      <c r="G50" s="220"/>
      <c r="H50" s="17"/>
      <c r="I50" s="220"/>
      <c r="J50" s="17"/>
      <c r="K50" s="228"/>
      <c r="L50" s="229"/>
      <c r="M50" s="220"/>
      <c r="N50" s="30"/>
      <c r="O50" s="205"/>
      <c r="P50" s="222"/>
      <c r="Q50" s="222"/>
      <c r="R50" s="222"/>
      <c r="S50" s="231"/>
      <c r="T50" s="222"/>
      <c r="U50" s="222"/>
      <c r="V50" s="222"/>
      <c r="W50" s="222"/>
      <c r="X50" s="223"/>
      <c r="Y50" s="222"/>
      <c r="AA50" s="37"/>
    </row>
    <row r="51" spans="1:28" s="1" customFormat="1" ht="15" hidden="1" customHeight="1" x14ac:dyDescent="0.3">
      <c r="A51" s="200"/>
      <c r="B51" s="59"/>
      <c r="C51" s="209"/>
      <c r="D51" s="210"/>
      <c r="E51" s="224"/>
      <c r="F51" s="17"/>
      <c r="G51" s="219"/>
      <c r="H51" s="17"/>
      <c r="I51" s="219"/>
      <c r="J51" s="17"/>
      <c r="K51" s="219"/>
      <c r="L51" s="17"/>
      <c r="M51" s="226"/>
      <c r="N51" s="227"/>
      <c r="O51" s="205"/>
      <c r="P51" s="230">
        <f>Q51+R51</f>
        <v>0</v>
      </c>
      <c r="Q51" s="230">
        <f>IF(AA57&gt;Y57,"1")+IF(Y61&gt;AA61,"1")+IF(AA64&gt;Y64,"1")+IF(Y70&gt;AA70,"1")</f>
        <v>0</v>
      </c>
      <c r="R51" s="230">
        <f>IF(AA57&lt;Y57,"1")+IF(Y61&lt;AA61,"1")+IF(AA64&lt;Y64,"1")+IF(Y70&lt;AA70,"1")</f>
        <v>0</v>
      </c>
      <c r="S51" s="230">
        <v>0</v>
      </c>
      <c r="T51" s="230">
        <v>0</v>
      </c>
      <c r="U51" s="238">
        <f>SUM(F51,H51,J51,L51)</f>
        <v>0</v>
      </c>
      <c r="V51" s="238">
        <f>SUM(F52,H52,J52,L52)</f>
        <v>0</v>
      </c>
      <c r="W51" s="230">
        <f>+U51-V51</f>
        <v>0</v>
      </c>
      <c r="X51" s="240">
        <f>SUM(E51,G51,I51,K51)</f>
        <v>0</v>
      </c>
      <c r="Y51" s="230"/>
      <c r="AA51" s="37"/>
    </row>
    <row r="52" spans="1:28" s="1" customFormat="1" ht="15" hidden="1" customHeight="1" x14ac:dyDescent="0.3">
      <c r="A52" s="201"/>
      <c r="B52" s="60"/>
      <c r="C52" s="211"/>
      <c r="D52" s="212"/>
      <c r="E52" s="225"/>
      <c r="F52" s="17"/>
      <c r="G52" s="220"/>
      <c r="H52" s="17"/>
      <c r="I52" s="220"/>
      <c r="J52" s="17"/>
      <c r="K52" s="220"/>
      <c r="L52" s="17"/>
      <c r="M52" s="228"/>
      <c r="N52" s="229"/>
      <c r="O52" s="206"/>
      <c r="P52" s="231"/>
      <c r="Q52" s="231"/>
      <c r="R52" s="231"/>
      <c r="S52" s="231"/>
      <c r="T52" s="231"/>
      <c r="U52" s="239"/>
      <c r="V52" s="239"/>
      <c r="W52" s="231"/>
      <c r="X52" s="241"/>
      <c r="Y52" s="231"/>
      <c r="AA52" s="37"/>
    </row>
    <row r="53" spans="1:28" s="1" customFormat="1" ht="9.9499999999999993" customHeight="1" x14ac:dyDescent="0.3">
      <c r="U53" s="7"/>
      <c r="X53" s="37"/>
      <c r="AA53" s="37"/>
    </row>
    <row r="54" spans="1:28" s="1" customFormat="1" ht="15" customHeight="1" x14ac:dyDescent="0.3">
      <c r="A54" s="141" t="s">
        <v>113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0"/>
      <c r="Z54" s="10"/>
      <c r="AA54" s="39"/>
      <c r="AB54" s="10"/>
    </row>
    <row r="55" spans="1:28" s="1" customFormat="1" ht="15" hidden="1" customHeight="1" x14ac:dyDescent="0.3">
      <c r="A55" s="5"/>
      <c r="B55" s="5"/>
      <c r="U55" s="7"/>
      <c r="X55" s="37"/>
      <c r="Y55" s="148" t="s">
        <v>2</v>
      </c>
      <c r="Z55" s="148"/>
      <c r="AA55" s="148"/>
      <c r="AB55" s="148"/>
    </row>
    <row r="56" spans="1:28" s="1" customFormat="1" ht="15" customHeight="1" x14ac:dyDescent="0.3">
      <c r="A56" s="19" t="s">
        <v>3</v>
      </c>
      <c r="B56" s="19"/>
      <c r="C56" s="19" t="s">
        <v>4</v>
      </c>
      <c r="D56" s="32"/>
      <c r="E56" s="32"/>
      <c r="F56" s="142" t="s">
        <v>5</v>
      </c>
      <c r="G56" s="143"/>
      <c r="H56" s="143"/>
      <c r="I56" s="143"/>
      <c r="J56" s="143"/>
      <c r="K56" s="143"/>
      <c r="L56" s="143"/>
      <c r="M56" s="143"/>
      <c r="N56" s="144"/>
      <c r="O56" s="154" t="s">
        <v>35</v>
      </c>
      <c r="P56" s="154"/>
      <c r="Q56" s="154"/>
      <c r="R56" s="154"/>
      <c r="S56" s="19"/>
      <c r="T56" s="154" t="s">
        <v>6</v>
      </c>
      <c r="U56" s="154"/>
      <c r="V56" s="154"/>
      <c r="W56" s="154"/>
      <c r="X56" s="40" t="s">
        <v>0</v>
      </c>
      <c r="Y56" s="36" t="s">
        <v>7</v>
      </c>
      <c r="Z56" s="36"/>
      <c r="AA56" s="40" t="s">
        <v>0</v>
      </c>
      <c r="AB56" s="36" t="s">
        <v>8</v>
      </c>
    </row>
    <row r="57" spans="1:28" s="1" customFormat="1" ht="15" customHeight="1" x14ac:dyDescent="0.3">
      <c r="A57" s="6" t="s">
        <v>102</v>
      </c>
      <c r="B57" s="6"/>
      <c r="C57" s="54">
        <f>C45</f>
        <v>0</v>
      </c>
      <c r="D57" s="55" t="s">
        <v>99</v>
      </c>
      <c r="E57" s="55"/>
      <c r="F57" s="232">
        <f>C51</f>
        <v>0</v>
      </c>
      <c r="G57" s="233"/>
      <c r="H57" s="233"/>
      <c r="I57" s="233"/>
      <c r="J57" s="233"/>
      <c r="K57" s="233"/>
      <c r="L57" s="233"/>
      <c r="M57" s="233"/>
      <c r="N57" s="234"/>
      <c r="O57" s="235" t="s">
        <v>96</v>
      </c>
      <c r="P57" s="236"/>
      <c r="Q57" s="236"/>
      <c r="R57" s="237"/>
      <c r="S57" s="48"/>
      <c r="T57" s="145">
        <v>44789</v>
      </c>
      <c r="U57" s="146"/>
      <c r="V57" s="146"/>
      <c r="W57" s="147"/>
      <c r="X57" s="43"/>
      <c r="Y57" s="18"/>
      <c r="Z57" s="154" t="s">
        <v>9</v>
      </c>
      <c r="AA57" s="43"/>
      <c r="AB57" s="18"/>
    </row>
    <row r="58" spans="1:28" s="1" customFormat="1" ht="15" customHeight="1" x14ac:dyDescent="0.3">
      <c r="A58" s="6" t="s">
        <v>18</v>
      </c>
      <c r="B58" s="6"/>
      <c r="C58" s="54">
        <f>C49</f>
        <v>0</v>
      </c>
      <c r="D58" s="55" t="s">
        <v>99</v>
      </c>
      <c r="E58" s="55"/>
      <c r="F58" s="232">
        <f>C47</f>
        <v>0</v>
      </c>
      <c r="G58" s="233"/>
      <c r="H58" s="233"/>
      <c r="I58" s="233"/>
      <c r="J58" s="233"/>
      <c r="K58" s="233"/>
      <c r="L58" s="233"/>
      <c r="M58" s="233"/>
      <c r="N58" s="234"/>
      <c r="O58" s="235" t="s">
        <v>96</v>
      </c>
      <c r="P58" s="236"/>
      <c r="Q58" s="236"/>
      <c r="R58" s="237"/>
      <c r="S58" s="48"/>
      <c r="T58" s="145">
        <v>44790</v>
      </c>
      <c r="U58" s="146"/>
      <c r="V58" s="146"/>
      <c r="W58" s="147"/>
      <c r="X58" s="43"/>
      <c r="Y58" s="18"/>
      <c r="Z58" s="154"/>
      <c r="AA58" s="43"/>
      <c r="AB58" s="18"/>
    </row>
    <row r="59" spans="1:28" s="1" customFormat="1" ht="15" customHeight="1" x14ac:dyDescent="0.3">
      <c r="A59" s="19" t="s">
        <v>3</v>
      </c>
      <c r="B59" s="19"/>
      <c r="C59" s="56" t="s">
        <v>4</v>
      </c>
      <c r="D59" s="57"/>
      <c r="E59" s="57"/>
      <c r="F59" s="242" t="s">
        <v>5</v>
      </c>
      <c r="G59" s="243"/>
      <c r="H59" s="243"/>
      <c r="I59" s="243"/>
      <c r="J59" s="243"/>
      <c r="K59" s="243"/>
      <c r="L59" s="243"/>
      <c r="M59" s="243"/>
      <c r="N59" s="244"/>
      <c r="O59" s="154" t="s">
        <v>35</v>
      </c>
      <c r="P59" s="154"/>
      <c r="Q59" s="154"/>
      <c r="R59" s="154"/>
      <c r="S59" s="32"/>
      <c r="T59" s="251" t="s">
        <v>6</v>
      </c>
      <c r="U59" s="252"/>
      <c r="V59" s="252"/>
      <c r="W59" s="253"/>
      <c r="X59" s="40" t="s">
        <v>0</v>
      </c>
      <c r="Y59" s="36" t="s">
        <v>7</v>
      </c>
      <c r="Z59" s="36"/>
      <c r="AA59" s="40" t="s">
        <v>0</v>
      </c>
      <c r="AB59" s="36" t="s">
        <v>8</v>
      </c>
    </row>
    <row r="60" spans="1:28" s="1" customFormat="1" ht="15" customHeight="1" x14ac:dyDescent="0.3">
      <c r="A60" s="6" t="s">
        <v>18</v>
      </c>
      <c r="B60" s="6"/>
      <c r="C60" s="54">
        <f>C43</f>
        <v>0</v>
      </c>
      <c r="D60" s="55" t="s">
        <v>99</v>
      </c>
      <c r="E60" s="55"/>
      <c r="F60" s="232">
        <f>C45</f>
        <v>0</v>
      </c>
      <c r="G60" s="233"/>
      <c r="H60" s="233"/>
      <c r="I60" s="233"/>
      <c r="J60" s="233"/>
      <c r="K60" s="233"/>
      <c r="L60" s="233"/>
      <c r="M60" s="233"/>
      <c r="N60" s="234"/>
      <c r="O60" s="235" t="s">
        <v>96</v>
      </c>
      <c r="P60" s="236"/>
      <c r="Q60" s="236"/>
      <c r="R60" s="237"/>
      <c r="S60" s="48"/>
      <c r="T60" s="145">
        <v>44792</v>
      </c>
      <c r="U60" s="146"/>
      <c r="V60" s="146"/>
      <c r="W60" s="147"/>
      <c r="X60" s="43"/>
      <c r="Y60" s="18"/>
      <c r="Z60" s="249" t="s">
        <v>9</v>
      </c>
      <c r="AA60" s="43"/>
      <c r="AB60" s="18"/>
    </row>
    <row r="61" spans="1:28" s="1" customFormat="1" ht="15" customHeight="1" x14ac:dyDescent="0.3">
      <c r="A61" s="6" t="s">
        <v>100</v>
      </c>
      <c r="B61" s="6"/>
      <c r="C61" s="54">
        <f>C51</f>
        <v>0</v>
      </c>
      <c r="D61" s="55" t="s">
        <v>99</v>
      </c>
      <c r="E61" s="55"/>
      <c r="F61" s="232">
        <f>C47</f>
        <v>0</v>
      </c>
      <c r="G61" s="233"/>
      <c r="H61" s="233"/>
      <c r="I61" s="233"/>
      <c r="J61" s="233"/>
      <c r="K61" s="233"/>
      <c r="L61" s="233"/>
      <c r="M61" s="233"/>
      <c r="N61" s="234"/>
      <c r="O61" s="235" t="s">
        <v>96</v>
      </c>
      <c r="P61" s="236"/>
      <c r="Q61" s="236"/>
      <c r="R61" s="237"/>
      <c r="S61" s="48"/>
      <c r="T61" s="145">
        <v>44792</v>
      </c>
      <c r="U61" s="146"/>
      <c r="V61" s="146"/>
      <c r="W61" s="147"/>
      <c r="X61" s="43"/>
      <c r="Y61" s="18"/>
      <c r="Z61" s="250"/>
      <c r="AA61" s="43"/>
      <c r="AB61" s="18"/>
    </row>
    <row r="62" spans="1:28" s="1" customFormat="1" ht="15" customHeight="1" x14ac:dyDescent="0.3">
      <c r="A62" s="19" t="s">
        <v>3</v>
      </c>
      <c r="B62" s="19"/>
      <c r="C62" s="56" t="s">
        <v>4</v>
      </c>
      <c r="D62" s="57"/>
      <c r="E62" s="57"/>
      <c r="F62" s="242" t="s">
        <v>5</v>
      </c>
      <c r="G62" s="243"/>
      <c r="H62" s="243"/>
      <c r="I62" s="243"/>
      <c r="J62" s="243"/>
      <c r="K62" s="243"/>
      <c r="L62" s="243"/>
      <c r="M62" s="243"/>
      <c r="N62" s="244"/>
      <c r="O62" s="154" t="s">
        <v>35</v>
      </c>
      <c r="P62" s="154"/>
      <c r="Q62" s="154"/>
      <c r="R62" s="154"/>
      <c r="S62" s="19"/>
      <c r="T62" s="245" t="s">
        <v>6</v>
      </c>
      <c r="U62" s="245"/>
      <c r="V62" s="245"/>
      <c r="W62" s="245"/>
      <c r="X62" s="40" t="s">
        <v>0</v>
      </c>
      <c r="Y62" s="36" t="s">
        <v>7</v>
      </c>
      <c r="Z62" s="36"/>
      <c r="AA62" s="40" t="s">
        <v>0</v>
      </c>
      <c r="AB62" s="36" t="s">
        <v>8</v>
      </c>
    </row>
    <row r="63" spans="1:28" s="1" customFormat="1" ht="15" customHeight="1" x14ac:dyDescent="0.3">
      <c r="A63" s="6" t="s">
        <v>102</v>
      </c>
      <c r="B63" s="6"/>
      <c r="C63" s="54">
        <f>C47</f>
        <v>0</v>
      </c>
      <c r="D63" s="55" t="s">
        <v>99</v>
      </c>
      <c r="E63" s="55"/>
      <c r="F63" s="232">
        <f>C43</f>
        <v>0</v>
      </c>
      <c r="G63" s="233"/>
      <c r="H63" s="233"/>
      <c r="I63" s="233"/>
      <c r="J63" s="233"/>
      <c r="K63" s="233"/>
      <c r="L63" s="233"/>
      <c r="M63" s="233"/>
      <c r="N63" s="234"/>
      <c r="O63" s="235" t="s">
        <v>96</v>
      </c>
      <c r="P63" s="236"/>
      <c r="Q63" s="236"/>
      <c r="R63" s="237"/>
      <c r="S63" s="48"/>
      <c r="T63" s="145">
        <v>44796</v>
      </c>
      <c r="U63" s="146"/>
      <c r="V63" s="146"/>
      <c r="W63" s="147"/>
      <c r="X63" s="43"/>
      <c r="Y63" s="18"/>
      <c r="Z63" s="154" t="s">
        <v>9</v>
      </c>
      <c r="AA63" s="43"/>
      <c r="AB63" s="18"/>
    </row>
    <row r="64" spans="1:28" s="1" customFormat="1" ht="15" customHeight="1" x14ac:dyDescent="0.3">
      <c r="A64" s="6" t="s">
        <v>18</v>
      </c>
      <c r="B64" s="6"/>
      <c r="C64" s="54">
        <f>C49</f>
        <v>0</v>
      </c>
      <c r="D64" s="55" t="s">
        <v>99</v>
      </c>
      <c r="E64" s="55"/>
      <c r="F64" s="232">
        <f>C51</f>
        <v>0</v>
      </c>
      <c r="G64" s="233"/>
      <c r="H64" s="233"/>
      <c r="I64" s="233"/>
      <c r="J64" s="233"/>
      <c r="K64" s="233"/>
      <c r="L64" s="233"/>
      <c r="M64" s="233"/>
      <c r="N64" s="234"/>
      <c r="O64" s="246" t="s">
        <v>96</v>
      </c>
      <c r="P64" s="247"/>
      <c r="Q64" s="247"/>
      <c r="R64" s="248"/>
      <c r="S64" s="50"/>
      <c r="T64" s="145">
        <v>44797</v>
      </c>
      <c r="U64" s="146"/>
      <c r="V64" s="146"/>
      <c r="W64" s="147"/>
      <c r="X64" s="43"/>
      <c r="Y64" s="18"/>
      <c r="Z64" s="154"/>
      <c r="AA64" s="43"/>
      <c r="AB64" s="18"/>
    </row>
    <row r="65" spans="1:28" s="1" customFormat="1" ht="15" hidden="1" customHeight="1" x14ac:dyDescent="0.3">
      <c r="A65" s="19" t="s">
        <v>3</v>
      </c>
      <c r="B65" s="19"/>
      <c r="C65" s="56" t="s">
        <v>4</v>
      </c>
      <c r="D65" s="57"/>
      <c r="E65" s="57"/>
      <c r="F65" s="242" t="s">
        <v>5</v>
      </c>
      <c r="G65" s="243"/>
      <c r="H65" s="243"/>
      <c r="I65" s="243"/>
      <c r="J65" s="243"/>
      <c r="K65" s="243"/>
      <c r="L65" s="243"/>
      <c r="M65" s="243"/>
      <c r="N65" s="244"/>
      <c r="O65" s="154" t="s">
        <v>35</v>
      </c>
      <c r="P65" s="154"/>
      <c r="Q65" s="154"/>
      <c r="R65" s="154"/>
      <c r="S65" s="19"/>
      <c r="T65" s="245" t="s">
        <v>6</v>
      </c>
      <c r="U65" s="245"/>
      <c r="V65" s="245"/>
      <c r="W65" s="245"/>
      <c r="X65" s="40" t="s">
        <v>0</v>
      </c>
      <c r="Y65" s="36" t="s">
        <v>7</v>
      </c>
      <c r="Z65" s="36"/>
      <c r="AA65" s="40" t="s">
        <v>0</v>
      </c>
      <c r="AB65" s="36" t="s">
        <v>8</v>
      </c>
    </row>
    <row r="66" spans="1:28" s="1" customFormat="1" ht="15" hidden="1" customHeight="1" x14ac:dyDescent="0.3">
      <c r="A66" s="6" t="s">
        <v>18</v>
      </c>
      <c r="B66" s="6"/>
      <c r="C66" s="54">
        <f>C43</f>
        <v>0</v>
      </c>
      <c r="D66" s="55" t="s">
        <v>99</v>
      </c>
      <c r="E66" s="55"/>
      <c r="F66" s="232">
        <f>C49</f>
        <v>0</v>
      </c>
      <c r="G66" s="233"/>
      <c r="H66" s="233"/>
      <c r="I66" s="233"/>
      <c r="J66" s="233"/>
      <c r="K66" s="233"/>
      <c r="L66" s="233"/>
      <c r="M66" s="233"/>
      <c r="N66" s="234"/>
      <c r="O66" s="235" t="s">
        <v>95</v>
      </c>
      <c r="P66" s="236"/>
      <c r="Q66" s="236"/>
      <c r="R66" s="237"/>
      <c r="S66" s="49"/>
      <c r="T66" s="256">
        <v>44798</v>
      </c>
      <c r="U66" s="256"/>
      <c r="V66" s="256"/>
      <c r="W66" s="256"/>
      <c r="X66" s="43"/>
      <c r="Y66" s="18"/>
      <c r="Z66" s="154" t="s">
        <v>9</v>
      </c>
      <c r="AA66" s="43"/>
      <c r="AB66" s="18"/>
    </row>
    <row r="67" spans="1:28" s="1" customFormat="1" ht="15" hidden="1" customHeight="1" x14ac:dyDescent="0.3">
      <c r="A67" s="6" t="s">
        <v>100</v>
      </c>
      <c r="B67" s="6"/>
      <c r="C67" s="54">
        <f>+C45</f>
        <v>0</v>
      </c>
      <c r="D67" s="55" t="s">
        <v>99</v>
      </c>
      <c r="E67" s="55"/>
      <c r="F67" s="232">
        <f>C47</f>
        <v>0</v>
      </c>
      <c r="G67" s="233"/>
      <c r="H67" s="233"/>
      <c r="I67" s="233"/>
      <c r="J67" s="233"/>
      <c r="K67" s="233"/>
      <c r="L67" s="233"/>
      <c r="M67" s="233"/>
      <c r="N67" s="234"/>
      <c r="O67" s="235" t="s">
        <v>95</v>
      </c>
      <c r="P67" s="236"/>
      <c r="Q67" s="236"/>
      <c r="R67" s="237"/>
      <c r="S67" s="49"/>
      <c r="T67" s="256">
        <v>44798</v>
      </c>
      <c r="U67" s="256"/>
      <c r="V67" s="256"/>
      <c r="W67" s="256"/>
      <c r="X67" s="43"/>
      <c r="Y67" s="18"/>
      <c r="Z67" s="154"/>
      <c r="AA67" s="43"/>
      <c r="AB67" s="18"/>
    </row>
    <row r="68" spans="1:28" s="1" customFormat="1" ht="15" hidden="1" customHeight="1" x14ac:dyDescent="0.3">
      <c r="A68" s="19" t="s">
        <v>3</v>
      </c>
      <c r="B68" s="19"/>
      <c r="C68" s="56" t="s">
        <v>4</v>
      </c>
      <c r="D68" s="57"/>
      <c r="E68" s="57"/>
      <c r="F68" s="242" t="s">
        <v>5</v>
      </c>
      <c r="G68" s="243"/>
      <c r="H68" s="243"/>
      <c r="I68" s="243"/>
      <c r="J68" s="243"/>
      <c r="K68" s="243"/>
      <c r="L68" s="243"/>
      <c r="M68" s="243"/>
      <c r="N68" s="244"/>
      <c r="O68" s="154" t="s">
        <v>35</v>
      </c>
      <c r="P68" s="154"/>
      <c r="Q68" s="154"/>
      <c r="R68" s="154"/>
      <c r="S68" s="19"/>
      <c r="T68" s="245" t="s">
        <v>6</v>
      </c>
      <c r="U68" s="245"/>
      <c r="V68" s="245"/>
      <c r="W68" s="245"/>
      <c r="X68" s="40" t="s">
        <v>0</v>
      </c>
      <c r="Y68" s="36" t="s">
        <v>7</v>
      </c>
      <c r="Z68" s="36"/>
      <c r="AA68" s="40" t="s">
        <v>0</v>
      </c>
      <c r="AB68" s="36" t="s">
        <v>8</v>
      </c>
    </row>
    <row r="69" spans="1:28" s="1" customFormat="1" ht="15" hidden="1" customHeight="1" x14ac:dyDescent="0.3">
      <c r="A69" s="6" t="s">
        <v>18</v>
      </c>
      <c r="B69" s="6"/>
      <c r="C69" s="54">
        <f>C45</f>
        <v>0</v>
      </c>
      <c r="D69" s="55" t="s">
        <v>99</v>
      </c>
      <c r="E69" s="55"/>
      <c r="F69" s="257">
        <f>C49</f>
        <v>0</v>
      </c>
      <c r="G69" s="257"/>
      <c r="H69" s="257"/>
      <c r="I69" s="257"/>
      <c r="J69" s="257"/>
      <c r="K69" s="257"/>
      <c r="L69" s="257"/>
      <c r="M69" s="257"/>
      <c r="N69" s="257"/>
      <c r="O69" s="235" t="s">
        <v>95</v>
      </c>
      <c r="P69" s="236"/>
      <c r="Q69" s="236"/>
      <c r="R69" s="237"/>
      <c r="S69" s="49"/>
      <c r="T69" s="256">
        <v>44799</v>
      </c>
      <c r="U69" s="256"/>
      <c r="V69" s="256"/>
      <c r="W69" s="256"/>
      <c r="X69" s="43"/>
      <c r="Y69" s="18"/>
      <c r="Z69" s="154" t="s">
        <v>9</v>
      </c>
      <c r="AA69" s="43"/>
      <c r="AB69" s="18"/>
    </row>
    <row r="70" spans="1:28" s="1" customFormat="1" ht="13.5" hidden="1" customHeight="1" x14ac:dyDescent="0.3">
      <c r="A70" s="6" t="s">
        <v>100</v>
      </c>
      <c r="B70" s="6"/>
      <c r="C70" s="54">
        <f>C51</f>
        <v>0</v>
      </c>
      <c r="D70" s="55" t="s">
        <v>99</v>
      </c>
      <c r="E70" s="55"/>
      <c r="F70" s="257">
        <f>C43</f>
        <v>0</v>
      </c>
      <c r="G70" s="257"/>
      <c r="H70" s="257"/>
      <c r="I70" s="257"/>
      <c r="J70" s="257"/>
      <c r="K70" s="257"/>
      <c r="L70" s="257"/>
      <c r="M70" s="257"/>
      <c r="N70" s="257"/>
      <c r="O70" s="246" t="s">
        <v>96</v>
      </c>
      <c r="P70" s="247"/>
      <c r="Q70" s="247"/>
      <c r="R70" s="248"/>
      <c r="S70" s="51"/>
      <c r="T70" s="256">
        <v>44799</v>
      </c>
      <c r="U70" s="256"/>
      <c r="V70" s="256"/>
      <c r="W70" s="256"/>
      <c r="X70" s="43"/>
      <c r="Y70" s="18"/>
      <c r="Z70" s="154"/>
      <c r="AA70" s="43"/>
      <c r="AB70" s="18"/>
    </row>
    <row r="71" spans="1:28" s="1" customFormat="1" ht="13.5" hidden="1" customHeight="1" x14ac:dyDescent="0.3">
      <c r="A71" s="62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4"/>
      <c r="P71" s="64"/>
      <c r="Q71" s="64"/>
      <c r="R71" s="64"/>
      <c r="S71" s="64"/>
      <c r="T71" s="65"/>
      <c r="U71" s="65"/>
      <c r="V71" s="65"/>
      <c r="W71" s="65"/>
      <c r="X71" s="66"/>
      <c r="Y71" s="67"/>
      <c r="Z71" s="46"/>
      <c r="AA71" s="66"/>
      <c r="AB71" s="67"/>
    </row>
    <row r="72" spans="1:28" s="82" customFormat="1" ht="15" customHeight="1" x14ac:dyDescent="0.3">
      <c r="A72" s="258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80"/>
      <c r="Z72" s="80"/>
      <c r="AA72" s="81"/>
      <c r="AB72" s="80"/>
    </row>
    <row r="73" spans="1:28" s="1" customFormat="1" ht="15" customHeight="1" x14ac:dyDescent="0.3">
      <c r="A73" s="259" t="s">
        <v>12</v>
      </c>
      <c r="B73" s="61"/>
      <c r="C73" s="79" t="s">
        <v>0</v>
      </c>
      <c r="D73" s="79"/>
      <c r="E73" s="260">
        <v>1</v>
      </c>
      <c r="F73" s="260"/>
      <c r="G73" s="260">
        <v>2</v>
      </c>
      <c r="H73" s="260"/>
      <c r="I73" s="260">
        <v>3</v>
      </c>
      <c r="J73" s="260"/>
      <c r="K73" s="260">
        <v>4</v>
      </c>
      <c r="L73" s="261"/>
      <c r="M73" s="47"/>
      <c r="N73" s="33"/>
      <c r="O73" s="20" t="s">
        <v>13</v>
      </c>
      <c r="P73" s="20" t="s">
        <v>14</v>
      </c>
      <c r="Q73" s="20" t="s">
        <v>15</v>
      </c>
      <c r="R73" s="20" t="s">
        <v>115</v>
      </c>
      <c r="S73" s="21" t="s">
        <v>106</v>
      </c>
      <c r="T73" s="20" t="s">
        <v>109</v>
      </c>
      <c r="U73" s="20" t="s">
        <v>110</v>
      </c>
      <c r="V73" s="20" t="s">
        <v>105</v>
      </c>
      <c r="W73" s="42" t="s">
        <v>1</v>
      </c>
      <c r="X73" s="20" t="s">
        <v>17</v>
      </c>
      <c r="Y73" s="47"/>
      <c r="Z73" s="47"/>
      <c r="AA73" s="52"/>
      <c r="AB73" s="47"/>
    </row>
    <row r="74" spans="1:28" s="1" customFormat="1" ht="15" customHeight="1" x14ac:dyDescent="0.3">
      <c r="A74" s="259"/>
      <c r="B74" s="207">
        <v>1</v>
      </c>
      <c r="C74" s="262"/>
      <c r="D74" s="262"/>
      <c r="E74" s="213"/>
      <c r="F74" s="214"/>
      <c r="G74" s="254"/>
      <c r="H74" s="31"/>
      <c r="I74" s="219"/>
      <c r="J74" s="17"/>
      <c r="K74" s="219"/>
      <c r="L74" s="17"/>
      <c r="M74" s="45"/>
      <c r="N74" s="34"/>
      <c r="O74" s="222">
        <f>P74+Q74</f>
        <v>0</v>
      </c>
      <c r="P74" s="230">
        <f>IF(Y86&gt;AA86,"1")+IF(Y90&gt;AA90,"1")+IF(AA93&gt;Y93,"1")</f>
        <v>0</v>
      </c>
      <c r="Q74" s="230">
        <f>IF(Y86&lt;AA86,"1")+IF(Y90&lt;AA90,"1")+IF(AA93&lt;Y93,"1")</f>
        <v>0</v>
      </c>
      <c r="R74" s="222">
        <v>0</v>
      </c>
      <c r="S74" s="230">
        <v>0</v>
      </c>
      <c r="T74" s="221">
        <f>SUM(H74,J74,L74)</f>
        <v>0</v>
      </c>
      <c r="U74" s="221">
        <f>SUM(H75,J75,L75)</f>
        <v>0</v>
      </c>
      <c r="V74" s="221">
        <f>+T74-U74</f>
        <v>0</v>
      </c>
      <c r="W74" s="223">
        <f>SUM(G74,I74,K74)</f>
        <v>0</v>
      </c>
      <c r="X74" s="222"/>
      <c r="Y74" s="264"/>
      <c r="Z74" s="264"/>
      <c r="AA74" s="265"/>
      <c r="AB74" s="264"/>
    </row>
    <row r="75" spans="1:28" s="1" customFormat="1" ht="17.25" customHeight="1" x14ac:dyDescent="0.3">
      <c r="A75" s="259"/>
      <c r="B75" s="208"/>
      <c r="C75" s="262"/>
      <c r="D75" s="262"/>
      <c r="E75" s="215"/>
      <c r="F75" s="216"/>
      <c r="G75" s="255"/>
      <c r="H75" s="31"/>
      <c r="I75" s="220"/>
      <c r="J75" s="17"/>
      <c r="K75" s="220"/>
      <c r="L75" s="17"/>
      <c r="M75" s="45"/>
      <c r="N75" s="34"/>
      <c r="O75" s="222"/>
      <c r="P75" s="231"/>
      <c r="Q75" s="231"/>
      <c r="R75" s="222"/>
      <c r="S75" s="231"/>
      <c r="T75" s="222"/>
      <c r="U75" s="222"/>
      <c r="V75" s="222"/>
      <c r="W75" s="223"/>
      <c r="X75" s="222"/>
      <c r="Y75" s="264"/>
      <c r="Z75" s="264"/>
      <c r="AA75" s="265"/>
      <c r="AB75" s="264"/>
    </row>
    <row r="76" spans="1:28" s="1" customFormat="1" ht="15" customHeight="1" x14ac:dyDescent="0.3">
      <c r="A76" s="259"/>
      <c r="B76" s="207">
        <v>2</v>
      </c>
      <c r="C76" s="263"/>
      <c r="D76" s="263"/>
      <c r="E76" s="224"/>
      <c r="F76" s="17"/>
      <c r="G76" s="226"/>
      <c r="H76" s="227"/>
      <c r="I76" s="219"/>
      <c r="J76" s="17"/>
      <c r="K76" s="219"/>
      <c r="L76" s="17"/>
      <c r="M76" s="45"/>
      <c r="N76" s="34"/>
      <c r="O76" s="222">
        <f t="shared" ref="O76" si="0">P76+Q76</f>
        <v>0</v>
      </c>
      <c r="P76" s="230">
        <f>IF(Y87&gt;AA87,"1")+IF(AA90&gt;Y90,"1")+IF(Y92&gt;AA92,"1")</f>
        <v>0</v>
      </c>
      <c r="Q76" s="230">
        <f>IF(Y87&lt;AA87,"1")+IF(AA90&lt;Y90,"1")+IF(Y92&lt;AA92,"1")</f>
        <v>0</v>
      </c>
      <c r="R76" s="222">
        <v>0</v>
      </c>
      <c r="S76" s="230">
        <v>0</v>
      </c>
      <c r="T76" s="221">
        <f>SUM(F76,J76,L76)</f>
        <v>0</v>
      </c>
      <c r="U76" s="221">
        <f>SUM(F77,J77,L77)</f>
        <v>0</v>
      </c>
      <c r="V76" s="221">
        <f>+T76-U76</f>
        <v>0</v>
      </c>
      <c r="W76" s="223">
        <f>SUM(E76,I76,K76)</f>
        <v>0</v>
      </c>
      <c r="X76" s="222"/>
      <c r="Y76" s="264"/>
      <c r="Z76" s="264"/>
      <c r="AA76" s="265"/>
      <c r="AB76" s="264"/>
    </row>
    <row r="77" spans="1:28" s="1" customFormat="1" ht="15" customHeight="1" x14ac:dyDescent="0.3">
      <c r="A77" s="259"/>
      <c r="B77" s="208"/>
      <c r="C77" s="263"/>
      <c r="D77" s="263"/>
      <c r="E77" s="225"/>
      <c r="F77" s="17"/>
      <c r="G77" s="228"/>
      <c r="H77" s="229"/>
      <c r="I77" s="220"/>
      <c r="J77" s="17"/>
      <c r="K77" s="220"/>
      <c r="L77" s="17"/>
      <c r="M77" s="45"/>
      <c r="N77" s="34"/>
      <c r="O77" s="222"/>
      <c r="P77" s="231"/>
      <c r="Q77" s="231"/>
      <c r="R77" s="222"/>
      <c r="S77" s="231"/>
      <c r="T77" s="222"/>
      <c r="U77" s="222"/>
      <c r="V77" s="222"/>
      <c r="W77" s="223"/>
      <c r="X77" s="222"/>
      <c r="Y77" s="264"/>
      <c r="Z77" s="264"/>
      <c r="AA77" s="265"/>
      <c r="AB77" s="264"/>
    </row>
    <row r="78" spans="1:28" s="1" customFormat="1" ht="15" customHeight="1" x14ac:dyDescent="0.3">
      <c r="A78" s="259"/>
      <c r="B78" s="207">
        <v>3</v>
      </c>
      <c r="C78" s="263"/>
      <c r="D78" s="263"/>
      <c r="E78" s="224"/>
      <c r="F78" s="17"/>
      <c r="G78" s="219"/>
      <c r="H78" s="17"/>
      <c r="I78" s="226"/>
      <c r="J78" s="227"/>
      <c r="K78" s="219"/>
      <c r="L78" s="17"/>
      <c r="M78" s="45"/>
      <c r="N78" s="34"/>
      <c r="O78" s="222">
        <f t="shared" ref="O78" si="1">P78+Q78</f>
        <v>0</v>
      </c>
      <c r="P78" s="230">
        <f>IF(AA87&gt;Y87,"1")+IF(AA89&gt;Y89,"1")+IF(AA93&gt;Y93,"1")</f>
        <v>0</v>
      </c>
      <c r="Q78" s="230">
        <f>IF(AA87&lt;Y87,"1")+IF(AA89&lt;Y89,"1")+IF(AA93&lt;Y93,"1")</f>
        <v>0</v>
      </c>
      <c r="R78" s="222">
        <v>0</v>
      </c>
      <c r="S78" s="230">
        <v>0</v>
      </c>
      <c r="T78" s="221">
        <f>SUM(F78,H78,L78)</f>
        <v>0</v>
      </c>
      <c r="U78" s="221">
        <f>SUM(F79,H79,L79)</f>
        <v>0</v>
      </c>
      <c r="V78" s="221">
        <f>+T78-U78</f>
        <v>0</v>
      </c>
      <c r="W78" s="223">
        <f>SUM(E78,G78,K78)</f>
        <v>0</v>
      </c>
      <c r="X78" s="222"/>
      <c r="Y78" s="264"/>
      <c r="Z78" s="264"/>
      <c r="AA78" s="265"/>
      <c r="AB78" s="264"/>
    </row>
    <row r="79" spans="1:28" s="1" customFormat="1" ht="15" customHeight="1" x14ac:dyDescent="0.3">
      <c r="A79" s="259"/>
      <c r="B79" s="208"/>
      <c r="C79" s="263"/>
      <c r="D79" s="263"/>
      <c r="E79" s="225"/>
      <c r="F79" s="17"/>
      <c r="G79" s="220"/>
      <c r="H79" s="17"/>
      <c r="I79" s="228"/>
      <c r="J79" s="229"/>
      <c r="K79" s="220"/>
      <c r="L79" s="17"/>
      <c r="M79" s="45"/>
      <c r="N79" s="34"/>
      <c r="O79" s="222"/>
      <c r="P79" s="231"/>
      <c r="Q79" s="231"/>
      <c r="R79" s="222"/>
      <c r="S79" s="231"/>
      <c r="T79" s="222"/>
      <c r="U79" s="222"/>
      <c r="V79" s="222"/>
      <c r="W79" s="223"/>
      <c r="X79" s="222"/>
      <c r="Y79" s="264"/>
      <c r="Z79" s="264"/>
      <c r="AA79" s="265"/>
      <c r="AB79" s="264"/>
    </row>
    <row r="80" spans="1:28" s="1" customFormat="1" ht="15" hidden="1" customHeight="1" x14ac:dyDescent="0.3">
      <c r="A80" s="259"/>
      <c r="B80" s="207">
        <v>4</v>
      </c>
      <c r="C80" s="263"/>
      <c r="D80" s="263"/>
      <c r="E80" s="224"/>
      <c r="F80" s="17"/>
      <c r="G80" s="219"/>
      <c r="H80" s="17"/>
      <c r="I80" s="219"/>
      <c r="J80" s="17"/>
      <c r="K80" s="226"/>
      <c r="L80" s="227"/>
      <c r="M80" s="45"/>
      <c r="N80" s="34"/>
      <c r="O80" s="222">
        <f t="shared" ref="O80" si="2">P80+Q80</f>
        <v>0</v>
      </c>
      <c r="P80" s="230">
        <f>IF(AA86&gt;Y86,"1")+IF(Y89&gt;AA89,"1")+IF(AA92&gt;Y92,"1")</f>
        <v>0</v>
      </c>
      <c r="Q80" s="230">
        <f>IF(AA86&lt;Y86,"1")+IF(Y89&lt;AA89,"1")+IF(AA92&lt;Y92,"1")</f>
        <v>0</v>
      </c>
      <c r="R80" s="222">
        <v>0</v>
      </c>
      <c r="S80" s="230">
        <v>0</v>
      </c>
      <c r="T80" s="221">
        <f>SUM(F80,H80,J80)</f>
        <v>0</v>
      </c>
      <c r="U80" s="221">
        <f>SUM(F81,H81,J81)</f>
        <v>0</v>
      </c>
      <c r="V80" s="221">
        <f>+T80-U80</f>
        <v>0</v>
      </c>
      <c r="W80" s="223">
        <f>SUM(E80,G80,I80)</f>
        <v>0</v>
      </c>
      <c r="X80" s="269"/>
      <c r="Y80" s="264"/>
      <c r="Z80" s="264"/>
      <c r="AA80" s="265"/>
      <c r="AB80" s="264"/>
    </row>
    <row r="81" spans="1:28" s="1" customFormat="1" ht="15" hidden="1" customHeight="1" x14ac:dyDescent="0.3">
      <c r="A81" s="259"/>
      <c r="B81" s="208"/>
      <c r="C81" s="263"/>
      <c r="D81" s="263"/>
      <c r="E81" s="225"/>
      <c r="F81" s="17"/>
      <c r="G81" s="220"/>
      <c r="H81" s="17"/>
      <c r="I81" s="220"/>
      <c r="J81" s="17"/>
      <c r="K81" s="228"/>
      <c r="L81" s="229"/>
      <c r="M81" s="45"/>
      <c r="N81" s="34"/>
      <c r="O81" s="222"/>
      <c r="P81" s="231"/>
      <c r="Q81" s="231"/>
      <c r="R81" s="222"/>
      <c r="S81" s="231"/>
      <c r="T81" s="222"/>
      <c r="U81" s="222"/>
      <c r="V81" s="222"/>
      <c r="W81" s="223"/>
      <c r="X81" s="269"/>
      <c r="Y81" s="264"/>
      <c r="Z81" s="264"/>
      <c r="AA81" s="265"/>
      <c r="AB81" s="264"/>
    </row>
    <row r="82" spans="1:28" s="1" customFormat="1" ht="9.9499999999999993" customHeight="1" x14ac:dyDescent="0.3">
      <c r="T82" s="7"/>
      <c r="X82" s="37"/>
      <c r="AA82" s="37"/>
    </row>
    <row r="83" spans="1:28" s="1" customFormat="1" ht="15" customHeight="1" x14ac:dyDescent="0.3">
      <c r="A83" s="141" t="s">
        <v>112</v>
      </c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39"/>
      <c r="Y83" s="10"/>
      <c r="Z83" s="10"/>
      <c r="AA83" s="39"/>
      <c r="AB83" s="10"/>
    </row>
    <row r="84" spans="1:28" s="1" customFormat="1" ht="15" hidden="1" customHeight="1" x14ac:dyDescent="0.3">
      <c r="A84" s="5"/>
      <c r="B84" s="5"/>
      <c r="T84" s="7"/>
      <c r="X84" s="268" t="s">
        <v>2</v>
      </c>
      <c r="Y84" s="268"/>
      <c r="Z84" s="268"/>
      <c r="AA84" s="268"/>
      <c r="AB84" s="148"/>
    </row>
    <row r="85" spans="1:28" s="1" customFormat="1" ht="15" customHeight="1" x14ac:dyDescent="0.3">
      <c r="A85" s="19" t="s">
        <v>3</v>
      </c>
      <c r="B85" s="19"/>
      <c r="C85" s="19" t="s">
        <v>4</v>
      </c>
      <c r="D85" s="19"/>
      <c r="E85" s="19"/>
      <c r="F85" s="154" t="s">
        <v>5</v>
      </c>
      <c r="G85" s="154"/>
      <c r="H85" s="154"/>
      <c r="I85" s="154"/>
      <c r="J85" s="154"/>
      <c r="K85" s="154"/>
      <c r="L85" s="154"/>
      <c r="M85" s="19"/>
      <c r="N85" s="19"/>
      <c r="O85" s="154" t="s">
        <v>35</v>
      </c>
      <c r="P85" s="154"/>
      <c r="Q85" s="154"/>
      <c r="R85" s="154"/>
      <c r="S85" s="19"/>
      <c r="T85" s="154" t="s">
        <v>6</v>
      </c>
      <c r="U85" s="154"/>
      <c r="V85" s="154"/>
      <c r="W85" s="154"/>
      <c r="X85" s="40" t="s">
        <v>0</v>
      </c>
      <c r="Y85" s="36" t="s">
        <v>7</v>
      </c>
      <c r="Z85" s="36"/>
      <c r="AA85" s="40" t="s">
        <v>0</v>
      </c>
      <c r="AB85" s="19" t="s">
        <v>8</v>
      </c>
    </row>
    <row r="86" spans="1:28" s="1" customFormat="1" ht="24.75" customHeight="1" x14ac:dyDescent="0.3">
      <c r="A86" s="6" t="s">
        <v>100</v>
      </c>
      <c r="B86" s="6"/>
      <c r="C86" s="68">
        <f>C74</f>
        <v>0</v>
      </c>
      <c r="D86" s="55" t="s">
        <v>99</v>
      </c>
      <c r="E86" s="55"/>
      <c r="F86" s="266">
        <f>C80</f>
        <v>0</v>
      </c>
      <c r="G86" s="266"/>
      <c r="H86" s="266"/>
      <c r="I86" s="266"/>
      <c r="J86" s="266"/>
      <c r="K86" s="266"/>
      <c r="L86" s="266"/>
      <c r="M86" s="74"/>
      <c r="N86" s="44"/>
      <c r="O86" s="235" t="s">
        <v>96</v>
      </c>
      <c r="P86" s="236"/>
      <c r="Q86" s="236"/>
      <c r="R86" s="237"/>
      <c r="S86" s="48"/>
      <c r="T86" s="145">
        <v>44790</v>
      </c>
      <c r="U86" s="146"/>
      <c r="V86" s="146"/>
      <c r="W86" s="147"/>
      <c r="X86" s="41"/>
      <c r="Y86" s="35"/>
      <c r="Z86" s="267" t="s">
        <v>9</v>
      </c>
      <c r="AA86" s="41"/>
      <c r="AB86" s="53"/>
    </row>
    <row r="87" spans="1:28" s="1" customFormat="1" ht="15" customHeight="1" x14ac:dyDescent="0.3">
      <c r="A87" s="6" t="s">
        <v>102</v>
      </c>
      <c r="B87" s="6"/>
      <c r="C87" s="75">
        <f>+C76</f>
        <v>0</v>
      </c>
      <c r="D87" s="55" t="s">
        <v>99</v>
      </c>
      <c r="E87" s="55"/>
      <c r="F87" s="266">
        <f>C78</f>
        <v>0</v>
      </c>
      <c r="G87" s="266"/>
      <c r="H87" s="266"/>
      <c r="I87" s="266"/>
      <c r="J87" s="266"/>
      <c r="K87" s="266"/>
      <c r="L87" s="266"/>
      <c r="M87" s="74"/>
      <c r="N87" s="44"/>
      <c r="O87" s="235" t="s">
        <v>96</v>
      </c>
      <c r="P87" s="236"/>
      <c r="Q87" s="236"/>
      <c r="R87" s="237"/>
      <c r="S87" s="48"/>
      <c r="T87" s="145">
        <v>44790</v>
      </c>
      <c r="U87" s="146"/>
      <c r="V87" s="146"/>
      <c r="W87" s="147"/>
      <c r="X87" s="41"/>
      <c r="Y87" s="35"/>
      <c r="Z87" s="267"/>
      <c r="AA87" s="41"/>
      <c r="AB87" s="53"/>
    </row>
    <row r="88" spans="1:28" s="1" customFormat="1" ht="15" customHeight="1" x14ac:dyDescent="0.3">
      <c r="A88" s="19" t="s">
        <v>3</v>
      </c>
      <c r="B88" s="19"/>
      <c r="C88" s="56" t="s">
        <v>4</v>
      </c>
      <c r="D88" s="56"/>
      <c r="E88" s="56"/>
      <c r="F88" s="270" t="s">
        <v>5</v>
      </c>
      <c r="G88" s="270"/>
      <c r="H88" s="270"/>
      <c r="I88" s="270"/>
      <c r="J88" s="270"/>
      <c r="K88" s="270"/>
      <c r="L88" s="270"/>
      <c r="M88" s="19"/>
      <c r="N88" s="19"/>
      <c r="O88" s="154" t="s">
        <v>35</v>
      </c>
      <c r="P88" s="154"/>
      <c r="Q88" s="154"/>
      <c r="R88" s="154"/>
      <c r="S88" s="19"/>
      <c r="T88" s="245" t="s">
        <v>6</v>
      </c>
      <c r="U88" s="245"/>
      <c r="V88" s="245"/>
      <c r="W88" s="245"/>
      <c r="X88" s="40" t="s">
        <v>0</v>
      </c>
      <c r="Y88" s="36" t="s">
        <v>7</v>
      </c>
      <c r="Z88" s="36"/>
      <c r="AA88" s="40" t="s">
        <v>0</v>
      </c>
      <c r="AB88" s="19" t="s">
        <v>8</v>
      </c>
    </row>
    <row r="89" spans="1:28" s="1" customFormat="1" ht="15" customHeight="1" x14ac:dyDescent="0.3">
      <c r="A89" s="6" t="s">
        <v>18</v>
      </c>
      <c r="B89" s="6"/>
      <c r="C89" s="54">
        <f>C80</f>
        <v>0</v>
      </c>
      <c r="D89" s="55" t="s">
        <v>99</v>
      </c>
      <c r="E89" s="55"/>
      <c r="F89" s="257">
        <f>C78</f>
        <v>0</v>
      </c>
      <c r="G89" s="257"/>
      <c r="H89" s="257"/>
      <c r="I89" s="257"/>
      <c r="J89" s="257"/>
      <c r="K89" s="257"/>
      <c r="L89" s="257"/>
      <c r="M89" s="44"/>
      <c r="N89" s="44"/>
      <c r="O89" s="235" t="s">
        <v>95</v>
      </c>
      <c r="P89" s="236"/>
      <c r="Q89" s="236"/>
      <c r="R89" s="237"/>
      <c r="S89" s="49"/>
      <c r="T89" s="256">
        <v>44795</v>
      </c>
      <c r="U89" s="256"/>
      <c r="V89" s="256"/>
      <c r="W89" s="256"/>
      <c r="X89" s="41"/>
      <c r="Y89" s="35"/>
      <c r="Z89" s="267" t="s">
        <v>9</v>
      </c>
      <c r="AA89" s="41"/>
      <c r="AB89" s="53"/>
    </row>
    <row r="90" spans="1:28" s="1" customFormat="1" ht="21.75" customHeight="1" x14ac:dyDescent="0.3">
      <c r="A90" s="6" t="s">
        <v>100</v>
      </c>
      <c r="B90" s="6"/>
      <c r="C90" s="68">
        <f>C74</f>
        <v>0</v>
      </c>
      <c r="D90" s="55" t="s">
        <v>99</v>
      </c>
      <c r="E90" s="55"/>
      <c r="F90" s="257">
        <f>C76</f>
        <v>0</v>
      </c>
      <c r="G90" s="257"/>
      <c r="H90" s="257"/>
      <c r="I90" s="257"/>
      <c r="J90" s="257"/>
      <c r="K90" s="257"/>
      <c r="L90" s="257"/>
      <c r="M90" s="44"/>
      <c r="N90" s="44"/>
      <c r="O90" s="235" t="s">
        <v>95</v>
      </c>
      <c r="P90" s="236"/>
      <c r="Q90" s="236"/>
      <c r="R90" s="237"/>
      <c r="S90" s="49"/>
      <c r="T90" s="256">
        <v>44795</v>
      </c>
      <c r="U90" s="256"/>
      <c r="V90" s="256"/>
      <c r="W90" s="256"/>
      <c r="X90" s="41"/>
      <c r="Y90" s="35"/>
      <c r="Z90" s="267"/>
      <c r="AA90" s="41"/>
      <c r="AB90" s="53"/>
    </row>
    <row r="91" spans="1:28" s="1" customFormat="1" ht="15" customHeight="1" x14ac:dyDescent="0.3">
      <c r="A91" s="19" t="s">
        <v>3</v>
      </c>
      <c r="B91" s="19"/>
      <c r="C91" s="56" t="s">
        <v>4</v>
      </c>
      <c r="D91" s="56"/>
      <c r="E91" s="56"/>
      <c r="F91" s="270" t="s">
        <v>5</v>
      </c>
      <c r="G91" s="270"/>
      <c r="H91" s="270"/>
      <c r="I91" s="270"/>
      <c r="J91" s="270"/>
      <c r="K91" s="270"/>
      <c r="L91" s="270"/>
      <c r="M91" s="19"/>
      <c r="N91" s="19"/>
      <c r="O91" s="154" t="s">
        <v>97</v>
      </c>
      <c r="P91" s="154"/>
      <c r="Q91" s="154"/>
      <c r="R91" s="154"/>
      <c r="S91" s="19"/>
      <c r="T91" s="245" t="s">
        <v>6</v>
      </c>
      <c r="U91" s="245"/>
      <c r="V91" s="245"/>
      <c r="W91" s="245"/>
      <c r="X91" s="40" t="s">
        <v>0</v>
      </c>
      <c r="Y91" s="36" t="s">
        <v>7</v>
      </c>
      <c r="Z91" s="36"/>
      <c r="AA91" s="40" t="s">
        <v>0</v>
      </c>
      <c r="AB91" s="19" t="s">
        <v>8</v>
      </c>
    </row>
    <row r="92" spans="1:28" s="72" customFormat="1" ht="15" customHeight="1" x14ac:dyDescent="0.3">
      <c r="A92" s="69" t="s">
        <v>100</v>
      </c>
      <c r="B92" s="69"/>
      <c r="C92" s="77">
        <f>C76</f>
        <v>0</v>
      </c>
      <c r="D92" s="70" t="s">
        <v>99</v>
      </c>
      <c r="E92" s="70"/>
      <c r="F92" s="271">
        <f>C80</f>
        <v>0</v>
      </c>
      <c r="G92" s="271"/>
      <c r="H92" s="271"/>
      <c r="I92" s="271"/>
      <c r="J92" s="271"/>
      <c r="K92" s="271"/>
      <c r="L92" s="271"/>
      <c r="M92" s="71"/>
      <c r="N92" s="71"/>
      <c r="O92" s="272" t="s">
        <v>96</v>
      </c>
      <c r="P92" s="273"/>
      <c r="Q92" s="273"/>
      <c r="R92" s="274"/>
      <c r="S92" s="78"/>
      <c r="T92" s="275">
        <v>44790</v>
      </c>
      <c r="U92" s="276"/>
      <c r="V92" s="276"/>
      <c r="W92" s="277"/>
      <c r="X92" s="41"/>
      <c r="Y92" s="35"/>
      <c r="Z92" s="267" t="s">
        <v>9</v>
      </c>
      <c r="AA92" s="41"/>
      <c r="AB92" s="53"/>
    </row>
    <row r="93" spans="1:28" s="1" customFormat="1" ht="30" customHeight="1" x14ac:dyDescent="0.3">
      <c r="A93" s="6" t="s">
        <v>100</v>
      </c>
      <c r="B93" s="6"/>
      <c r="C93" s="54">
        <f>C78</f>
        <v>0</v>
      </c>
      <c r="D93" s="55" t="s">
        <v>99</v>
      </c>
      <c r="E93" s="55"/>
      <c r="F93" s="278">
        <f>C74</f>
        <v>0</v>
      </c>
      <c r="G93" s="278"/>
      <c r="H93" s="278"/>
      <c r="I93" s="278"/>
      <c r="J93" s="278"/>
      <c r="K93" s="278"/>
      <c r="L93" s="278"/>
      <c r="M93" s="73"/>
      <c r="N93" s="44"/>
      <c r="O93" s="279" t="s">
        <v>96</v>
      </c>
      <c r="P93" s="279"/>
      <c r="Q93" s="279"/>
      <c r="R93" s="279"/>
      <c r="S93" s="76"/>
      <c r="T93" s="145">
        <v>44797</v>
      </c>
      <c r="U93" s="146"/>
      <c r="V93" s="146"/>
      <c r="W93" s="147"/>
      <c r="X93" s="41"/>
      <c r="Y93" s="35"/>
      <c r="Z93" s="267"/>
      <c r="AA93" s="41"/>
      <c r="AB93" s="53"/>
    </row>
    <row r="94" spans="1:28" s="1" customFormat="1" ht="1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8"/>
      <c r="U94" s="3"/>
      <c r="V94" s="3"/>
      <c r="W94" s="2"/>
      <c r="X94" s="38"/>
      <c r="Y94" s="2"/>
      <c r="Z94" s="2"/>
      <c r="AA94" s="38"/>
    </row>
    <row r="95" spans="1:28" hidden="1" x14ac:dyDescent="0.25"/>
    <row r="96" spans="1:28" s="1" customFormat="1" ht="15" hidden="1" customHeight="1" x14ac:dyDescent="0.3">
      <c r="A96" s="141" t="s">
        <v>111</v>
      </c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39"/>
      <c r="Y96" s="10"/>
      <c r="Z96" s="10"/>
      <c r="AA96" s="39"/>
      <c r="AB96" s="10"/>
    </row>
    <row r="97" spans="1:28" hidden="1" x14ac:dyDescent="0.25"/>
    <row r="98" spans="1:28" s="1" customFormat="1" ht="15" hidden="1" customHeight="1" x14ac:dyDescent="0.3">
      <c r="A98" s="259" t="s">
        <v>12</v>
      </c>
      <c r="B98" s="61"/>
      <c r="C98" s="79" t="s">
        <v>0</v>
      </c>
      <c r="D98" s="79"/>
      <c r="E98" s="260">
        <v>1</v>
      </c>
      <c r="F98" s="260"/>
      <c r="G98" s="260">
        <v>2</v>
      </c>
      <c r="H98" s="260"/>
      <c r="I98" s="260">
        <v>3</v>
      </c>
      <c r="J98" s="260"/>
      <c r="K98" s="260"/>
      <c r="L98" s="261"/>
      <c r="M98" s="47"/>
      <c r="N98" s="33"/>
      <c r="O98" s="20" t="s">
        <v>13</v>
      </c>
      <c r="P98" s="20" t="s">
        <v>14</v>
      </c>
      <c r="Q98" s="20" t="s">
        <v>15</v>
      </c>
      <c r="R98" s="21" t="s">
        <v>16</v>
      </c>
      <c r="S98" s="20" t="s">
        <v>106</v>
      </c>
      <c r="T98" s="20" t="s">
        <v>103</v>
      </c>
      <c r="U98" s="20" t="s">
        <v>104</v>
      </c>
      <c r="V98" s="20" t="s">
        <v>105</v>
      </c>
      <c r="W98" s="42" t="s">
        <v>1</v>
      </c>
      <c r="X98" s="20" t="s">
        <v>17</v>
      </c>
      <c r="Y98" s="47"/>
      <c r="Z98" s="47"/>
      <c r="AA98" s="52"/>
      <c r="AB98" s="47"/>
    </row>
    <row r="99" spans="1:28" s="1" customFormat="1" ht="15" hidden="1" customHeight="1" x14ac:dyDescent="0.3">
      <c r="A99" s="259"/>
      <c r="B99" s="207">
        <v>1</v>
      </c>
      <c r="C99" s="262"/>
      <c r="D99" s="262"/>
      <c r="E99" s="213"/>
      <c r="F99" s="214"/>
      <c r="G99" s="254"/>
      <c r="H99" s="31"/>
      <c r="I99" s="219"/>
      <c r="J99" s="17"/>
      <c r="K99" s="280"/>
      <c r="L99" s="281"/>
      <c r="M99" s="45"/>
      <c r="N99" s="34"/>
      <c r="O99" s="222">
        <f>P99+Q99</f>
        <v>0</v>
      </c>
      <c r="P99" s="230">
        <f>IF(Y111&gt;AA111,"1")+IF(Y115&gt;AA115,"1")+IF(AA118&gt;Y118,"1")</f>
        <v>0</v>
      </c>
      <c r="Q99" s="230">
        <f>IF(Y111&lt;AA111,"1")+IF(Y115&lt;AA115,"1")+IF(AA118&lt;Y118,"1")</f>
        <v>0</v>
      </c>
      <c r="R99" s="222">
        <v>0</v>
      </c>
      <c r="S99" s="230">
        <v>0</v>
      </c>
      <c r="T99" s="221">
        <f>SUM(H99,J99,L99)</f>
        <v>0</v>
      </c>
      <c r="U99" s="221">
        <f>SUM(H100,J100,L100)</f>
        <v>0</v>
      </c>
      <c r="V99" s="221">
        <f>+T99-U99</f>
        <v>0</v>
      </c>
      <c r="W99" s="223">
        <f>SUM(G99,I99,K99)</f>
        <v>0</v>
      </c>
      <c r="X99" s="222"/>
      <c r="Y99" s="264"/>
      <c r="Z99" s="264"/>
      <c r="AA99" s="265"/>
      <c r="AB99" s="264"/>
    </row>
    <row r="100" spans="1:28" s="1" customFormat="1" ht="17.25" hidden="1" customHeight="1" x14ac:dyDescent="0.3">
      <c r="A100" s="259"/>
      <c r="B100" s="208"/>
      <c r="C100" s="262"/>
      <c r="D100" s="262"/>
      <c r="E100" s="215"/>
      <c r="F100" s="216"/>
      <c r="G100" s="255"/>
      <c r="H100" s="31"/>
      <c r="I100" s="220"/>
      <c r="J100" s="17"/>
      <c r="K100" s="282"/>
      <c r="L100" s="283"/>
      <c r="M100" s="45"/>
      <c r="N100" s="34"/>
      <c r="O100" s="222"/>
      <c r="P100" s="231"/>
      <c r="Q100" s="231"/>
      <c r="R100" s="222"/>
      <c r="S100" s="231"/>
      <c r="T100" s="222"/>
      <c r="U100" s="222"/>
      <c r="V100" s="222"/>
      <c r="W100" s="223"/>
      <c r="X100" s="222"/>
      <c r="Y100" s="264"/>
      <c r="Z100" s="264"/>
      <c r="AA100" s="265"/>
      <c r="AB100" s="264"/>
    </row>
    <row r="101" spans="1:28" s="1" customFormat="1" ht="15" hidden="1" customHeight="1" x14ac:dyDescent="0.3">
      <c r="A101" s="259"/>
      <c r="B101" s="207">
        <v>2</v>
      </c>
      <c r="C101" s="263"/>
      <c r="D101" s="263"/>
      <c r="E101" s="224"/>
      <c r="F101" s="17"/>
      <c r="G101" s="226"/>
      <c r="H101" s="227"/>
      <c r="I101" s="219"/>
      <c r="J101" s="17"/>
      <c r="K101" s="280"/>
      <c r="L101" s="281"/>
      <c r="M101" s="45"/>
      <c r="N101" s="34"/>
      <c r="O101" s="222">
        <f t="shared" ref="O101" si="3">P101+Q101</f>
        <v>0</v>
      </c>
      <c r="P101" s="230">
        <f>IF(Y112&gt;AA112,"1")+IF(AA115&gt;Y115,"1")+IF(Y117&gt;AA117,"1")</f>
        <v>0</v>
      </c>
      <c r="Q101" s="230">
        <f>IF(Y112&lt;AA112,"1")+IF(AA115&lt;Y115,"1")+IF(Y117&lt;AA117,"1")</f>
        <v>0</v>
      </c>
      <c r="R101" s="222">
        <v>0</v>
      </c>
      <c r="S101" s="230">
        <v>0</v>
      </c>
      <c r="T101" s="221">
        <f>SUM(F101,J101,L101)</f>
        <v>0</v>
      </c>
      <c r="U101" s="221">
        <f>SUM(F102,J102,L102)</f>
        <v>0</v>
      </c>
      <c r="V101" s="221">
        <f>+T101-U101</f>
        <v>0</v>
      </c>
      <c r="W101" s="223">
        <f>SUM(E101,I101,K101)</f>
        <v>0</v>
      </c>
      <c r="X101" s="222"/>
      <c r="Y101" s="264"/>
      <c r="Z101" s="264"/>
      <c r="AA101" s="265"/>
      <c r="AB101" s="264"/>
    </row>
    <row r="102" spans="1:28" s="1" customFormat="1" ht="15" hidden="1" customHeight="1" x14ac:dyDescent="0.3">
      <c r="A102" s="259"/>
      <c r="B102" s="208"/>
      <c r="C102" s="263"/>
      <c r="D102" s="263"/>
      <c r="E102" s="225"/>
      <c r="F102" s="17"/>
      <c r="G102" s="228"/>
      <c r="H102" s="229"/>
      <c r="I102" s="220"/>
      <c r="J102" s="17"/>
      <c r="K102" s="282"/>
      <c r="L102" s="283"/>
      <c r="M102" s="45"/>
      <c r="N102" s="34"/>
      <c r="O102" s="222"/>
      <c r="P102" s="231"/>
      <c r="Q102" s="231"/>
      <c r="R102" s="222"/>
      <c r="S102" s="231"/>
      <c r="T102" s="222"/>
      <c r="U102" s="222"/>
      <c r="V102" s="222"/>
      <c r="W102" s="223"/>
      <c r="X102" s="222"/>
      <c r="Y102" s="264"/>
      <c r="Z102" s="264"/>
      <c r="AA102" s="265"/>
      <c r="AB102" s="264"/>
    </row>
    <row r="103" spans="1:28" s="1" customFormat="1" ht="15" hidden="1" customHeight="1" x14ac:dyDescent="0.3">
      <c r="A103" s="259"/>
      <c r="B103" s="207">
        <v>3</v>
      </c>
      <c r="C103" s="263"/>
      <c r="D103" s="263"/>
      <c r="E103" s="224"/>
      <c r="F103" s="17"/>
      <c r="G103" s="219"/>
      <c r="H103" s="17"/>
      <c r="I103" s="226"/>
      <c r="J103" s="227"/>
      <c r="K103" s="280"/>
      <c r="L103" s="281"/>
      <c r="M103" s="45"/>
      <c r="N103" s="34"/>
      <c r="O103" s="222">
        <f t="shared" ref="O103" si="4">P103+Q103</f>
        <v>0</v>
      </c>
      <c r="P103" s="230">
        <f>IF(AA112&gt;Y112,"1")+IF(AA114&gt;Y114,"1")+IF(AA118&gt;Y118,"1")</f>
        <v>0</v>
      </c>
      <c r="Q103" s="230">
        <f>IF(AA112&lt;Y112,"1")+IF(AA114&lt;Y114,"1")+IF(AA118&lt;Y118,"1")</f>
        <v>0</v>
      </c>
      <c r="R103" s="222">
        <v>0</v>
      </c>
      <c r="S103" s="230">
        <v>0</v>
      </c>
      <c r="T103" s="221">
        <f>SUM(F103,H103,L103)</f>
        <v>0</v>
      </c>
      <c r="U103" s="221">
        <f>SUM(F104,H104,L104)</f>
        <v>0</v>
      </c>
      <c r="V103" s="221">
        <f>+T103-U103</f>
        <v>0</v>
      </c>
      <c r="W103" s="223">
        <f>SUM(E103,G103,K103)</f>
        <v>0</v>
      </c>
      <c r="X103" s="222"/>
      <c r="Y103" s="264"/>
      <c r="Z103" s="264"/>
      <c r="AA103" s="265"/>
      <c r="AB103" s="264"/>
    </row>
    <row r="104" spans="1:28" s="1" customFormat="1" ht="15" hidden="1" customHeight="1" x14ac:dyDescent="0.3">
      <c r="A104" s="259"/>
      <c r="B104" s="208"/>
      <c r="C104" s="263"/>
      <c r="D104" s="263"/>
      <c r="E104" s="225"/>
      <c r="F104" s="17"/>
      <c r="G104" s="220"/>
      <c r="H104" s="17"/>
      <c r="I104" s="228"/>
      <c r="J104" s="229"/>
      <c r="K104" s="282"/>
      <c r="L104" s="283"/>
      <c r="M104" s="45"/>
      <c r="N104" s="34"/>
      <c r="O104" s="222"/>
      <c r="P104" s="231"/>
      <c r="Q104" s="231"/>
      <c r="R104" s="222"/>
      <c r="S104" s="231"/>
      <c r="T104" s="222"/>
      <c r="U104" s="222"/>
      <c r="V104" s="222"/>
      <c r="W104" s="223"/>
      <c r="X104" s="222"/>
      <c r="Y104" s="264"/>
      <c r="Z104" s="264"/>
      <c r="AA104" s="265"/>
      <c r="AB104" s="264"/>
    </row>
    <row r="105" spans="1:28" s="1" customFormat="1" ht="15" hidden="1" customHeight="1" x14ac:dyDescent="0.3">
      <c r="A105" s="259"/>
      <c r="B105" s="207">
        <v>4</v>
      </c>
      <c r="C105" s="263"/>
      <c r="D105" s="263"/>
      <c r="E105" s="224"/>
      <c r="F105" s="17"/>
      <c r="G105" s="219"/>
      <c r="H105" s="17"/>
      <c r="I105" s="219"/>
      <c r="J105" s="17"/>
      <c r="K105" s="226"/>
      <c r="L105" s="227"/>
      <c r="M105" s="45"/>
      <c r="N105" s="34"/>
      <c r="O105" s="222">
        <f t="shared" ref="O105" si="5">P105+Q105</f>
        <v>0</v>
      </c>
      <c r="P105" s="230">
        <f>IF(AA111&gt;Y111,"1")+IF(Y114&gt;AA114,"1")+IF(AA117&gt;Y117,"1")</f>
        <v>0</v>
      </c>
      <c r="Q105" s="230">
        <f>IF(AA111&lt;Y111,"1")+IF(Y114&lt;AA114,"1")+IF(AA117&lt;Y117,"1")</f>
        <v>0</v>
      </c>
      <c r="R105" s="222">
        <v>0</v>
      </c>
      <c r="S105" s="230">
        <v>0</v>
      </c>
      <c r="T105" s="221">
        <f>SUM(F105,H105,J105)</f>
        <v>0</v>
      </c>
      <c r="U105" s="221">
        <f>SUM(F106,H106,J106)</f>
        <v>0</v>
      </c>
      <c r="V105" s="221">
        <f>+T105-U105</f>
        <v>0</v>
      </c>
      <c r="W105" s="223">
        <f>SUM(E105,G105,I105)</f>
        <v>0</v>
      </c>
      <c r="X105" s="269"/>
      <c r="Y105" s="264"/>
      <c r="Z105" s="264"/>
      <c r="AA105" s="265"/>
      <c r="AB105" s="264"/>
    </row>
    <row r="106" spans="1:28" s="1" customFormat="1" ht="15" hidden="1" customHeight="1" x14ac:dyDescent="0.3">
      <c r="A106" s="259"/>
      <c r="B106" s="208"/>
      <c r="C106" s="263"/>
      <c r="D106" s="263"/>
      <c r="E106" s="225"/>
      <c r="F106" s="17"/>
      <c r="G106" s="220"/>
      <c r="H106" s="17"/>
      <c r="I106" s="220"/>
      <c r="J106" s="17"/>
      <c r="K106" s="228"/>
      <c r="L106" s="229"/>
      <c r="M106" s="45"/>
      <c r="N106" s="34"/>
      <c r="O106" s="222"/>
      <c r="P106" s="231"/>
      <c r="Q106" s="231"/>
      <c r="R106" s="222"/>
      <c r="S106" s="231"/>
      <c r="T106" s="222"/>
      <c r="U106" s="222"/>
      <c r="V106" s="222"/>
      <c r="W106" s="223"/>
      <c r="X106" s="269"/>
      <c r="Y106" s="264"/>
      <c r="Z106" s="264"/>
      <c r="AA106" s="265"/>
      <c r="AB106" s="264"/>
    </row>
    <row r="107" spans="1:28" s="1" customFormat="1" ht="9.9499999999999993" hidden="1" customHeight="1" x14ac:dyDescent="0.3">
      <c r="T107" s="7"/>
      <c r="X107" s="37"/>
      <c r="AA107" s="37"/>
    </row>
    <row r="108" spans="1:28" s="1" customFormat="1" ht="15" hidden="1" customHeight="1" x14ac:dyDescent="0.3">
      <c r="A108" s="141" t="s">
        <v>112</v>
      </c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39"/>
      <c r="Y108" s="10"/>
      <c r="Z108" s="10"/>
      <c r="AA108" s="39"/>
      <c r="AB108" s="10"/>
    </row>
    <row r="109" spans="1:28" s="1" customFormat="1" ht="15" hidden="1" customHeight="1" x14ac:dyDescent="0.3">
      <c r="A109" s="5"/>
      <c r="B109" s="5"/>
      <c r="T109" s="7"/>
      <c r="X109" s="268" t="s">
        <v>2</v>
      </c>
      <c r="Y109" s="268"/>
      <c r="Z109" s="268"/>
      <c r="AA109" s="268"/>
      <c r="AB109" s="148"/>
    </row>
    <row r="110" spans="1:28" s="1" customFormat="1" ht="15" hidden="1" customHeight="1" x14ac:dyDescent="0.3">
      <c r="A110" s="19" t="s">
        <v>3</v>
      </c>
      <c r="B110" s="19"/>
      <c r="C110" s="19" t="s">
        <v>4</v>
      </c>
      <c r="D110" s="19"/>
      <c r="E110" s="19"/>
      <c r="F110" s="154" t="s">
        <v>5</v>
      </c>
      <c r="G110" s="154"/>
      <c r="H110" s="154"/>
      <c r="I110" s="154"/>
      <c r="J110" s="154"/>
      <c r="K110" s="154"/>
      <c r="L110" s="154"/>
      <c r="M110" s="19"/>
      <c r="N110" s="19"/>
      <c r="O110" s="154" t="s">
        <v>35</v>
      </c>
      <c r="P110" s="154"/>
      <c r="Q110" s="154"/>
      <c r="R110" s="154"/>
      <c r="S110" s="19"/>
      <c r="T110" s="154" t="s">
        <v>6</v>
      </c>
      <c r="U110" s="154"/>
      <c r="V110" s="154"/>
      <c r="W110" s="154"/>
      <c r="X110" s="40" t="s">
        <v>0</v>
      </c>
      <c r="Y110" s="36" t="s">
        <v>7</v>
      </c>
      <c r="Z110" s="36"/>
      <c r="AA110" s="40" t="s">
        <v>0</v>
      </c>
      <c r="AB110" s="19" t="s">
        <v>8</v>
      </c>
    </row>
    <row r="111" spans="1:28" s="1" customFormat="1" ht="24.75" hidden="1" customHeight="1" x14ac:dyDescent="0.3">
      <c r="A111" s="6" t="s">
        <v>100</v>
      </c>
      <c r="B111" s="6"/>
      <c r="C111" s="68">
        <f>C99</f>
        <v>0</v>
      </c>
      <c r="D111" s="55" t="s">
        <v>99</v>
      </c>
      <c r="E111" s="55"/>
      <c r="F111" s="266">
        <f>C105</f>
        <v>0</v>
      </c>
      <c r="G111" s="266"/>
      <c r="H111" s="266"/>
      <c r="I111" s="266"/>
      <c r="J111" s="266"/>
      <c r="K111" s="266"/>
      <c r="L111" s="266"/>
      <c r="M111" s="74"/>
      <c r="N111" s="44"/>
      <c r="O111" s="235" t="s">
        <v>96</v>
      </c>
      <c r="P111" s="236"/>
      <c r="Q111" s="236"/>
      <c r="R111" s="237"/>
      <c r="S111" s="48"/>
      <c r="T111" s="145">
        <v>44790</v>
      </c>
      <c r="U111" s="146"/>
      <c r="V111" s="146"/>
      <c r="W111" s="147"/>
      <c r="X111" s="41"/>
      <c r="Y111" s="35"/>
      <c r="Z111" s="267" t="s">
        <v>9</v>
      </c>
      <c r="AA111" s="41"/>
      <c r="AB111" s="53"/>
    </row>
    <row r="112" spans="1:28" s="1" customFormat="1" ht="15" hidden="1" customHeight="1" x14ac:dyDescent="0.3">
      <c r="A112" s="6" t="s">
        <v>102</v>
      </c>
      <c r="B112" s="6"/>
      <c r="C112" s="75">
        <f>+C101</f>
        <v>0</v>
      </c>
      <c r="D112" s="55" t="s">
        <v>99</v>
      </c>
      <c r="E112" s="55"/>
      <c r="F112" s="266">
        <f>C103</f>
        <v>0</v>
      </c>
      <c r="G112" s="266"/>
      <c r="H112" s="266"/>
      <c r="I112" s="266"/>
      <c r="J112" s="266"/>
      <c r="K112" s="266"/>
      <c r="L112" s="266"/>
      <c r="M112" s="74"/>
      <c r="N112" s="44"/>
      <c r="O112" s="235" t="s">
        <v>96</v>
      </c>
      <c r="P112" s="236"/>
      <c r="Q112" s="236"/>
      <c r="R112" s="237"/>
      <c r="S112" s="48"/>
      <c r="T112" s="145">
        <v>44790</v>
      </c>
      <c r="U112" s="146"/>
      <c r="V112" s="146"/>
      <c r="W112" s="147"/>
      <c r="X112" s="41"/>
      <c r="Y112" s="35"/>
      <c r="Z112" s="267"/>
      <c r="AA112" s="41"/>
      <c r="AB112" s="53"/>
    </row>
    <row r="113" spans="1:28" s="1" customFormat="1" ht="15" hidden="1" customHeight="1" x14ac:dyDescent="0.3">
      <c r="A113" s="19" t="s">
        <v>3</v>
      </c>
      <c r="B113" s="19"/>
      <c r="C113" s="56" t="s">
        <v>4</v>
      </c>
      <c r="D113" s="56"/>
      <c r="E113" s="56"/>
      <c r="F113" s="270" t="s">
        <v>5</v>
      </c>
      <c r="G113" s="270"/>
      <c r="H113" s="270"/>
      <c r="I113" s="270"/>
      <c r="J113" s="270"/>
      <c r="K113" s="270"/>
      <c r="L113" s="270"/>
      <c r="M113" s="19"/>
      <c r="N113" s="19"/>
      <c r="O113" s="154" t="s">
        <v>35</v>
      </c>
      <c r="P113" s="154"/>
      <c r="Q113" s="154"/>
      <c r="R113" s="154"/>
      <c r="S113" s="19"/>
      <c r="T113" s="245" t="s">
        <v>6</v>
      </c>
      <c r="U113" s="245"/>
      <c r="V113" s="245"/>
      <c r="W113" s="245"/>
      <c r="X113" s="40" t="s">
        <v>0</v>
      </c>
      <c r="Y113" s="36" t="s">
        <v>7</v>
      </c>
      <c r="Z113" s="36"/>
      <c r="AA113" s="40" t="s">
        <v>0</v>
      </c>
      <c r="AB113" s="19" t="s">
        <v>8</v>
      </c>
    </row>
    <row r="114" spans="1:28" s="1" customFormat="1" ht="15" hidden="1" customHeight="1" x14ac:dyDescent="0.3">
      <c r="A114" s="6" t="s">
        <v>18</v>
      </c>
      <c r="B114" s="6"/>
      <c r="C114" s="54">
        <f>C105</f>
        <v>0</v>
      </c>
      <c r="D114" s="55" t="s">
        <v>99</v>
      </c>
      <c r="E114" s="55"/>
      <c r="F114" s="257">
        <f>C103</f>
        <v>0</v>
      </c>
      <c r="G114" s="257"/>
      <c r="H114" s="257"/>
      <c r="I114" s="257"/>
      <c r="J114" s="257"/>
      <c r="K114" s="257"/>
      <c r="L114" s="257"/>
      <c r="M114" s="44"/>
      <c r="N114" s="44"/>
      <c r="O114" s="235" t="s">
        <v>95</v>
      </c>
      <c r="P114" s="236"/>
      <c r="Q114" s="236"/>
      <c r="R114" s="237"/>
      <c r="S114" s="49"/>
      <c r="T114" s="256">
        <v>44795</v>
      </c>
      <c r="U114" s="256"/>
      <c r="V114" s="256"/>
      <c r="W114" s="256"/>
      <c r="X114" s="41"/>
      <c r="Y114" s="35"/>
      <c r="Z114" s="267" t="s">
        <v>9</v>
      </c>
      <c r="AA114" s="41"/>
      <c r="AB114" s="53"/>
    </row>
    <row r="115" spans="1:28" s="1" customFormat="1" ht="21.75" hidden="1" customHeight="1" x14ac:dyDescent="0.3">
      <c r="A115" s="6" t="s">
        <v>100</v>
      </c>
      <c r="B115" s="6"/>
      <c r="C115" s="68">
        <f>C99</f>
        <v>0</v>
      </c>
      <c r="D115" s="55" t="s">
        <v>99</v>
      </c>
      <c r="E115" s="55"/>
      <c r="F115" s="257">
        <f>C101</f>
        <v>0</v>
      </c>
      <c r="G115" s="257"/>
      <c r="H115" s="257"/>
      <c r="I115" s="257"/>
      <c r="J115" s="257"/>
      <c r="K115" s="257"/>
      <c r="L115" s="257"/>
      <c r="M115" s="44"/>
      <c r="N115" s="44"/>
      <c r="O115" s="235" t="s">
        <v>95</v>
      </c>
      <c r="P115" s="236"/>
      <c r="Q115" s="236"/>
      <c r="R115" s="237"/>
      <c r="S115" s="49"/>
      <c r="T115" s="256">
        <v>44795</v>
      </c>
      <c r="U115" s="256"/>
      <c r="V115" s="256"/>
      <c r="W115" s="256"/>
      <c r="X115" s="41"/>
      <c r="Y115" s="35"/>
      <c r="Z115" s="267"/>
      <c r="AA115" s="41"/>
      <c r="AB115" s="53"/>
    </row>
    <row r="116" spans="1:28" s="1" customFormat="1" ht="15" hidden="1" customHeight="1" x14ac:dyDescent="0.3">
      <c r="A116" s="19" t="s">
        <v>3</v>
      </c>
      <c r="B116" s="19"/>
      <c r="C116" s="56" t="s">
        <v>4</v>
      </c>
      <c r="D116" s="56"/>
      <c r="E116" s="56"/>
      <c r="F116" s="270" t="s">
        <v>5</v>
      </c>
      <c r="G116" s="270"/>
      <c r="H116" s="270"/>
      <c r="I116" s="270"/>
      <c r="J116" s="270"/>
      <c r="K116" s="270"/>
      <c r="L116" s="270"/>
      <c r="M116" s="19"/>
      <c r="N116" s="19"/>
      <c r="O116" s="154" t="s">
        <v>97</v>
      </c>
      <c r="P116" s="154"/>
      <c r="Q116" s="154"/>
      <c r="R116" s="154"/>
      <c r="S116" s="19"/>
      <c r="T116" s="245" t="s">
        <v>6</v>
      </c>
      <c r="U116" s="245"/>
      <c r="V116" s="245"/>
      <c r="W116" s="245"/>
      <c r="X116" s="40" t="s">
        <v>0</v>
      </c>
      <c r="Y116" s="36" t="s">
        <v>7</v>
      </c>
      <c r="Z116" s="36"/>
      <c r="AA116" s="40" t="s">
        <v>0</v>
      </c>
      <c r="AB116" s="19" t="s">
        <v>8</v>
      </c>
    </row>
    <row r="117" spans="1:28" s="72" customFormat="1" ht="15" hidden="1" customHeight="1" x14ac:dyDescent="0.3">
      <c r="A117" s="69" t="s">
        <v>100</v>
      </c>
      <c r="B117" s="69"/>
      <c r="C117" s="77">
        <f>C101</f>
        <v>0</v>
      </c>
      <c r="D117" s="70" t="s">
        <v>99</v>
      </c>
      <c r="E117" s="70"/>
      <c r="F117" s="271">
        <f>C105</f>
        <v>0</v>
      </c>
      <c r="G117" s="271"/>
      <c r="H117" s="271"/>
      <c r="I117" s="271"/>
      <c r="J117" s="271"/>
      <c r="K117" s="271"/>
      <c r="L117" s="271"/>
      <c r="M117" s="71"/>
      <c r="N117" s="71"/>
      <c r="O117" s="284" t="s">
        <v>96</v>
      </c>
      <c r="P117" s="284"/>
      <c r="Q117" s="284"/>
      <c r="R117" s="284"/>
      <c r="S117" s="83"/>
      <c r="T117" s="275">
        <v>44790</v>
      </c>
      <c r="U117" s="276"/>
      <c r="V117" s="276"/>
      <c r="W117" s="277"/>
      <c r="X117" s="41"/>
      <c r="Y117" s="35"/>
      <c r="Z117" s="267" t="s">
        <v>9</v>
      </c>
      <c r="AA117" s="41"/>
      <c r="AB117" s="53"/>
    </row>
    <row r="118" spans="1:28" s="1" customFormat="1" ht="30" hidden="1" customHeight="1" x14ac:dyDescent="0.3">
      <c r="A118" s="6" t="s">
        <v>100</v>
      </c>
      <c r="B118" s="6"/>
      <c r="C118" s="54">
        <f>C103</f>
        <v>0</v>
      </c>
      <c r="D118" s="55" t="s">
        <v>99</v>
      </c>
      <c r="E118" s="55"/>
      <c r="F118" s="278">
        <f>C99</f>
        <v>0</v>
      </c>
      <c r="G118" s="278"/>
      <c r="H118" s="278"/>
      <c r="I118" s="278"/>
      <c r="J118" s="278"/>
      <c r="K118" s="278"/>
      <c r="L118" s="278"/>
      <c r="M118" s="73"/>
      <c r="N118" s="44"/>
      <c r="O118" s="279" t="s">
        <v>96</v>
      </c>
      <c r="P118" s="279"/>
      <c r="Q118" s="279"/>
      <c r="R118" s="279"/>
      <c r="S118" s="76"/>
      <c r="T118" s="145">
        <v>44797</v>
      </c>
      <c r="U118" s="146"/>
      <c r="V118" s="146"/>
      <c r="W118" s="147"/>
      <c r="X118" s="41"/>
      <c r="Y118" s="35"/>
      <c r="Z118" s="267"/>
      <c r="AA118" s="41"/>
      <c r="AB118" s="53"/>
    </row>
  </sheetData>
  <mergeCells count="530">
    <mergeCell ref="F117:L117"/>
    <mergeCell ref="O117:R117"/>
    <mergeCell ref="T117:W117"/>
    <mergeCell ref="Z117:Z118"/>
    <mergeCell ref="F118:L118"/>
    <mergeCell ref="O118:R118"/>
    <mergeCell ref="T118:W118"/>
    <mergeCell ref="AB105:AB106"/>
    <mergeCell ref="A108:W108"/>
    <mergeCell ref="X109:AB109"/>
    <mergeCell ref="F116:L116"/>
    <mergeCell ref="O116:R116"/>
    <mergeCell ref="T116:W116"/>
    <mergeCell ref="V105:V106"/>
    <mergeCell ref="W105:W106"/>
    <mergeCell ref="X105:X106"/>
    <mergeCell ref="Y105:Y106"/>
    <mergeCell ref="Z105:Z106"/>
    <mergeCell ref="AA105:AA106"/>
    <mergeCell ref="K105:L106"/>
    <mergeCell ref="O105:O106"/>
    <mergeCell ref="P105:P106"/>
    <mergeCell ref="Q105:Q106"/>
    <mergeCell ref="R105:R106"/>
    <mergeCell ref="S105:S106"/>
    <mergeCell ref="X103:X104"/>
    <mergeCell ref="Y103:Y104"/>
    <mergeCell ref="Z103:Z104"/>
    <mergeCell ref="AA103:AA104"/>
    <mergeCell ref="AB103:AB104"/>
    <mergeCell ref="B105:B106"/>
    <mergeCell ref="C105:D106"/>
    <mergeCell ref="E105:E106"/>
    <mergeCell ref="G105:G106"/>
    <mergeCell ref="I105:I106"/>
    <mergeCell ref="R103:R104"/>
    <mergeCell ref="S103:S104"/>
    <mergeCell ref="T103:T104"/>
    <mergeCell ref="U103:U104"/>
    <mergeCell ref="V103:V104"/>
    <mergeCell ref="W103:W104"/>
    <mergeCell ref="Z101:Z102"/>
    <mergeCell ref="AA101:AA102"/>
    <mergeCell ref="AB101:AB102"/>
    <mergeCell ref="B103:B104"/>
    <mergeCell ref="C103:D104"/>
    <mergeCell ref="E103:E104"/>
    <mergeCell ref="G103:G104"/>
    <mergeCell ref="I103:J104"/>
    <mergeCell ref="O103:O104"/>
    <mergeCell ref="P103:P104"/>
    <mergeCell ref="Q103:Q104"/>
    <mergeCell ref="K103:L104"/>
    <mergeCell ref="AA99:AA100"/>
    <mergeCell ref="AB99:AB100"/>
    <mergeCell ref="B101:B102"/>
    <mergeCell ref="C101:D102"/>
    <mergeCell ref="E101:E102"/>
    <mergeCell ref="G101:H102"/>
    <mergeCell ref="I101:I102"/>
    <mergeCell ref="O101:O102"/>
    <mergeCell ref="P101:P102"/>
    <mergeCell ref="I99:I100"/>
    <mergeCell ref="O99:O100"/>
    <mergeCell ref="P99:P100"/>
    <mergeCell ref="Q99:Q100"/>
    <mergeCell ref="R99:R100"/>
    <mergeCell ref="K99:L100"/>
    <mergeCell ref="R101:R102"/>
    <mergeCell ref="S101:S102"/>
    <mergeCell ref="U101:U102"/>
    <mergeCell ref="V101:V102"/>
    <mergeCell ref="W101:W102"/>
    <mergeCell ref="X101:X102"/>
    <mergeCell ref="T101:T102"/>
    <mergeCell ref="K101:L102"/>
    <mergeCell ref="W99:W100"/>
    <mergeCell ref="B99:B100"/>
    <mergeCell ref="C99:D100"/>
    <mergeCell ref="E99:F100"/>
    <mergeCell ref="G99:G100"/>
    <mergeCell ref="Z114:Z115"/>
    <mergeCell ref="F115:L115"/>
    <mergeCell ref="O115:R115"/>
    <mergeCell ref="T115:W115"/>
    <mergeCell ref="A96:W96"/>
    <mergeCell ref="A98:A106"/>
    <mergeCell ref="E98:F98"/>
    <mergeCell ref="G98:H98"/>
    <mergeCell ref="I98:J98"/>
    <mergeCell ref="K98:L98"/>
    <mergeCell ref="Z111:Z112"/>
    <mergeCell ref="F112:L112"/>
    <mergeCell ref="O112:R112"/>
    <mergeCell ref="T112:W112"/>
    <mergeCell ref="F113:L113"/>
    <mergeCell ref="O113:R113"/>
    <mergeCell ref="T113:W113"/>
    <mergeCell ref="F110:L110"/>
    <mergeCell ref="O110:R110"/>
    <mergeCell ref="T110:W110"/>
    <mergeCell ref="T114:W114"/>
    <mergeCell ref="F114:L114"/>
    <mergeCell ref="O114:R114"/>
    <mergeCell ref="T105:T106"/>
    <mergeCell ref="U105:U106"/>
    <mergeCell ref="F92:L92"/>
    <mergeCell ref="O92:R92"/>
    <mergeCell ref="T92:W92"/>
    <mergeCell ref="Z92:Z93"/>
    <mergeCell ref="F93:L93"/>
    <mergeCell ref="O93:R93"/>
    <mergeCell ref="T93:W93"/>
    <mergeCell ref="X99:X100"/>
    <mergeCell ref="Y99:Y100"/>
    <mergeCell ref="Z99:Z100"/>
    <mergeCell ref="S99:S100"/>
    <mergeCell ref="T99:T100"/>
    <mergeCell ref="U99:U100"/>
    <mergeCell ref="V99:V100"/>
    <mergeCell ref="F111:L111"/>
    <mergeCell ref="O111:R111"/>
    <mergeCell ref="T111:W111"/>
    <mergeCell ref="Q101:Q102"/>
    <mergeCell ref="Y101:Y102"/>
    <mergeCell ref="P80:P81"/>
    <mergeCell ref="Q80:Q81"/>
    <mergeCell ref="R80:R81"/>
    <mergeCell ref="Z89:Z90"/>
    <mergeCell ref="F90:L90"/>
    <mergeCell ref="O90:R90"/>
    <mergeCell ref="T90:W90"/>
    <mergeCell ref="F91:L91"/>
    <mergeCell ref="O91:R91"/>
    <mergeCell ref="T91:W91"/>
    <mergeCell ref="F88:L88"/>
    <mergeCell ref="O88:R88"/>
    <mergeCell ref="T88:W88"/>
    <mergeCell ref="F89:L89"/>
    <mergeCell ref="O89:R89"/>
    <mergeCell ref="T89:W89"/>
    <mergeCell ref="E80:E81"/>
    <mergeCell ref="G80:G81"/>
    <mergeCell ref="I80:I81"/>
    <mergeCell ref="K80:L81"/>
    <mergeCell ref="W78:W79"/>
    <mergeCell ref="F86:L86"/>
    <mergeCell ref="O86:R86"/>
    <mergeCell ref="T86:W86"/>
    <mergeCell ref="Z86:Z87"/>
    <mergeCell ref="F87:L87"/>
    <mergeCell ref="O87:R87"/>
    <mergeCell ref="T87:W87"/>
    <mergeCell ref="A83:W83"/>
    <mergeCell ref="X84:AB84"/>
    <mergeCell ref="F85:L85"/>
    <mergeCell ref="O85:R85"/>
    <mergeCell ref="T85:W85"/>
    <mergeCell ref="U80:U81"/>
    <mergeCell ref="V80:V81"/>
    <mergeCell ref="W80:W81"/>
    <mergeCell ref="X80:X81"/>
    <mergeCell ref="Y80:Y81"/>
    <mergeCell ref="Z80:Z81"/>
    <mergeCell ref="O80:O81"/>
    <mergeCell ref="AA78:AA79"/>
    <mergeCell ref="AB78:AB79"/>
    <mergeCell ref="Q78:Q79"/>
    <mergeCell ref="R78:R79"/>
    <mergeCell ref="S78:S79"/>
    <mergeCell ref="T78:T79"/>
    <mergeCell ref="U78:U79"/>
    <mergeCell ref="V78:V79"/>
    <mergeCell ref="S80:S81"/>
    <mergeCell ref="T80:T81"/>
    <mergeCell ref="AA80:AA81"/>
    <mergeCell ref="AB80:AB81"/>
    <mergeCell ref="Y76:Y77"/>
    <mergeCell ref="Z76:Z77"/>
    <mergeCell ref="O76:O77"/>
    <mergeCell ref="P76:P77"/>
    <mergeCell ref="Q76:Q77"/>
    <mergeCell ref="R76:R77"/>
    <mergeCell ref="S76:S77"/>
    <mergeCell ref="T76:T77"/>
    <mergeCell ref="X78:X79"/>
    <mergeCell ref="Y78:Y79"/>
    <mergeCell ref="Z78:Z79"/>
    <mergeCell ref="Y74:Y75"/>
    <mergeCell ref="Z74:Z75"/>
    <mergeCell ref="AA74:AA75"/>
    <mergeCell ref="AB74:AB75"/>
    <mergeCell ref="B76:B77"/>
    <mergeCell ref="C76:D77"/>
    <mergeCell ref="E76:E77"/>
    <mergeCell ref="G76:H77"/>
    <mergeCell ref="I76:I77"/>
    <mergeCell ref="K76:K77"/>
    <mergeCell ref="S74:S75"/>
    <mergeCell ref="T74:T75"/>
    <mergeCell ref="U74:U75"/>
    <mergeCell ref="V74:V75"/>
    <mergeCell ref="W74:W75"/>
    <mergeCell ref="X74:X75"/>
    <mergeCell ref="I74:I75"/>
    <mergeCell ref="K74:K75"/>
    <mergeCell ref="O74:O75"/>
    <mergeCell ref="P74:P75"/>
    <mergeCell ref="Q74:Q75"/>
    <mergeCell ref="R74:R75"/>
    <mergeCell ref="AA76:AA77"/>
    <mergeCell ref="AB76:AB77"/>
    <mergeCell ref="A72:X72"/>
    <mergeCell ref="A73:A81"/>
    <mergeCell ref="E73:F73"/>
    <mergeCell ref="G73:H73"/>
    <mergeCell ref="I73:J73"/>
    <mergeCell ref="K73:L73"/>
    <mergeCell ref="B74:B75"/>
    <mergeCell ref="C74:D75"/>
    <mergeCell ref="E74:F75"/>
    <mergeCell ref="G74:G75"/>
    <mergeCell ref="B78:B79"/>
    <mergeCell ref="C78:D79"/>
    <mergeCell ref="E78:E79"/>
    <mergeCell ref="G78:G79"/>
    <mergeCell ref="I78:J79"/>
    <mergeCell ref="K78:K79"/>
    <mergeCell ref="O78:O79"/>
    <mergeCell ref="P78:P79"/>
    <mergeCell ref="U76:U77"/>
    <mergeCell ref="V76:V77"/>
    <mergeCell ref="W76:W77"/>
    <mergeCell ref="X76:X77"/>
    <mergeCell ref="B80:B81"/>
    <mergeCell ref="C80:D81"/>
    <mergeCell ref="F69:N69"/>
    <mergeCell ref="O69:R69"/>
    <mergeCell ref="T69:W69"/>
    <mergeCell ref="Z69:Z70"/>
    <mergeCell ref="F70:N70"/>
    <mergeCell ref="O70:R70"/>
    <mergeCell ref="T70:W70"/>
    <mergeCell ref="Z66:Z67"/>
    <mergeCell ref="F67:N67"/>
    <mergeCell ref="O67:R67"/>
    <mergeCell ref="T67:W67"/>
    <mergeCell ref="F68:N68"/>
    <mergeCell ref="O68:R68"/>
    <mergeCell ref="T68:W68"/>
    <mergeCell ref="F65:N65"/>
    <mergeCell ref="O65:R65"/>
    <mergeCell ref="T65:W65"/>
    <mergeCell ref="F66:N66"/>
    <mergeCell ref="O66:R66"/>
    <mergeCell ref="T66:W66"/>
    <mergeCell ref="F63:N63"/>
    <mergeCell ref="O63:R63"/>
    <mergeCell ref="T63:W63"/>
    <mergeCell ref="Z63:Z64"/>
    <mergeCell ref="F64:N64"/>
    <mergeCell ref="O64:R64"/>
    <mergeCell ref="T64:W64"/>
    <mergeCell ref="Z60:Z61"/>
    <mergeCell ref="F61:N61"/>
    <mergeCell ref="O61:R61"/>
    <mergeCell ref="T61:W61"/>
    <mergeCell ref="F62:N62"/>
    <mergeCell ref="O62:R62"/>
    <mergeCell ref="T62:W62"/>
    <mergeCell ref="T58:W58"/>
    <mergeCell ref="F59:N59"/>
    <mergeCell ref="O59:R59"/>
    <mergeCell ref="T59:W59"/>
    <mergeCell ref="F60:N60"/>
    <mergeCell ref="O60:R60"/>
    <mergeCell ref="T60:W60"/>
    <mergeCell ref="Y55:AB55"/>
    <mergeCell ref="F56:N56"/>
    <mergeCell ref="O56:R56"/>
    <mergeCell ref="T56:W56"/>
    <mergeCell ref="F57:N57"/>
    <mergeCell ref="O57:R57"/>
    <mergeCell ref="T57:W57"/>
    <mergeCell ref="Z57:Z58"/>
    <mergeCell ref="F58:N58"/>
    <mergeCell ref="O58:R58"/>
    <mergeCell ref="U51:U52"/>
    <mergeCell ref="V51:V52"/>
    <mergeCell ref="W51:W52"/>
    <mergeCell ref="X51:X52"/>
    <mergeCell ref="Y51:Y52"/>
    <mergeCell ref="A54:X54"/>
    <mergeCell ref="M51:N52"/>
    <mergeCell ref="P51:P52"/>
    <mergeCell ref="Q51:Q52"/>
    <mergeCell ref="R51:R52"/>
    <mergeCell ref="S51:S52"/>
    <mergeCell ref="T51:T52"/>
    <mergeCell ref="A42:A52"/>
    <mergeCell ref="G51:G52"/>
    <mergeCell ref="I51:I52"/>
    <mergeCell ref="K51:K52"/>
    <mergeCell ref="M49:M50"/>
    <mergeCell ref="P49:P50"/>
    <mergeCell ref="Q49:Q50"/>
    <mergeCell ref="R49:R50"/>
    <mergeCell ref="S49:S50"/>
    <mergeCell ref="T49:T50"/>
    <mergeCell ref="T45:T46"/>
    <mergeCell ref="U45:U46"/>
    <mergeCell ref="U47:U48"/>
    <mergeCell ref="V47:V48"/>
    <mergeCell ref="W47:W48"/>
    <mergeCell ref="X47:X48"/>
    <mergeCell ref="Y47:Y48"/>
    <mergeCell ref="B49:B50"/>
    <mergeCell ref="C49:D50"/>
    <mergeCell ref="E49:E50"/>
    <mergeCell ref="G49:G50"/>
    <mergeCell ref="I49:I50"/>
    <mergeCell ref="M47:M48"/>
    <mergeCell ref="P47:P48"/>
    <mergeCell ref="Q47:Q48"/>
    <mergeCell ref="R47:R48"/>
    <mergeCell ref="S47:S48"/>
    <mergeCell ref="T47:T48"/>
    <mergeCell ref="U49:U50"/>
    <mergeCell ref="V49:V50"/>
    <mergeCell ref="W49:W50"/>
    <mergeCell ref="X49:X50"/>
    <mergeCell ref="Y49:Y50"/>
    <mergeCell ref="V43:V44"/>
    <mergeCell ref="W43:W44"/>
    <mergeCell ref="X43:X44"/>
    <mergeCell ref="Y43:Y44"/>
    <mergeCell ref="B45:B46"/>
    <mergeCell ref="C45:D46"/>
    <mergeCell ref="E45:E46"/>
    <mergeCell ref="G45:H46"/>
    <mergeCell ref="I45:I46"/>
    <mergeCell ref="K45:K46"/>
    <mergeCell ref="P43:P44"/>
    <mergeCell ref="Q43:Q44"/>
    <mergeCell ref="R43:R44"/>
    <mergeCell ref="S43:S44"/>
    <mergeCell ref="T43:T44"/>
    <mergeCell ref="U43:U44"/>
    <mergeCell ref="V45:V46"/>
    <mergeCell ref="W45:W46"/>
    <mergeCell ref="X45:X46"/>
    <mergeCell ref="Y45:Y46"/>
    <mergeCell ref="P45:P46"/>
    <mergeCell ref="Q45:Q46"/>
    <mergeCell ref="R45:R46"/>
    <mergeCell ref="S45:S46"/>
    <mergeCell ref="M42:N42"/>
    <mergeCell ref="O42:O52"/>
    <mergeCell ref="B43:B44"/>
    <mergeCell ref="C43:D44"/>
    <mergeCell ref="E43:F44"/>
    <mergeCell ref="G43:G44"/>
    <mergeCell ref="I43:I44"/>
    <mergeCell ref="K43:K44"/>
    <mergeCell ref="M43:M44"/>
    <mergeCell ref="M45:M46"/>
    <mergeCell ref="C42:D42"/>
    <mergeCell ref="E42:F42"/>
    <mergeCell ref="G42:H42"/>
    <mergeCell ref="I42:J42"/>
    <mergeCell ref="K42:L42"/>
    <mergeCell ref="K49:L50"/>
    <mergeCell ref="B47:B48"/>
    <mergeCell ref="C47:D48"/>
    <mergeCell ref="E47:E48"/>
    <mergeCell ref="G47:G48"/>
    <mergeCell ref="I47:J48"/>
    <mergeCell ref="K47:K48"/>
    <mergeCell ref="C51:D52"/>
    <mergeCell ref="E51:E52"/>
    <mergeCell ref="F39:N39"/>
    <mergeCell ref="O39:R39"/>
    <mergeCell ref="T39:W39"/>
    <mergeCell ref="Z39:Z40"/>
    <mergeCell ref="F40:N40"/>
    <mergeCell ref="O40:R40"/>
    <mergeCell ref="T40:W40"/>
    <mergeCell ref="Z36:Z37"/>
    <mergeCell ref="F37:N37"/>
    <mergeCell ref="O37:R37"/>
    <mergeCell ref="T37:W37"/>
    <mergeCell ref="F38:N38"/>
    <mergeCell ref="O38:R38"/>
    <mergeCell ref="T38:W38"/>
    <mergeCell ref="F35:N35"/>
    <mergeCell ref="O35:R35"/>
    <mergeCell ref="T35:W35"/>
    <mergeCell ref="F36:N36"/>
    <mergeCell ref="O36:R36"/>
    <mergeCell ref="T36:W36"/>
    <mergeCell ref="F33:N33"/>
    <mergeCell ref="O33:R33"/>
    <mergeCell ref="T33:W33"/>
    <mergeCell ref="F29:N29"/>
    <mergeCell ref="O29:R29"/>
    <mergeCell ref="T29:W29"/>
    <mergeCell ref="F30:N30"/>
    <mergeCell ref="O30:R30"/>
    <mergeCell ref="T30:W30"/>
    <mergeCell ref="A24:X24"/>
    <mergeCell ref="Z33:Z34"/>
    <mergeCell ref="F34:N34"/>
    <mergeCell ref="O34:R34"/>
    <mergeCell ref="T34:W34"/>
    <mergeCell ref="Z30:Z31"/>
    <mergeCell ref="F31:N31"/>
    <mergeCell ref="O31:R31"/>
    <mergeCell ref="T31:W31"/>
    <mergeCell ref="F32:N32"/>
    <mergeCell ref="O32:R32"/>
    <mergeCell ref="T32:W32"/>
    <mergeCell ref="Y25:AB25"/>
    <mergeCell ref="F26:N26"/>
    <mergeCell ref="O26:R26"/>
    <mergeCell ref="T26:W26"/>
    <mergeCell ref="F27:N27"/>
    <mergeCell ref="O27:R27"/>
    <mergeCell ref="T27:W27"/>
    <mergeCell ref="Z27:Z28"/>
    <mergeCell ref="F28:N28"/>
    <mergeCell ref="O28:R28"/>
    <mergeCell ref="T28:W28"/>
    <mergeCell ref="T21:T22"/>
    <mergeCell ref="U21:U22"/>
    <mergeCell ref="V21:V22"/>
    <mergeCell ref="W21:W22"/>
    <mergeCell ref="X21:X22"/>
    <mergeCell ref="Y21:Y22"/>
    <mergeCell ref="K21:K22"/>
    <mergeCell ref="M21:N22"/>
    <mergeCell ref="P21:P22"/>
    <mergeCell ref="Q21:Q22"/>
    <mergeCell ref="R21:R22"/>
    <mergeCell ref="S21:S22"/>
    <mergeCell ref="B21:B22"/>
    <mergeCell ref="C21:D22"/>
    <mergeCell ref="E21:E22"/>
    <mergeCell ref="G21:G22"/>
    <mergeCell ref="I21:I22"/>
    <mergeCell ref="M19:M20"/>
    <mergeCell ref="P19:P20"/>
    <mergeCell ref="Q19:Q20"/>
    <mergeCell ref="R19:R20"/>
    <mergeCell ref="B19:B20"/>
    <mergeCell ref="C19:D20"/>
    <mergeCell ref="E19:E20"/>
    <mergeCell ref="G19:G20"/>
    <mergeCell ref="I19:I20"/>
    <mergeCell ref="K19:L20"/>
    <mergeCell ref="Y17:Y18"/>
    <mergeCell ref="K17:K18"/>
    <mergeCell ref="M17:M18"/>
    <mergeCell ref="P17:P18"/>
    <mergeCell ref="Q17:Q18"/>
    <mergeCell ref="R17:R18"/>
    <mergeCell ref="S17:S18"/>
    <mergeCell ref="U19:U20"/>
    <mergeCell ref="V19:V20"/>
    <mergeCell ref="W19:W20"/>
    <mergeCell ref="X19:X20"/>
    <mergeCell ref="Y19:Y20"/>
    <mergeCell ref="S19:S20"/>
    <mergeCell ref="T19:T20"/>
    <mergeCell ref="S13:S14"/>
    <mergeCell ref="T13:T14"/>
    <mergeCell ref="U13:U14"/>
    <mergeCell ref="U15:U16"/>
    <mergeCell ref="V15:V16"/>
    <mergeCell ref="W15:W16"/>
    <mergeCell ref="X15:X16"/>
    <mergeCell ref="Y15:Y16"/>
    <mergeCell ref="B17:B18"/>
    <mergeCell ref="C17:D18"/>
    <mergeCell ref="E17:E18"/>
    <mergeCell ref="G17:G18"/>
    <mergeCell ref="I17:J18"/>
    <mergeCell ref="M15:M16"/>
    <mergeCell ref="P15:P16"/>
    <mergeCell ref="Q15:Q16"/>
    <mergeCell ref="R15:R16"/>
    <mergeCell ref="S15:S16"/>
    <mergeCell ref="T15:T16"/>
    <mergeCell ref="T17:T18"/>
    <mergeCell ref="U17:U18"/>
    <mergeCell ref="V17:V18"/>
    <mergeCell ref="W17:W18"/>
    <mergeCell ref="X17:X18"/>
    <mergeCell ref="B15:B16"/>
    <mergeCell ref="C15:D16"/>
    <mergeCell ref="E15:E16"/>
    <mergeCell ref="G15:H16"/>
    <mergeCell ref="I15:I16"/>
    <mergeCell ref="K15:K16"/>
    <mergeCell ref="P13:P14"/>
    <mergeCell ref="Q13:Q14"/>
    <mergeCell ref="R13:R14"/>
    <mergeCell ref="N3:P3"/>
    <mergeCell ref="N4:P4"/>
    <mergeCell ref="N5:P5"/>
    <mergeCell ref="W9:AB9"/>
    <mergeCell ref="A10:X10"/>
    <mergeCell ref="A12:A22"/>
    <mergeCell ref="C12:D12"/>
    <mergeCell ref="E12:F12"/>
    <mergeCell ref="G12:H12"/>
    <mergeCell ref="I12:J12"/>
    <mergeCell ref="K12:L12"/>
    <mergeCell ref="M12:N12"/>
    <mergeCell ref="O12:O22"/>
    <mergeCell ref="B13:B14"/>
    <mergeCell ref="C13:D14"/>
    <mergeCell ref="E13:F14"/>
    <mergeCell ref="G13:G14"/>
    <mergeCell ref="I13:I14"/>
    <mergeCell ref="K13:K14"/>
    <mergeCell ref="M13:M14"/>
    <mergeCell ref="V13:V14"/>
    <mergeCell ref="W13:W14"/>
    <mergeCell ref="X13:X14"/>
    <mergeCell ref="Y13:Y1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"/>
  <dimension ref="A2:I30"/>
  <sheetViews>
    <sheetView showGridLines="0" topLeftCell="D1" workbookViewId="0">
      <selection activeCell="P20" sqref="P20"/>
    </sheetView>
  </sheetViews>
  <sheetFormatPr baseColWidth="10" defaultRowHeight="15" x14ac:dyDescent="0.25"/>
  <cols>
    <col min="1" max="1" width="3" hidden="1" customWidth="1"/>
    <col min="2" max="2" width="22" hidden="1" customWidth="1"/>
    <col min="3" max="3" width="0" hidden="1" customWidth="1"/>
    <col min="4" max="4" width="4.5703125" customWidth="1"/>
    <col min="5" max="5" width="29.42578125" bestFit="1" customWidth="1"/>
    <col min="6" max="6" width="3" customWidth="1"/>
    <col min="7" max="7" width="3" bestFit="1" customWidth="1"/>
    <col min="8" max="8" width="25.140625" customWidth="1"/>
    <col min="9" max="9" width="3.28515625" customWidth="1"/>
  </cols>
  <sheetData>
    <row r="2" spans="1:9" ht="18.75" x14ac:dyDescent="0.3">
      <c r="D2" s="162" t="s">
        <v>56</v>
      </c>
      <c r="E2" s="162"/>
      <c r="F2" s="162"/>
      <c r="G2" s="162"/>
      <c r="H2" s="162"/>
      <c r="I2" s="162"/>
    </row>
    <row r="3" spans="1:9" ht="15.75" thickBot="1" x14ac:dyDescent="0.3">
      <c r="A3" s="285" t="s">
        <v>39</v>
      </c>
      <c r="B3" s="285"/>
    </row>
    <row r="4" spans="1:9" ht="15.75" thickBot="1" x14ac:dyDescent="0.3">
      <c r="A4" s="11">
        <v>1</v>
      </c>
      <c r="B4" s="16" t="s">
        <v>40</v>
      </c>
      <c r="C4" t="s">
        <v>54</v>
      </c>
      <c r="D4" s="286" t="s">
        <v>10</v>
      </c>
      <c r="E4" s="287"/>
      <c r="G4" s="288" t="s">
        <v>11</v>
      </c>
      <c r="H4" s="289"/>
    </row>
    <row r="5" spans="1:9" x14ac:dyDescent="0.25">
      <c r="A5" s="11">
        <v>2</v>
      </c>
      <c r="B5" s="16" t="s">
        <v>25</v>
      </c>
      <c r="C5" t="s">
        <v>54</v>
      </c>
      <c r="D5" s="28">
        <v>1</v>
      </c>
      <c r="E5" s="29" t="s">
        <v>83</v>
      </c>
      <c r="G5" s="26">
        <v>6</v>
      </c>
      <c r="H5" s="27" t="s">
        <v>94</v>
      </c>
    </row>
    <row r="6" spans="1:9" x14ac:dyDescent="0.25">
      <c r="A6" s="11">
        <v>3</v>
      </c>
      <c r="B6" s="16" t="s">
        <v>41</v>
      </c>
      <c r="C6" t="s">
        <v>55</v>
      </c>
      <c r="D6" s="12">
        <v>2</v>
      </c>
      <c r="E6" s="13" t="s">
        <v>80</v>
      </c>
      <c r="G6" s="12">
        <v>7</v>
      </c>
      <c r="H6" s="13" t="s">
        <v>79</v>
      </c>
    </row>
    <row r="7" spans="1:9" x14ac:dyDescent="0.25">
      <c r="A7" s="11">
        <v>4</v>
      </c>
      <c r="B7" s="16" t="s">
        <v>33</v>
      </c>
      <c r="C7" t="s">
        <v>55</v>
      </c>
      <c r="D7" s="12">
        <v>3</v>
      </c>
      <c r="E7" s="13" t="s">
        <v>23</v>
      </c>
      <c r="G7" s="12">
        <v>8</v>
      </c>
      <c r="H7" s="13" t="s">
        <v>89</v>
      </c>
    </row>
    <row r="8" spans="1:9" x14ac:dyDescent="0.25">
      <c r="A8" s="11">
        <v>5</v>
      </c>
      <c r="B8" s="16" t="s">
        <v>34</v>
      </c>
      <c r="C8" t="s">
        <v>54</v>
      </c>
      <c r="D8" s="12">
        <v>4</v>
      </c>
      <c r="E8" s="13" t="s">
        <v>32</v>
      </c>
      <c r="G8" s="12">
        <v>9</v>
      </c>
      <c r="H8" s="13" t="s">
        <v>20</v>
      </c>
    </row>
    <row r="9" spans="1:9" ht="15.75" thickBot="1" x14ac:dyDescent="0.3">
      <c r="A9" s="11">
        <v>6</v>
      </c>
      <c r="B9" s="16" t="s">
        <v>30</v>
      </c>
      <c r="C9" t="s">
        <v>55</v>
      </c>
      <c r="D9" s="14">
        <v>5</v>
      </c>
      <c r="E9" s="15" t="s">
        <v>82</v>
      </c>
      <c r="G9" s="14">
        <v>10</v>
      </c>
      <c r="H9" s="15" t="s">
        <v>77</v>
      </c>
    </row>
    <row r="10" spans="1:9" x14ac:dyDescent="0.25">
      <c r="A10" s="11">
        <v>20</v>
      </c>
      <c r="B10" s="16" t="s">
        <v>19</v>
      </c>
      <c r="C10" t="s">
        <v>54</v>
      </c>
    </row>
    <row r="11" spans="1:9" x14ac:dyDescent="0.25">
      <c r="A11" s="11">
        <v>21</v>
      </c>
      <c r="B11" s="16" t="s">
        <v>21</v>
      </c>
      <c r="C11" t="s">
        <v>54</v>
      </c>
      <c r="D11" t="s">
        <v>57</v>
      </c>
      <c r="E11" t="s">
        <v>82</v>
      </c>
    </row>
    <row r="12" spans="1:9" x14ac:dyDescent="0.25">
      <c r="A12" s="11">
        <v>22</v>
      </c>
      <c r="B12" s="16" t="s">
        <v>28</v>
      </c>
      <c r="C12" t="s">
        <v>54</v>
      </c>
      <c r="D12" t="s">
        <v>58</v>
      </c>
      <c r="E12" t="s">
        <v>94</v>
      </c>
    </row>
    <row r="13" spans="1:9" x14ac:dyDescent="0.25">
      <c r="A13" s="11">
        <v>23</v>
      </c>
      <c r="B13" s="16" t="s">
        <v>43</v>
      </c>
      <c r="C13" t="s">
        <v>54</v>
      </c>
      <c r="D13" t="s">
        <v>59</v>
      </c>
      <c r="E13" t="s">
        <v>32</v>
      </c>
    </row>
    <row r="14" spans="1:9" x14ac:dyDescent="0.25">
      <c r="A14" s="11">
        <v>24</v>
      </c>
      <c r="B14" s="16" t="s">
        <v>29</v>
      </c>
      <c r="C14" t="s">
        <v>55</v>
      </c>
      <c r="D14" t="s">
        <v>60</v>
      </c>
      <c r="E14" t="s">
        <v>23</v>
      </c>
    </row>
    <row r="15" spans="1:9" x14ac:dyDescent="0.25">
      <c r="A15" s="11">
        <v>25</v>
      </c>
      <c r="B15" s="16" t="s">
        <v>32</v>
      </c>
      <c r="C15" t="s">
        <v>54</v>
      </c>
      <c r="D15" t="s">
        <v>61</v>
      </c>
      <c r="E15" t="s">
        <v>83</v>
      </c>
    </row>
    <row r="16" spans="1:9" x14ac:dyDescent="0.25">
      <c r="A16" s="11">
        <v>26</v>
      </c>
      <c r="B16" s="16" t="s">
        <v>31</v>
      </c>
      <c r="C16" t="s">
        <v>54</v>
      </c>
      <c r="D16" t="s">
        <v>62</v>
      </c>
      <c r="E16" t="s">
        <v>80</v>
      </c>
    </row>
    <row r="17" spans="1:5" x14ac:dyDescent="0.25">
      <c r="A17" s="11">
        <v>27</v>
      </c>
      <c r="B17" s="16" t="s">
        <v>44</v>
      </c>
      <c r="C17" t="s">
        <v>55</v>
      </c>
      <c r="D17" t="s">
        <v>63</v>
      </c>
      <c r="E17" t="s">
        <v>89</v>
      </c>
    </row>
    <row r="18" spans="1:5" x14ac:dyDescent="0.25">
      <c r="A18" s="11">
        <v>28</v>
      </c>
      <c r="B18" s="16" t="s">
        <v>45</v>
      </c>
      <c r="C18" t="s">
        <v>55</v>
      </c>
      <c r="D18" t="s">
        <v>64</v>
      </c>
      <c r="E18" t="s">
        <v>79</v>
      </c>
    </row>
    <row r="19" spans="1:5" x14ac:dyDescent="0.25">
      <c r="A19" s="11">
        <v>29</v>
      </c>
      <c r="B19" s="16" t="s">
        <v>46</v>
      </c>
      <c r="C19" t="s">
        <v>55</v>
      </c>
      <c r="D19" t="s">
        <v>65</v>
      </c>
      <c r="E19" t="s">
        <v>20</v>
      </c>
    </row>
    <row r="20" spans="1:5" x14ac:dyDescent="0.25">
      <c r="A20" s="11">
        <v>30</v>
      </c>
      <c r="B20" s="16" t="s">
        <v>47</v>
      </c>
      <c r="C20" t="s">
        <v>54</v>
      </c>
      <c r="D20" t="s">
        <v>66</v>
      </c>
      <c r="E20" t="s">
        <v>77</v>
      </c>
    </row>
    <row r="21" spans="1:5" x14ac:dyDescent="0.25">
      <c r="A21" s="11">
        <v>31</v>
      </c>
      <c r="B21" s="16" t="s">
        <v>48</v>
      </c>
      <c r="C21" t="s">
        <v>54</v>
      </c>
    </row>
    <row r="22" spans="1:5" x14ac:dyDescent="0.25">
      <c r="A22" s="11">
        <v>32</v>
      </c>
      <c r="B22" s="16" t="s">
        <v>49</v>
      </c>
      <c r="C22" t="s">
        <v>54</v>
      </c>
    </row>
    <row r="23" spans="1:5" x14ac:dyDescent="0.25">
      <c r="A23" s="11">
        <v>33</v>
      </c>
      <c r="B23" s="16" t="s">
        <v>50</v>
      </c>
      <c r="C23" t="s">
        <v>55</v>
      </c>
    </row>
    <row r="24" spans="1:5" x14ac:dyDescent="0.25">
      <c r="A24" s="11">
        <v>34</v>
      </c>
      <c r="B24" s="16" t="s">
        <v>51</v>
      </c>
      <c r="C24" t="s">
        <v>54</v>
      </c>
    </row>
    <row r="25" spans="1:5" x14ac:dyDescent="0.25">
      <c r="A25" s="11">
        <v>35</v>
      </c>
      <c r="B25" s="16" t="s">
        <v>24</v>
      </c>
      <c r="C25" t="s">
        <v>54</v>
      </c>
    </row>
    <row r="26" spans="1:5" x14ac:dyDescent="0.25">
      <c r="A26" s="11">
        <v>36</v>
      </c>
      <c r="B26" s="16" t="s">
        <v>27</v>
      </c>
      <c r="C26" t="s">
        <v>54</v>
      </c>
    </row>
    <row r="27" spans="1:5" x14ac:dyDescent="0.25">
      <c r="A27" s="11">
        <v>37</v>
      </c>
      <c r="B27" s="16" t="s">
        <v>22</v>
      </c>
      <c r="C27" t="s">
        <v>54</v>
      </c>
    </row>
    <row r="28" spans="1:5" x14ac:dyDescent="0.25">
      <c r="A28" s="11">
        <v>38</v>
      </c>
      <c r="B28" s="16" t="s">
        <v>52</v>
      </c>
      <c r="C28" t="s">
        <v>55</v>
      </c>
    </row>
    <row r="29" spans="1:5" x14ac:dyDescent="0.25">
      <c r="A29" s="11">
        <v>39</v>
      </c>
      <c r="B29" s="16" t="s">
        <v>53</v>
      </c>
      <c r="C29" t="s">
        <v>55</v>
      </c>
    </row>
    <row r="30" spans="1:5" x14ac:dyDescent="0.25">
      <c r="A30" s="11">
        <v>40</v>
      </c>
      <c r="B30" s="11" t="s">
        <v>26</v>
      </c>
      <c r="C30" t="s">
        <v>54</v>
      </c>
    </row>
  </sheetData>
  <mergeCells count="4">
    <mergeCell ref="D2:I2"/>
    <mergeCell ref="A3:B3"/>
    <mergeCell ref="D4:E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2:AA31"/>
  <sheetViews>
    <sheetView showGridLines="0" tabSelected="1" topLeftCell="A10" zoomScale="90" zoomScaleNormal="90" zoomScaleSheetLayoutView="90" zoomScalePageLayoutView="55" workbookViewId="0">
      <selection activeCell="C33" sqref="C33"/>
    </sheetView>
  </sheetViews>
  <sheetFormatPr baseColWidth="10" defaultColWidth="10.85546875" defaultRowHeight="15" x14ac:dyDescent="0.3"/>
  <cols>
    <col min="1" max="1" width="16.7109375" style="99" customWidth="1"/>
    <col min="2" max="2" width="5.42578125" style="1" customWidth="1"/>
    <col min="3" max="3" width="24.140625" style="1" customWidth="1"/>
    <col min="4" max="4" width="4.5703125" style="1" customWidth="1"/>
    <col min="5" max="5" width="4.140625" style="1" customWidth="1"/>
    <col min="6" max="6" width="4.42578125" style="1" customWidth="1"/>
    <col min="7" max="7" width="2.7109375" style="1" customWidth="1"/>
    <col min="8" max="8" width="4.5703125" style="1" customWidth="1"/>
    <col min="9" max="9" width="3.85546875" style="1" customWidth="1"/>
    <col min="10" max="10" width="4" style="1" customWidth="1"/>
    <col min="11" max="11" width="2.42578125" style="1" customWidth="1"/>
    <col min="12" max="13" width="4.85546875" style="1" customWidth="1"/>
    <col min="14" max="14" width="0.85546875" style="1" customWidth="1"/>
    <col min="15" max="16" width="5.7109375" style="1" customWidth="1"/>
    <col min="17" max="17" width="9.42578125" style="1" customWidth="1"/>
    <col min="18" max="19" width="5.7109375" style="1" customWidth="1"/>
    <col min="20" max="20" width="5.7109375" style="7" customWidth="1"/>
    <col min="21" max="21" width="5.7109375" style="1" customWidth="1"/>
    <col min="22" max="22" width="7.5703125" style="1" customWidth="1"/>
    <col min="23" max="23" width="9.140625" style="37" customWidth="1"/>
    <col min="24" max="25" width="5.7109375" style="1" customWidth="1"/>
    <col min="26" max="26" width="7" style="37" customWidth="1"/>
    <col min="27" max="27" width="5.7109375" style="1" customWidth="1"/>
    <col min="28" max="28" width="15.140625" style="1" customWidth="1"/>
    <col min="29" max="31" width="11.42578125" style="1" customWidth="1"/>
    <col min="32" max="16384" width="10.85546875" style="1"/>
  </cols>
  <sheetData>
    <row r="2" spans="1:27" x14ac:dyDescent="0.3">
      <c r="L2" s="158"/>
      <c r="M2" s="158"/>
      <c r="N2" s="158"/>
      <c r="O2" s="158"/>
    </row>
    <row r="3" spans="1:27" x14ac:dyDescent="0.3">
      <c r="L3" s="158"/>
      <c r="M3" s="158"/>
      <c r="N3" s="158"/>
      <c r="O3" s="158"/>
    </row>
    <row r="4" spans="1:27" x14ac:dyDescent="0.3">
      <c r="L4" s="158"/>
      <c r="M4" s="158"/>
      <c r="N4" s="158"/>
      <c r="O4" s="158"/>
    </row>
    <row r="8" spans="1:27" ht="15" customHeight="1" x14ac:dyDescent="0.3">
      <c r="A8" s="100" t="s">
        <v>218</v>
      </c>
      <c r="B8" s="4"/>
      <c r="R8" s="85" t="s">
        <v>219</v>
      </c>
      <c r="S8" s="85"/>
      <c r="T8" s="85"/>
      <c r="U8" s="85"/>
      <c r="V8" s="85"/>
      <c r="W8" s="85"/>
    </row>
    <row r="9" spans="1:27" ht="21.75" customHeight="1" x14ac:dyDescent="0.3">
      <c r="A9" s="159" t="s">
        <v>211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9"/>
      <c r="Y9" s="9"/>
      <c r="Z9" s="39"/>
      <c r="AA9" s="9"/>
    </row>
    <row r="10" spans="1:27" ht="15" customHeight="1" x14ac:dyDescent="0.3">
      <c r="A10" s="10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8"/>
      <c r="U10" s="3"/>
      <c r="V10" s="3"/>
      <c r="W10" s="38"/>
      <c r="X10" s="2"/>
      <c r="Y10" s="2"/>
      <c r="Z10" s="38"/>
      <c r="AA10" s="2"/>
    </row>
    <row r="11" spans="1:27" ht="16.5" customHeight="1" x14ac:dyDescent="0.3"/>
    <row r="12" spans="1:27" ht="15" customHeight="1" x14ac:dyDescent="0.3">
      <c r="A12" s="141" t="s">
        <v>209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0"/>
      <c r="Y12" s="10"/>
      <c r="Z12" s="39"/>
      <c r="AA12" s="10"/>
    </row>
    <row r="13" spans="1:27" ht="15" customHeight="1" x14ac:dyDescent="0.3">
      <c r="A13" s="102"/>
      <c r="B13" s="5"/>
      <c r="X13" s="148" t="s">
        <v>2</v>
      </c>
      <c r="Y13" s="148"/>
      <c r="Z13" s="148"/>
      <c r="AA13" s="148"/>
    </row>
    <row r="14" spans="1:27" ht="15" customHeight="1" x14ac:dyDescent="0.3">
      <c r="A14" s="103" t="s">
        <v>3</v>
      </c>
      <c r="B14" s="19"/>
      <c r="C14" s="19" t="s">
        <v>4</v>
      </c>
      <c r="D14" s="32"/>
      <c r="E14" s="32"/>
      <c r="F14" s="142" t="s">
        <v>5</v>
      </c>
      <c r="G14" s="143"/>
      <c r="H14" s="143"/>
      <c r="I14" s="143"/>
      <c r="J14" s="143"/>
      <c r="K14" s="143"/>
      <c r="L14" s="144"/>
      <c r="M14" s="84"/>
      <c r="N14" s="154" t="s">
        <v>35</v>
      </c>
      <c r="O14" s="154"/>
      <c r="P14" s="154"/>
      <c r="Q14" s="154"/>
      <c r="R14" s="19"/>
      <c r="S14" s="154" t="s">
        <v>6</v>
      </c>
      <c r="T14" s="154"/>
      <c r="U14" s="154"/>
      <c r="V14" s="154"/>
      <c r="W14" s="40" t="s">
        <v>0</v>
      </c>
      <c r="X14" s="36" t="s">
        <v>7</v>
      </c>
      <c r="Y14" s="36"/>
      <c r="Z14" s="40" t="s">
        <v>0</v>
      </c>
      <c r="AA14" s="36" t="s">
        <v>8</v>
      </c>
    </row>
    <row r="15" spans="1:27" ht="15" customHeight="1" x14ac:dyDescent="0.3">
      <c r="A15" s="105">
        <v>0.5</v>
      </c>
      <c r="B15" s="6"/>
      <c r="C15" s="75" t="str">
        <f>'SORTEO SEMIFINAL'!F5</f>
        <v>INMOBILIARIA</v>
      </c>
      <c r="D15" s="86"/>
      <c r="E15" s="86"/>
      <c r="F15" s="155" t="str">
        <f>'SORTEO SEMIFINAL'!I6</f>
        <v>INDEPORTES</v>
      </c>
      <c r="G15" s="156"/>
      <c r="H15" s="156"/>
      <c r="I15" s="156"/>
      <c r="J15" s="156"/>
      <c r="K15" s="156"/>
      <c r="L15" s="157"/>
      <c r="M15" s="86"/>
      <c r="N15" s="151" t="s">
        <v>116</v>
      </c>
      <c r="O15" s="152"/>
      <c r="P15" s="152"/>
      <c r="Q15" s="153"/>
      <c r="R15" s="51"/>
      <c r="S15" s="145">
        <v>45082</v>
      </c>
      <c r="T15" s="146"/>
      <c r="U15" s="146"/>
      <c r="V15" s="147"/>
      <c r="W15" s="149"/>
      <c r="X15" s="150"/>
      <c r="Y15" s="19" t="s">
        <v>9</v>
      </c>
      <c r="Z15" s="149"/>
      <c r="AA15" s="150"/>
    </row>
    <row r="16" spans="1:27" ht="16.5" customHeight="1" x14ac:dyDescent="0.3"/>
    <row r="17" spans="1:27" ht="15" customHeight="1" x14ac:dyDescent="0.3">
      <c r="A17" s="141" t="s">
        <v>210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0"/>
      <c r="Y17" s="10"/>
      <c r="Z17" s="39"/>
      <c r="AA17" s="10"/>
    </row>
    <row r="18" spans="1:27" ht="15" customHeight="1" x14ac:dyDescent="0.3">
      <c r="A18" s="102"/>
      <c r="B18" s="5"/>
      <c r="X18" s="148" t="s">
        <v>2</v>
      </c>
      <c r="Y18" s="148"/>
      <c r="Z18" s="148"/>
      <c r="AA18" s="148"/>
    </row>
    <row r="19" spans="1:27" ht="15" customHeight="1" x14ac:dyDescent="0.3">
      <c r="A19" s="103" t="s">
        <v>3</v>
      </c>
      <c r="B19" s="19"/>
      <c r="C19" s="19" t="s">
        <v>4</v>
      </c>
      <c r="D19" s="32"/>
      <c r="E19" s="32"/>
      <c r="F19" s="142" t="s">
        <v>5</v>
      </c>
      <c r="G19" s="143"/>
      <c r="H19" s="143"/>
      <c r="I19" s="143"/>
      <c r="J19" s="143"/>
      <c r="K19" s="143"/>
      <c r="L19" s="144"/>
      <c r="M19" s="84"/>
      <c r="N19" s="154" t="s">
        <v>35</v>
      </c>
      <c r="O19" s="154"/>
      <c r="P19" s="154"/>
      <c r="Q19" s="154"/>
      <c r="R19" s="19"/>
      <c r="S19" s="154" t="s">
        <v>6</v>
      </c>
      <c r="T19" s="154"/>
      <c r="U19" s="154"/>
      <c r="V19" s="154"/>
      <c r="W19" s="40" t="s">
        <v>0</v>
      </c>
      <c r="X19" s="36" t="s">
        <v>7</v>
      </c>
      <c r="Y19" s="36"/>
      <c r="Z19" s="40" t="s">
        <v>0</v>
      </c>
      <c r="AA19" s="36" t="s">
        <v>8</v>
      </c>
    </row>
    <row r="20" spans="1:27" ht="15" customHeight="1" x14ac:dyDescent="0.3">
      <c r="A20" s="105">
        <v>0.54166666666666663</v>
      </c>
      <c r="B20" s="6"/>
      <c r="C20" s="75" t="str">
        <f>'SORTEO SEMIFINAL'!I5</f>
        <v>SECRETARIA GENERAL</v>
      </c>
      <c r="D20" s="86"/>
      <c r="E20" s="86"/>
      <c r="F20" s="155" t="str">
        <f>'SORTEO SEMIFINAL'!F6</f>
        <v>HACIENDA</v>
      </c>
      <c r="G20" s="156"/>
      <c r="H20" s="156"/>
      <c r="I20" s="156"/>
      <c r="J20" s="156"/>
      <c r="K20" s="156"/>
      <c r="L20" s="157"/>
      <c r="M20" s="86"/>
      <c r="N20" s="151" t="s">
        <v>116</v>
      </c>
      <c r="O20" s="152"/>
      <c r="P20" s="152"/>
      <c r="Q20" s="153"/>
      <c r="R20" s="51"/>
      <c r="S20" s="145">
        <v>45082</v>
      </c>
      <c r="T20" s="146"/>
      <c r="U20" s="146"/>
      <c r="V20" s="147"/>
      <c r="W20" s="149"/>
      <c r="X20" s="150"/>
      <c r="Y20" s="19" t="s">
        <v>9</v>
      </c>
      <c r="Z20" s="149"/>
      <c r="AA20" s="150"/>
    </row>
    <row r="23" spans="1:27" ht="15" customHeight="1" x14ac:dyDescent="0.3">
      <c r="A23" s="141" t="s">
        <v>212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0"/>
      <c r="Y23" s="10"/>
      <c r="Z23" s="39"/>
      <c r="AA23" s="10"/>
    </row>
    <row r="24" spans="1:27" ht="15" customHeight="1" x14ac:dyDescent="0.3">
      <c r="A24" s="102"/>
      <c r="B24" s="5"/>
      <c r="X24" s="148" t="s">
        <v>2</v>
      </c>
      <c r="Y24" s="148"/>
      <c r="Z24" s="148"/>
      <c r="AA24" s="148"/>
    </row>
    <row r="25" spans="1:27" ht="15" customHeight="1" x14ac:dyDescent="0.3">
      <c r="A25" s="103" t="s">
        <v>3</v>
      </c>
      <c r="B25" s="19"/>
      <c r="C25" s="19" t="s">
        <v>4</v>
      </c>
      <c r="D25" s="32"/>
      <c r="E25" s="32"/>
      <c r="F25" s="142" t="s">
        <v>5</v>
      </c>
      <c r="G25" s="143"/>
      <c r="H25" s="143"/>
      <c r="I25" s="143"/>
      <c r="J25" s="143"/>
      <c r="K25" s="143"/>
      <c r="L25" s="144"/>
      <c r="M25" s="84"/>
      <c r="N25" s="154" t="s">
        <v>35</v>
      </c>
      <c r="O25" s="154"/>
      <c r="P25" s="154"/>
      <c r="Q25" s="154"/>
      <c r="R25" s="19"/>
      <c r="S25" s="154" t="s">
        <v>6</v>
      </c>
      <c r="T25" s="154"/>
      <c r="U25" s="154"/>
      <c r="V25" s="154"/>
      <c r="W25" s="40" t="s">
        <v>0</v>
      </c>
      <c r="X25" s="36" t="s">
        <v>7</v>
      </c>
      <c r="Y25" s="36"/>
      <c r="Z25" s="40" t="s">
        <v>0</v>
      </c>
      <c r="AA25" s="36" t="s">
        <v>8</v>
      </c>
    </row>
    <row r="26" spans="1:27" ht="19.5" customHeight="1" x14ac:dyDescent="0.3">
      <c r="A26" s="105">
        <v>0.5</v>
      </c>
      <c r="B26" s="6"/>
      <c r="C26" s="75" t="s">
        <v>214</v>
      </c>
      <c r="D26" s="86"/>
      <c r="E26" s="86"/>
      <c r="F26" s="155" t="s">
        <v>215</v>
      </c>
      <c r="G26" s="156"/>
      <c r="H26" s="156"/>
      <c r="I26" s="156"/>
      <c r="J26" s="156"/>
      <c r="K26" s="156"/>
      <c r="L26" s="157"/>
      <c r="M26" s="86"/>
      <c r="N26" s="151" t="s">
        <v>116</v>
      </c>
      <c r="O26" s="152"/>
      <c r="P26" s="152"/>
      <c r="Q26" s="153"/>
      <c r="R26" s="51"/>
      <c r="S26" s="145">
        <v>45084</v>
      </c>
      <c r="T26" s="146"/>
      <c r="U26" s="146"/>
      <c r="V26" s="147"/>
      <c r="W26" s="149"/>
      <c r="X26" s="150"/>
      <c r="Y26" s="19" t="s">
        <v>9</v>
      </c>
      <c r="Z26" s="149"/>
      <c r="AA26" s="150"/>
    </row>
    <row r="27" spans="1:27" ht="16.5" customHeight="1" x14ac:dyDescent="0.3"/>
    <row r="28" spans="1:27" ht="15" customHeight="1" x14ac:dyDescent="0.3">
      <c r="A28" s="141" t="s">
        <v>213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0"/>
      <c r="Y28" s="10"/>
      <c r="Z28" s="39"/>
      <c r="AA28" s="10"/>
    </row>
    <row r="29" spans="1:27" ht="15" customHeight="1" x14ac:dyDescent="0.3">
      <c r="A29" s="102"/>
      <c r="B29" s="5"/>
      <c r="X29" s="148" t="s">
        <v>2</v>
      </c>
      <c r="Y29" s="148"/>
      <c r="Z29" s="148"/>
      <c r="AA29" s="148"/>
    </row>
    <row r="30" spans="1:27" ht="15" customHeight="1" x14ac:dyDescent="0.3">
      <c r="A30" s="103" t="s">
        <v>3</v>
      </c>
      <c r="B30" s="19"/>
      <c r="C30" s="19" t="s">
        <v>4</v>
      </c>
      <c r="D30" s="32"/>
      <c r="E30" s="32"/>
      <c r="F30" s="142" t="s">
        <v>5</v>
      </c>
      <c r="G30" s="143"/>
      <c r="H30" s="143"/>
      <c r="I30" s="143"/>
      <c r="J30" s="143"/>
      <c r="K30" s="143"/>
      <c r="L30" s="144"/>
      <c r="M30" s="84"/>
      <c r="N30" s="154" t="s">
        <v>35</v>
      </c>
      <c r="O30" s="154"/>
      <c r="P30" s="154"/>
      <c r="Q30" s="154"/>
      <c r="R30" s="19"/>
      <c r="S30" s="154" t="s">
        <v>6</v>
      </c>
      <c r="T30" s="154"/>
      <c r="U30" s="154"/>
      <c r="V30" s="154"/>
      <c r="W30" s="40" t="s">
        <v>0</v>
      </c>
      <c r="X30" s="36" t="s">
        <v>7</v>
      </c>
      <c r="Y30" s="36"/>
      <c r="Z30" s="40" t="s">
        <v>0</v>
      </c>
      <c r="AA30" s="36" t="s">
        <v>8</v>
      </c>
    </row>
    <row r="31" spans="1:27" ht="21" customHeight="1" x14ac:dyDescent="0.3">
      <c r="A31" s="105">
        <v>0.54166666666666663</v>
      </c>
      <c r="B31" s="6"/>
      <c r="C31" s="75" t="s">
        <v>216</v>
      </c>
      <c r="D31" s="86"/>
      <c r="E31" s="86"/>
      <c r="F31" s="155" t="s">
        <v>217</v>
      </c>
      <c r="G31" s="156"/>
      <c r="H31" s="156"/>
      <c r="I31" s="156"/>
      <c r="J31" s="156"/>
      <c r="K31" s="156"/>
      <c r="L31" s="157"/>
      <c r="M31" s="86"/>
      <c r="N31" s="151" t="s">
        <v>116</v>
      </c>
      <c r="O31" s="152"/>
      <c r="P31" s="152"/>
      <c r="Q31" s="153"/>
      <c r="R31" s="51"/>
      <c r="S31" s="145">
        <v>45084</v>
      </c>
      <c r="T31" s="146"/>
      <c r="U31" s="146"/>
      <c r="V31" s="147"/>
      <c r="W31" s="149"/>
      <c r="X31" s="150"/>
      <c r="Y31" s="19" t="s">
        <v>9</v>
      </c>
      <c r="Z31" s="149"/>
      <c r="AA31" s="150"/>
    </row>
  </sheetData>
  <sheetProtection algorithmName="SHA-512" hashValue="o8CkUqffYn9/ZmgD03RW9M7QY9m2MF3qS1hUizXLh+2UebnYU9Ms9fqHLa7e5LSkKnwkEPiqVgMqRDaPDF+DDA==" saltValue="wC6gxkQsG1V96KCSiBAmKg==" spinCount="100000" sheet="1" objects="1" scenarios="1"/>
  <mergeCells count="44">
    <mergeCell ref="A28:W28"/>
    <mergeCell ref="X29:AA29"/>
    <mergeCell ref="F30:L30"/>
    <mergeCell ref="N30:Q30"/>
    <mergeCell ref="S30:V30"/>
    <mergeCell ref="F31:L31"/>
    <mergeCell ref="N31:Q31"/>
    <mergeCell ref="S31:V31"/>
    <mergeCell ref="W31:X31"/>
    <mergeCell ref="Z31:AA31"/>
    <mergeCell ref="X24:AA24"/>
    <mergeCell ref="F25:L25"/>
    <mergeCell ref="N25:Q25"/>
    <mergeCell ref="S25:V25"/>
    <mergeCell ref="F26:L26"/>
    <mergeCell ref="N26:Q26"/>
    <mergeCell ref="S26:V26"/>
    <mergeCell ref="W26:X26"/>
    <mergeCell ref="Z26:AA26"/>
    <mergeCell ref="L2:O2"/>
    <mergeCell ref="L3:O3"/>
    <mergeCell ref="L4:O4"/>
    <mergeCell ref="A9:W9"/>
    <mergeCell ref="Z15:AA15"/>
    <mergeCell ref="F15:L15"/>
    <mergeCell ref="N15:Q15"/>
    <mergeCell ref="N14:Q14"/>
    <mergeCell ref="S15:V15"/>
    <mergeCell ref="S14:V14"/>
    <mergeCell ref="A12:W12"/>
    <mergeCell ref="F14:L14"/>
    <mergeCell ref="W15:X15"/>
    <mergeCell ref="X13:AA13"/>
    <mergeCell ref="A17:W17"/>
    <mergeCell ref="F19:L19"/>
    <mergeCell ref="S20:V20"/>
    <mergeCell ref="A23:W23"/>
    <mergeCell ref="X18:AA18"/>
    <mergeCell ref="W20:X20"/>
    <mergeCell ref="Z20:AA20"/>
    <mergeCell ref="N20:Q20"/>
    <mergeCell ref="N19:Q19"/>
    <mergeCell ref="S19:V19"/>
    <mergeCell ref="F20:L20"/>
  </mergeCells>
  <phoneticPr fontId="12" type="noConversion"/>
  <printOptions horizontalCentered="1"/>
  <pageMargins left="3.937007874015748E-2" right="3.937007874015748E-2" top="0.19685039370078741" bottom="0.23622047244094491" header="0.19685039370078741" footer="0.19685039370078741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BC43-5D7B-44CD-AD31-487A58C361FB}">
  <dimension ref="A2:AA43"/>
  <sheetViews>
    <sheetView topLeftCell="A13" workbookViewId="0">
      <selection activeCell="M13" sqref="M13"/>
    </sheetView>
  </sheetViews>
  <sheetFormatPr baseColWidth="10" defaultColWidth="10.85546875" defaultRowHeight="15" x14ac:dyDescent="0.3"/>
  <cols>
    <col min="1" max="1" width="16.7109375" style="99" customWidth="1"/>
    <col min="2" max="2" width="5.42578125" style="1" customWidth="1"/>
    <col min="3" max="3" width="24.140625" style="1" customWidth="1"/>
    <col min="4" max="4" width="4.5703125" style="1" customWidth="1"/>
    <col min="5" max="5" width="4.140625" style="1" customWidth="1"/>
    <col min="6" max="6" width="4.42578125" style="1" customWidth="1"/>
    <col min="7" max="7" width="2.7109375" style="1" customWidth="1"/>
    <col min="8" max="8" width="4.5703125" style="1" customWidth="1"/>
    <col min="9" max="9" width="3.85546875" style="1" customWidth="1"/>
    <col min="10" max="10" width="4" style="1" customWidth="1"/>
    <col min="11" max="11" width="2.42578125" style="1" customWidth="1"/>
    <col min="12" max="13" width="4.85546875" style="1" customWidth="1"/>
    <col min="14" max="14" width="0.85546875" style="1" customWidth="1"/>
    <col min="15" max="16" width="5.7109375" style="1" customWidth="1"/>
    <col min="17" max="17" width="9.42578125" style="1" customWidth="1"/>
    <col min="18" max="19" width="5.7109375" style="1" customWidth="1"/>
    <col min="20" max="20" width="5.7109375" style="7" customWidth="1"/>
    <col min="21" max="21" width="5.7109375" style="1" customWidth="1"/>
    <col min="22" max="22" width="7.5703125" style="1" customWidth="1"/>
    <col min="23" max="23" width="9.140625" style="37" customWidth="1"/>
    <col min="24" max="25" width="5.7109375" style="1" customWidth="1"/>
    <col min="26" max="26" width="7" style="37" customWidth="1"/>
    <col min="27" max="27" width="5.7109375" style="1" customWidth="1"/>
    <col min="28" max="28" width="15.140625" style="1" customWidth="1"/>
    <col min="29" max="31" width="11.42578125" style="1" customWidth="1"/>
    <col min="32" max="16384" width="10.85546875" style="1"/>
  </cols>
  <sheetData>
    <row r="2" spans="1:27" x14ac:dyDescent="0.3">
      <c r="L2" s="158"/>
      <c r="M2" s="158"/>
      <c r="N2" s="158"/>
      <c r="O2" s="158"/>
    </row>
    <row r="3" spans="1:27" x14ac:dyDescent="0.3">
      <c r="L3" s="158"/>
      <c r="M3" s="158"/>
      <c r="N3" s="158"/>
      <c r="O3" s="158"/>
    </row>
    <row r="4" spans="1:27" x14ac:dyDescent="0.3">
      <c r="L4" s="158"/>
      <c r="M4" s="158"/>
      <c r="N4" s="158"/>
      <c r="O4" s="158"/>
    </row>
    <row r="8" spans="1:27" ht="15" customHeight="1" x14ac:dyDescent="0.3">
      <c r="A8" s="100" t="s">
        <v>222</v>
      </c>
      <c r="B8" s="4"/>
      <c r="R8" s="85" t="s">
        <v>223</v>
      </c>
      <c r="S8" s="85"/>
      <c r="T8" s="85"/>
      <c r="U8" s="85"/>
      <c r="V8" s="85"/>
      <c r="W8" s="85"/>
    </row>
    <row r="9" spans="1:27" ht="21.75" customHeight="1" x14ac:dyDescent="0.3">
      <c r="A9" s="159" t="s">
        <v>224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9"/>
      <c r="Y9" s="290"/>
      <c r="Z9" s="291"/>
      <c r="AA9" s="290"/>
    </row>
    <row r="10" spans="1:27" ht="15" customHeight="1" x14ac:dyDescent="0.3">
      <c r="A10" s="10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8"/>
      <c r="U10" s="3"/>
      <c r="V10" s="3"/>
      <c r="W10" s="38"/>
      <c r="X10" s="2"/>
      <c r="Y10" s="2"/>
      <c r="Z10" s="38"/>
      <c r="AA10" s="2"/>
    </row>
    <row r="11" spans="1:27" ht="15" customHeight="1" x14ac:dyDescent="0.3">
      <c r="A11" s="292" t="s">
        <v>10</v>
      </c>
      <c r="B11" s="58"/>
      <c r="C11" s="202" t="s">
        <v>0</v>
      </c>
      <c r="D11" s="203"/>
      <c r="E11" s="202">
        <v>1</v>
      </c>
      <c r="F11" s="203"/>
      <c r="G11" s="202">
        <v>2</v>
      </c>
      <c r="H11" s="203"/>
      <c r="I11" s="202">
        <v>3</v>
      </c>
      <c r="J11" s="203"/>
      <c r="K11" s="293">
        <v>5</v>
      </c>
      <c r="L11" s="293"/>
      <c r="M11" s="33"/>
      <c r="N11" s="293"/>
      <c r="O11" s="20" t="s">
        <v>13</v>
      </c>
      <c r="P11" s="20" t="s">
        <v>14</v>
      </c>
      <c r="Q11" s="20" t="s">
        <v>15</v>
      </c>
      <c r="R11" s="20" t="s">
        <v>115</v>
      </c>
      <c r="S11" s="21" t="s">
        <v>106</v>
      </c>
      <c r="T11" s="20" t="s">
        <v>109</v>
      </c>
      <c r="U11" s="20" t="s">
        <v>110</v>
      </c>
      <c r="V11" s="20" t="s">
        <v>105</v>
      </c>
      <c r="W11" s="42" t="s">
        <v>1</v>
      </c>
      <c r="X11" s="20" t="s">
        <v>17</v>
      </c>
    </row>
    <row r="12" spans="1:27" ht="15" customHeight="1" x14ac:dyDescent="0.3">
      <c r="A12" s="294"/>
      <c r="B12" s="207">
        <v>1</v>
      </c>
      <c r="C12" s="209" t="str">
        <f>[3]SORTEO!F5</f>
        <v>ACIDC</v>
      </c>
      <c r="D12" s="210"/>
      <c r="E12" s="213"/>
      <c r="F12" s="214"/>
      <c r="G12" s="217">
        <v>0</v>
      </c>
      <c r="H12" s="31">
        <v>0</v>
      </c>
      <c r="I12" s="219">
        <v>0</v>
      </c>
      <c r="J12" s="17">
        <v>0</v>
      </c>
      <c r="K12" s="295"/>
      <c r="L12" s="296"/>
      <c r="M12" s="296"/>
      <c r="N12" s="293"/>
      <c r="O12" s="222">
        <v>2</v>
      </c>
      <c r="P12" s="230">
        <v>0</v>
      </c>
      <c r="Q12" s="230">
        <v>2</v>
      </c>
      <c r="R12" s="230">
        <v>0</v>
      </c>
      <c r="S12" s="222">
        <v>0</v>
      </c>
      <c r="T12" s="221">
        <f>H12+J12</f>
        <v>0</v>
      </c>
      <c r="U12" s="221">
        <f>H13+J13</f>
        <v>8</v>
      </c>
      <c r="V12" s="221">
        <f>T12-U12</f>
        <v>-8</v>
      </c>
      <c r="W12" s="223">
        <f>G12+I12</f>
        <v>0</v>
      </c>
      <c r="X12" s="222"/>
    </row>
    <row r="13" spans="1:27" ht="15" customHeight="1" x14ac:dyDescent="0.3">
      <c r="A13" s="294"/>
      <c r="B13" s="208"/>
      <c r="C13" s="211"/>
      <c r="D13" s="212"/>
      <c r="E13" s="215"/>
      <c r="F13" s="216"/>
      <c r="G13" s="218"/>
      <c r="H13" s="31">
        <v>6</v>
      </c>
      <c r="I13" s="220"/>
      <c r="J13" s="17">
        <v>2</v>
      </c>
      <c r="K13" s="295"/>
      <c r="L13" s="296"/>
      <c r="M13" s="296"/>
      <c r="N13" s="293"/>
      <c r="O13" s="222"/>
      <c r="P13" s="231"/>
      <c r="Q13" s="231"/>
      <c r="R13" s="231"/>
      <c r="S13" s="222"/>
      <c r="T13" s="222"/>
      <c r="U13" s="222"/>
      <c r="V13" s="222"/>
      <c r="W13" s="223"/>
      <c r="X13" s="222"/>
    </row>
    <row r="14" spans="1:27" ht="15" customHeight="1" x14ac:dyDescent="0.3">
      <c r="A14" s="294"/>
      <c r="B14" s="207">
        <v>2</v>
      </c>
      <c r="C14" s="209" t="str">
        <f>[3]SORTEO!F6</f>
        <v>INMOBILIARIA</v>
      </c>
      <c r="D14" s="210"/>
      <c r="E14" s="224">
        <v>3</v>
      </c>
      <c r="F14" s="17">
        <v>2</v>
      </c>
      <c r="G14" s="226"/>
      <c r="H14" s="227"/>
      <c r="I14" s="219">
        <v>3</v>
      </c>
      <c r="J14" s="17">
        <v>4</v>
      </c>
      <c r="K14" s="295"/>
      <c r="L14" s="296"/>
      <c r="M14" s="296"/>
      <c r="N14" s="293"/>
      <c r="O14" s="222">
        <v>2</v>
      </c>
      <c r="P14" s="230">
        <v>2</v>
      </c>
      <c r="Q14" s="230">
        <v>0</v>
      </c>
      <c r="R14" s="230">
        <v>0</v>
      </c>
      <c r="S14" s="222">
        <v>0</v>
      </c>
      <c r="T14" s="221">
        <f>F14+J14</f>
        <v>6</v>
      </c>
      <c r="U14" s="221">
        <f>F15+J15</f>
        <v>1</v>
      </c>
      <c r="V14" s="221">
        <f t="shared" ref="V14" si="0">T14-U14</f>
        <v>5</v>
      </c>
      <c r="W14" s="297">
        <f>E14+I14</f>
        <v>6</v>
      </c>
      <c r="X14" s="298">
        <v>1</v>
      </c>
    </row>
    <row r="15" spans="1:27" ht="15" customHeight="1" x14ac:dyDescent="0.3">
      <c r="A15" s="294"/>
      <c r="B15" s="208"/>
      <c r="C15" s="211"/>
      <c r="D15" s="212"/>
      <c r="E15" s="225"/>
      <c r="F15" s="17">
        <v>0</v>
      </c>
      <c r="G15" s="228"/>
      <c r="H15" s="229"/>
      <c r="I15" s="220"/>
      <c r="J15" s="17">
        <v>1</v>
      </c>
      <c r="K15" s="295"/>
      <c r="L15" s="296"/>
      <c r="M15" s="296"/>
      <c r="N15" s="293"/>
      <c r="O15" s="222"/>
      <c r="P15" s="231"/>
      <c r="Q15" s="231"/>
      <c r="R15" s="231"/>
      <c r="S15" s="222"/>
      <c r="T15" s="222"/>
      <c r="U15" s="222"/>
      <c r="V15" s="222"/>
      <c r="W15" s="299"/>
      <c r="X15" s="298"/>
    </row>
    <row r="16" spans="1:27" ht="15" customHeight="1" x14ac:dyDescent="0.3">
      <c r="A16" s="294"/>
      <c r="B16" s="207">
        <v>3</v>
      </c>
      <c r="C16" s="209" t="str">
        <f>[3]SORTEO!F7</f>
        <v>HACIENDA</v>
      </c>
      <c r="D16" s="210"/>
      <c r="E16" s="224">
        <v>3</v>
      </c>
      <c r="F16" s="17">
        <v>6</v>
      </c>
      <c r="G16" s="219">
        <v>0</v>
      </c>
      <c r="H16" s="17">
        <v>1</v>
      </c>
      <c r="I16" s="300"/>
      <c r="J16" s="300"/>
      <c r="K16" s="295"/>
      <c r="L16" s="296"/>
      <c r="M16" s="296"/>
      <c r="N16" s="293"/>
      <c r="O16" s="222">
        <v>2</v>
      </c>
      <c r="P16" s="230">
        <v>1</v>
      </c>
      <c r="Q16" s="230">
        <v>1</v>
      </c>
      <c r="R16" s="230">
        <v>0</v>
      </c>
      <c r="S16" s="222">
        <v>0</v>
      </c>
      <c r="T16" s="221">
        <f>F16+H16</f>
        <v>7</v>
      </c>
      <c r="U16" s="221">
        <f>F17+H17</f>
        <v>4</v>
      </c>
      <c r="V16" s="221">
        <f t="shared" ref="V16" si="1">T16-U16</f>
        <v>3</v>
      </c>
      <c r="W16" s="297">
        <f>E16+G16</f>
        <v>3</v>
      </c>
      <c r="X16" s="298">
        <v>2</v>
      </c>
    </row>
    <row r="17" spans="1:27" ht="15" customHeight="1" x14ac:dyDescent="0.3">
      <c r="A17" s="294"/>
      <c r="B17" s="208"/>
      <c r="C17" s="211"/>
      <c r="D17" s="212"/>
      <c r="E17" s="225"/>
      <c r="F17" s="17">
        <v>0</v>
      </c>
      <c r="G17" s="220"/>
      <c r="H17" s="17">
        <v>4</v>
      </c>
      <c r="I17" s="300"/>
      <c r="J17" s="300"/>
      <c r="K17" s="295"/>
      <c r="L17" s="296"/>
      <c r="M17" s="296"/>
      <c r="N17" s="293"/>
      <c r="O17" s="222"/>
      <c r="P17" s="231"/>
      <c r="Q17" s="231"/>
      <c r="R17" s="231"/>
      <c r="S17" s="222"/>
      <c r="T17" s="222"/>
      <c r="U17" s="222"/>
      <c r="V17" s="222"/>
      <c r="W17" s="299"/>
      <c r="X17" s="298"/>
    </row>
    <row r="18" spans="1:27" ht="16.5" customHeight="1" x14ac:dyDescent="0.3"/>
    <row r="19" spans="1:27" ht="15" customHeight="1" x14ac:dyDescent="0.3">
      <c r="A19" s="141" t="s">
        <v>225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0"/>
      <c r="Y19" s="10"/>
      <c r="Z19" s="39"/>
      <c r="AA19" s="10"/>
    </row>
    <row r="20" spans="1:27" ht="15" customHeight="1" x14ac:dyDescent="0.3">
      <c r="A20" s="102"/>
      <c r="B20" s="5"/>
      <c r="X20" s="148" t="s">
        <v>2</v>
      </c>
      <c r="Y20" s="148"/>
      <c r="Z20" s="148"/>
      <c r="AA20" s="148"/>
    </row>
    <row r="21" spans="1:27" ht="15" customHeight="1" x14ac:dyDescent="0.3">
      <c r="A21" s="103" t="s">
        <v>3</v>
      </c>
      <c r="B21" s="19"/>
      <c r="C21" s="19" t="s">
        <v>4</v>
      </c>
      <c r="D21" s="32"/>
      <c r="E21" s="32"/>
      <c r="F21" s="142" t="s">
        <v>5</v>
      </c>
      <c r="G21" s="143"/>
      <c r="H21" s="143"/>
      <c r="I21" s="143"/>
      <c r="J21" s="143"/>
      <c r="K21" s="143"/>
      <c r="L21" s="144"/>
      <c r="M21" s="84"/>
      <c r="N21" s="154" t="s">
        <v>35</v>
      </c>
      <c r="O21" s="154"/>
      <c r="P21" s="154"/>
      <c r="Q21" s="154"/>
      <c r="R21" s="19"/>
      <c r="S21" s="154" t="s">
        <v>6</v>
      </c>
      <c r="T21" s="154"/>
      <c r="U21" s="154"/>
      <c r="V21" s="154"/>
      <c r="W21" s="40" t="s">
        <v>0</v>
      </c>
      <c r="X21" s="36" t="s">
        <v>7</v>
      </c>
      <c r="Y21" s="36"/>
      <c r="Z21" s="40" t="s">
        <v>0</v>
      </c>
      <c r="AA21" s="36" t="s">
        <v>8</v>
      </c>
    </row>
    <row r="22" spans="1:27" ht="15" customHeight="1" x14ac:dyDescent="0.3">
      <c r="A22" s="105">
        <v>0.5</v>
      </c>
      <c r="B22" s="6"/>
      <c r="C22" s="75" t="str">
        <f>C14</f>
        <v>INMOBILIARIA</v>
      </c>
      <c r="D22" s="86"/>
      <c r="E22" s="86"/>
      <c r="F22" s="155" t="str">
        <f>C16</f>
        <v>HACIENDA</v>
      </c>
      <c r="G22" s="156"/>
      <c r="H22" s="156"/>
      <c r="I22" s="156"/>
      <c r="J22" s="156"/>
      <c r="K22" s="156"/>
      <c r="L22" s="157"/>
      <c r="M22" s="301"/>
      <c r="N22" s="302" t="s">
        <v>116</v>
      </c>
      <c r="O22" s="303"/>
      <c r="P22" s="303"/>
      <c r="Q22" s="304"/>
      <c r="R22" s="48"/>
      <c r="S22" s="145">
        <v>45077</v>
      </c>
      <c r="T22" s="146"/>
      <c r="U22" s="146"/>
      <c r="V22" s="147"/>
      <c r="W22" s="149">
        <v>4</v>
      </c>
      <c r="X22" s="150"/>
      <c r="Y22" s="19" t="s">
        <v>9</v>
      </c>
      <c r="Z22" s="149">
        <v>1</v>
      </c>
      <c r="AA22" s="150"/>
    </row>
    <row r="23" spans="1:27" ht="15" customHeight="1" x14ac:dyDescent="0.3">
      <c r="A23" s="103" t="s">
        <v>3</v>
      </c>
      <c r="B23" s="19"/>
      <c r="C23" s="56" t="s">
        <v>4</v>
      </c>
      <c r="D23" s="57"/>
      <c r="E23" s="57"/>
      <c r="F23" s="242" t="s">
        <v>5</v>
      </c>
      <c r="G23" s="243"/>
      <c r="H23" s="243"/>
      <c r="I23" s="243"/>
      <c r="J23" s="243"/>
      <c r="K23" s="243"/>
      <c r="L23" s="244"/>
      <c r="M23" s="140"/>
      <c r="N23" s="154" t="s">
        <v>35</v>
      </c>
      <c r="O23" s="154"/>
      <c r="P23" s="154"/>
      <c r="Q23" s="154"/>
      <c r="R23" s="19"/>
      <c r="S23" s="245" t="s">
        <v>6</v>
      </c>
      <c r="T23" s="245"/>
      <c r="U23" s="245"/>
      <c r="V23" s="245"/>
      <c r="W23" s="40" t="s">
        <v>0</v>
      </c>
      <c r="X23" s="36" t="s">
        <v>7</v>
      </c>
      <c r="Y23" s="36"/>
      <c r="Z23" s="40" t="s">
        <v>0</v>
      </c>
      <c r="AA23" s="36" t="s">
        <v>8</v>
      </c>
    </row>
    <row r="24" spans="1:27" ht="15" customHeight="1" x14ac:dyDescent="0.3">
      <c r="A24" s="105">
        <v>0.54166666666666663</v>
      </c>
      <c r="B24" s="6"/>
      <c r="C24" s="75" t="str">
        <f>C12</f>
        <v>ACIDC</v>
      </c>
      <c r="D24" s="86"/>
      <c r="E24" s="86"/>
      <c r="F24" s="155" t="str">
        <f>C14</f>
        <v>INMOBILIARIA</v>
      </c>
      <c r="G24" s="156"/>
      <c r="H24" s="156"/>
      <c r="I24" s="156"/>
      <c r="J24" s="156"/>
      <c r="K24" s="156"/>
      <c r="L24" s="157"/>
      <c r="M24" s="139"/>
      <c r="N24" s="151" t="s">
        <v>116</v>
      </c>
      <c r="O24" s="152"/>
      <c r="P24" s="152"/>
      <c r="Q24" s="153"/>
      <c r="R24" s="50"/>
      <c r="S24" s="145">
        <v>45079</v>
      </c>
      <c r="T24" s="146"/>
      <c r="U24" s="146"/>
      <c r="V24" s="147"/>
      <c r="W24" s="149">
        <v>2</v>
      </c>
      <c r="X24" s="150"/>
      <c r="Y24" s="19"/>
      <c r="Z24" s="149">
        <v>0</v>
      </c>
      <c r="AA24" s="150"/>
    </row>
    <row r="25" spans="1:27" ht="15" customHeight="1" x14ac:dyDescent="0.3">
      <c r="A25" s="103" t="s">
        <v>3</v>
      </c>
      <c r="B25" s="19"/>
      <c r="C25" s="56" t="s">
        <v>4</v>
      </c>
      <c r="D25" s="57"/>
      <c r="E25" s="57"/>
      <c r="F25" s="242" t="s">
        <v>5</v>
      </c>
      <c r="G25" s="243"/>
      <c r="H25" s="243"/>
      <c r="I25" s="243"/>
      <c r="J25" s="243"/>
      <c r="K25" s="243"/>
      <c r="L25" s="244"/>
      <c r="M25" s="140"/>
      <c r="N25" s="154" t="s">
        <v>35</v>
      </c>
      <c r="O25" s="154"/>
      <c r="P25" s="154"/>
      <c r="Q25" s="154"/>
      <c r="R25" s="19"/>
      <c r="S25" s="245" t="s">
        <v>6</v>
      </c>
      <c r="T25" s="245"/>
      <c r="U25" s="245"/>
      <c r="V25" s="245"/>
      <c r="W25" s="40" t="s">
        <v>0</v>
      </c>
      <c r="X25" s="36" t="s">
        <v>7</v>
      </c>
      <c r="Y25" s="36"/>
      <c r="Z25" s="40" t="s">
        <v>0</v>
      </c>
      <c r="AA25" s="36" t="s">
        <v>8</v>
      </c>
    </row>
    <row r="26" spans="1:27" ht="15" customHeight="1" x14ac:dyDescent="0.3">
      <c r="A26" s="105">
        <v>0.5</v>
      </c>
      <c r="B26" s="6"/>
      <c r="C26" s="75" t="str">
        <f>C16</f>
        <v>HACIENDA</v>
      </c>
      <c r="D26" s="86"/>
      <c r="E26" s="86"/>
      <c r="F26" s="155" t="str">
        <f>C12</f>
        <v>ACIDC</v>
      </c>
      <c r="G26" s="156"/>
      <c r="H26" s="156"/>
      <c r="I26" s="156"/>
      <c r="J26" s="156"/>
      <c r="K26" s="156"/>
      <c r="L26" s="157"/>
      <c r="M26" s="139"/>
      <c r="N26" s="151" t="s">
        <v>116</v>
      </c>
      <c r="O26" s="152"/>
      <c r="P26" s="152"/>
      <c r="Q26" s="153"/>
      <c r="R26" s="50"/>
      <c r="S26" s="145">
        <v>45075</v>
      </c>
      <c r="T26" s="146"/>
      <c r="U26" s="146"/>
      <c r="V26" s="147"/>
      <c r="W26" s="149">
        <v>6</v>
      </c>
      <c r="X26" s="150"/>
      <c r="Y26" s="19"/>
      <c r="Z26" s="149">
        <v>0</v>
      </c>
      <c r="AA26" s="150"/>
    </row>
    <row r="27" spans="1:27" ht="22.5" customHeight="1" x14ac:dyDescent="0.3">
      <c r="A27" s="62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  <c r="O27" s="64"/>
      <c r="P27" s="64"/>
      <c r="Q27" s="64"/>
      <c r="R27" s="64"/>
      <c r="S27" s="65"/>
      <c r="T27" s="65"/>
      <c r="U27" s="65"/>
      <c r="V27" s="65"/>
      <c r="W27" s="305"/>
      <c r="X27" s="306"/>
      <c r="Y27" s="307"/>
      <c r="Z27" s="305"/>
      <c r="AA27" s="306"/>
    </row>
    <row r="28" spans="1:27" ht="15" customHeight="1" x14ac:dyDescent="0.3">
      <c r="A28" s="292" t="s">
        <v>11</v>
      </c>
      <c r="B28" s="58"/>
      <c r="C28" s="202" t="s">
        <v>0</v>
      </c>
      <c r="D28" s="203"/>
      <c r="E28" s="202">
        <v>1</v>
      </c>
      <c r="F28" s="203"/>
      <c r="G28" s="202">
        <v>2</v>
      </c>
      <c r="H28" s="203"/>
      <c r="I28" s="202">
        <v>3</v>
      </c>
      <c r="J28" s="203"/>
      <c r="K28" s="293">
        <v>5</v>
      </c>
      <c r="L28" s="293"/>
      <c r="M28" s="33"/>
      <c r="N28" s="293"/>
      <c r="O28" s="20" t="s">
        <v>13</v>
      </c>
      <c r="P28" s="20" t="s">
        <v>14</v>
      </c>
      <c r="Q28" s="20" t="s">
        <v>15</v>
      </c>
      <c r="R28" s="20" t="s">
        <v>115</v>
      </c>
      <c r="S28" s="21" t="s">
        <v>106</v>
      </c>
      <c r="T28" s="20" t="s">
        <v>109</v>
      </c>
      <c r="U28" s="20" t="s">
        <v>110</v>
      </c>
      <c r="V28" s="20" t="s">
        <v>105</v>
      </c>
      <c r="W28" s="42" t="s">
        <v>1</v>
      </c>
      <c r="X28" s="20" t="s">
        <v>17</v>
      </c>
    </row>
    <row r="29" spans="1:27" ht="15" customHeight="1" x14ac:dyDescent="0.3">
      <c r="A29" s="294"/>
      <c r="B29" s="207">
        <v>1</v>
      </c>
      <c r="C29" s="209" t="str">
        <f>[3]SORTEO!I5</f>
        <v>INDEPORTES</v>
      </c>
      <c r="D29" s="210"/>
      <c r="E29" s="213"/>
      <c r="F29" s="214"/>
      <c r="G29" s="217">
        <v>0</v>
      </c>
      <c r="H29" s="31">
        <v>0</v>
      </c>
      <c r="I29" s="219">
        <v>3</v>
      </c>
      <c r="J29" s="17">
        <v>3</v>
      </c>
      <c r="K29" s="295"/>
      <c r="L29" s="296"/>
      <c r="M29" s="296"/>
      <c r="N29" s="293"/>
      <c r="O29" s="222">
        <v>2</v>
      </c>
      <c r="P29" s="230">
        <v>1</v>
      </c>
      <c r="Q29" s="230">
        <v>1</v>
      </c>
      <c r="R29" s="230">
        <v>0</v>
      </c>
      <c r="S29" s="222">
        <v>0</v>
      </c>
      <c r="T29" s="221">
        <f>H29+J29</f>
        <v>3</v>
      </c>
      <c r="U29" s="221">
        <f>H30+J30</f>
        <v>3</v>
      </c>
      <c r="V29" s="221">
        <f>T29-U29</f>
        <v>0</v>
      </c>
      <c r="W29" s="223">
        <f>G29+I29</f>
        <v>3</v>
      </c>
      <c r="X29" s="298">
        <v>2</v>
      </c>
    </row>
    <row r="30" spans="1:27" ht="15" customHeight="1" x14ac:dyDescent="0.3">
      <c r="A30" s="294"/>
      <c r="B30" s="208"/>
      <c r="C30" s="211"/>
      <c r="D30" s="212"/>
      <c r="E30" s="215"/>
      <c r="F30" s="216"/>
      <c r="G30" s="218"/>
      <c r="H30" s="31">
        <v>2</v>
      </c>
      <c r="I30" s="220"/>
      <c r="J30" s="17">
        <v>1</v>
      </c>
      <c r="K30" s="295"/>
      <c r="L30" s="296"/>
      <c r="M30" s="296"/>
      <c r="N30" s="293"/>
      <c r="O30" s="222"/>
      <c r="P30" s="231"/>
      <c r="Q30" s="231"/>
      <c r="R30" s="231"/>
      <c r="S30" s="222"/>
      <c r="T30" s="222"/>
      <c r="U30" s="222"/>
      <c r="V30" s="222"/>
      <c r="W30" s="223"/>
      <c r="X30" s="298"/>
    </row>
    <row r="31" spans="1:27" ht="15" customHeight="1" x14ac:dyDescent="0.3">
      <c r="A31" s="294"/>
      <c r="B31" s="207">
        <v>2</v>
      </c>
      <c r="C31" s="209" t="str">
        <f>[3]SORTEO!I6</f>
        <v>FUNCION PUBLICA</v>
      </c>
      <c r="D31" s="210"/>
      <c r="E31" s="224">
        <v>0</v>
      </c>
      <c r="F31" s="17">
        <v>1</v>
      </c>
      <c r="G31" s="226"/>
      <c r="H31" s="227"/>
      <c r="I31" s="219">
        <v>0</v>
      </c>
      <c r="J31" s="17">
        <v>0</v>
      </c>
      <c r="K31" s="295"/>
      <c r="L31" s="296"/>
      <c r="M31" s="296"/>
      <c r="N31" s="293"/>
      <c r="O31" s="222">
        <v>2</v>
      </c>
      <c r="P31" s="230">
        <v>0</v>
      </c>
      <c r="Q31" s="230">
        <v>2</v>
      </c>
      <c r="R31" s="230">
        <v>0</v>
      </c>
      <c r="S31" s="222">
        <v>0</v>
      </c>
      <c r="T31" s="221">
        <f>F31+J31</f>
        <v>1</v>
      </c>
      <c r="U31" s="221">
        <f>F32+J32</f>
        <v>5</v>
      </c>
      <c r="V31" s="221">
        <f t="shared" ref="V31" si="2">T31-U31</f>
        <v>-4</v>
      </c>
      <c r="W31" s="297">
        <f>E31+I31</f>
        <v>0</v>
      </c>
      <c r="X31" s="298"/>
    </row>
    <row r="32" spans="1:27" ht="15" customHeight="1" x14ac:dyDescent="0.3">
      <c r="A32" s="294"/>
      <c r="B32" s="208"/>
      <c r="C32" s="211"/>
      <c r="D32" s="212"/>
      <c r="E32" s="225"/>
      <c r="F32" s="17">
        <v>3</v>
      </c>
      <c r="G32" s="228"/>
      <c r="H32" s="229"/>
      <c r="I32" s="220"/>
      <c r="J32" s="17">
        <v>2</v>
      </c>
      <c r="K32" s="295"/>
      <c r="L32" s="296"/>
      <c r="M32" s="296"/>
      <c r="N32" s="293"/>
      <c r="O32" s="222"/>
      <c r="P32" s="231"/>
      <c r="Q32" s="231"/>
      <c r="R32" s="231"/>
      <c r="S32" s="222"/>
      <c r="T32" s="222"/>
      <c r="U32" s="222"/>
      <c r="V32" s="222"/>
      <c r="W32" s="299"/>
      <c r="X32" s="298"/>
    </row>
    <row r="33" spans="1:27" ht="15" customHeight="1" x14ac:dyDescent="0.3">
      <c r="A33" s="294"/>
      <c r="B33" s="207">
        <v>3</v>
      </c>
      <c r="C33" s="209" t="str">
        <f>[3]SORTEO!I7</f>
        <v>SECRE. GENERAL</v>
      </c>
      <c r="D33" s="210"/>
      <c r="E33" s="224">
        <v>3</v>
      </c>
      <c r="F33" s="17">
        <v>2</v>
      </c>
      <c r="G33" s="219">
        <v>3</v>
      </c>
      <c r="H33" s="17">
        <v>2</v>
      </c>
      <c r="I33" s="300"/>
      <c r="J33" s="300"/>
      <c r="K33" s="295"/>
      <c r="L33" s="296"/>
      <c r="M33" s="296"/>
      <c r="N33" s="293"/>
      <c r="O33" s="222">
        <v>2</v>
      </c>
      <c r="P33" s="230">
        <v>2</v>
      </c>
      <c r="Q33" s="230">
        <v>0</v>
      </c>
      <c r="R33" s="230">
        <v>0</v>
      </c>
      <c r="S33" s="222">
        <v>0</v>
      </c>
      <c r="T33" s="221">
        <f>F33+H33</f>
        <v>4</v>
      </c>
      <c r="U33" s="221">
        <f>F34+H34</f>
        <v>0</v>
      </c>
      <c r="V33" s="221">
        <f t="shared" ref="V33" si="3">T33-U33</f>
        <v>4</v>
      </c>
      <c r="W33" s="297">
        <f>E33+G33</f>
        <v>6</v>
      </c>
      <c r="X33" s="298">
        <v>1</v>
      </c>
    </row>
    <row r="34" spans="1:27" ht="15" customHeight="1" x14ac:dyDescent="0.3">
      <c r="A34" s="294"/>
      <c r="B34" s="208"/>
      <c r="C34" s="211"/>
      <c r="D34" s="212"/>
      <c r="E34" s="225"/>
      <c r="F34" s="17">
        <v>0</v>
      </c>
      <c r="G34" s="220"/>
      <c r="H34" s="17">
        <v>0</v>
      </c>
      <c r="I34" s="300"/>
      <c r="J34" s="300"/>
      <c r="K34" s="295"/>
      <c r="L34" s="296"/>
      <c r="M34" s="296"/>
      <c r="N34" s="293"/>
      <c r="O34" s="222"/>
      <c r="P34" s="231"/>
      <c r="Q34" s="231"/>
      <c r="R34" s="231"/>
      <c r="S34" s="222"/>
      <c r="T34" s="222"/>
      <c r="U34" s="222"/>
      <c r="V34" s="222"/>
      <c r="W34" s="299"/>
      <c r="X34" s="298"/>
    </row>
    <row r="35" spans="1:27" ht="16.5" customHeight="1" x14ac:dyDescent="0.3"/>
    <row r="36" spans="1:27" ht="15" customHeight="1" x14ac:dyDescent="0.3">
      <c r="A36" s="141" t="s">
        <v>225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0"/>
      <c r="Y36" s="10"/>
      <c r="Z36" s="39"/>
      <c r="AA36" s="10"/>
    </row>
    <row r="37" spans="1:27" ht="15" customHeight="1" x14ac:dyDescent="0.3">
      <c r="A37" s="102"/>
      <c r="B37" s="5"/>
      <c r="X37" s="148" t="s">
        <v>2</v>
      </c>
      <c r="Y37" s="148"/>
      <c r="Z37" s="148"/>
      <c r="AA37" s="148"/>
    </row>
    <row r="38" spans="1:27" ht="15" customHeight="1" x14ac:dyDescent="0.3">
      <c r="A38" s="103" t="s">
        <v>3</v>
      </c>
      <c r="B38" s="19"/>
      <c r="C38" s="19" t="s">
        <v>4</v>
      </c>
      <c r="D38" s="32"/>
      <c r="E38" s="32"/>
      <c r="F38" s="142" t="s">
        <v>5</v>
      </c>
      <c r="G38" s="143"/>
      <c r="H38" s="143"/>
      <c r="I38" s="143"/>
      <c r="J38" s="143"/>
      <c r="K38" s="143"/>
      <c r="L38" s="144"/>
      <c r="M38" s="84"/>
      <c r="N38" s="154" t="s">
        <v>35</v>
      </c>
      <c r="O38" s="154"/>
      <c r="P38" s="154"/>
      <c r="Q38" s="154"/>
      <c r="R38" s="19"/>
      <c r="S38" s="154" t="s">
        <v>6</v>
      </c>
      <c r="T38" s="154"/>
      <c r="U38" s="154"/>
      <c r="V38" s="154"/>
      <c r="W38" s="40" t="s">
        <v>0</v>
      </c>
      <c r="X38" s="36" t="s">
        <v>7</v>
      </c>
      <c r="Y38" s="36"/>
      <c r="Z38" s="40" t="s">
        <v>0</v>
      </c>
      <c r="AA38" s="36" t="s">
        <v>8</v>
      </c>
    </row>
    <row r="39" spans="1:27" ht="15" customHeight="1" x14ac:dyDescent="0.3">
      <c r="A39" s="105">
        <v>0.54166666666666663</v>
      </c>
      <c r="B39" s="6"/>
      <c r="C39" s="75" t="str">
        <f>C31</f>
        <v>FUNCION PUBLICA</v>
      </c>
      <c r="D39" s="86"/>
      <c r="E39" s="86"/>
      <c r="F39" s="155" t="str">
        <f>C33</f>
        <v>SECRE. GENERAL</v>
      </c>
      <c r="G39" s="156"/>
      <c r="H39" s="156"/>
      <c r="I39" s="156"/>
      <c r="J39" s="156"/>
      <c r="K39" s="156"/>
      <c r="L39" s="157"/>
      <c r="M39" s="301"/>
      <c r="N39" s="302" t="s">
        <v>116</v>
      </c>
      <c r="O39" s="303"/>
      <c r="P39" s="303"/>
      <c r="Q39" s="304"/>
      <c r="R39" s="48"/>
      <c r="S39" s="145">
        <v>45077</v>
      </c>
      <c r="T39" s="146"/>
      <c r="U39" s="146"/>
      <c r="V39" s="147"/>
      <c r="W39" s="149">
        <v>0</v>
      </c>
      <c r="X39" s="150"/>
      <c r="Y39" s="19" t="s">
        <v>9</v>
      </c>
      <c r="Z39" s="149">
        <v>2</v>
      </c>
      <c r="AA39" s="150"/>
    </row>
    <row r="40" spans="1:27" ht="15" customHeight="1" x14ac:dyDescent="0.3">
      <c r="A40" s="103" t="s">
        <v>3</v>
      </c>
      <c r="B40" s="19"/>
      <c r="C40" s="56" t="s">
        <v>4</v>
      </c>
      <c r="D40" s="57"/>
      <c r="E40" s="57"/>
      <c r="F40" s="242" t="s">
        <v>5</v>
      </c>
      <c r="G40" s="243"/>
      <c r="H40" s="243"/>
      <c r="I40" s="243"/>
      <c r="J40" s="243"/>
      <c r="K40" s="243"/>
      <c r="L40" s="244"/>
      <c r="M40" s="140"/>
      <c r="N40" s="154" t="s">
        <v>35</v>
      </c>
      <c r="O40" s="154"/>
      <c r="P40" s="154"/>
      <c r="Q40" s="154"/>
      <c r="R40" s="19"/>
      <c r="S40" s="245" t="s">
        <v>6</v>
      </c>
      <c r="T40" s="245"/>
      <c r="U40" s="245"/>
      <c r="V40" s="245"/>
      <c r="W40" s="40" t="s">
        <v>0</v>
      </c>
      <c r="X40" s="36" t="s">
        <v>7</v>
      </c>
      <c r="Y40" s="36"/>
      <c r="Z40" s="40" t="s">
        <v>0</v>
      </c>
      <c r="AA40" s="36" t="s">
        <v>8</v>
      </c>
    </row>
    <row r="41" spans="1:27" ht="15" customHeight="1" x14ac:dyDescent="0.3">
      <c r="A41" s="105">
        <v>0.5</v>
      </c>
      <c r="B41" s="6"/>
      <c r="C41" s="75" t="str">
        <f>C29</f>
        <v>INDEPORTES</v>
      </c>
      <c r="D41" s="86"/>
      <c r="E41" s="86"/>
      <c r="F41" s="155" t="str">
        <f>C31</f>
        <v>FUNCION PUBLICA</v>
      </c>
      <c r="G41" s="156"/>
      <c r="H41" s="156"/>
      <c r="I41" s="156"/>
      <c r="J41" s="156"/>
      <c r="K41" s="156"/>
      <c r="L41" s="157"/>
      <c r="M41" s="139"/>
      <c r="N41" s="151" t="s">
        <v>116</v>
      </c>
      <c r="O41" s="152"/>
      <c r="P41" s="152"/>
      <c r="Q41" s="153"/>
      <c r="R41" s="50"/>
      <c r="S41" s="145">
        <v>45079</v>
      </c>
      <c r="T41" s="146"/>
      <c r="U41" s="146"/>
      <c r="V41" s="147"/>
      <c r="W41" s="149">
        <v>3</v>
      </c>
      <c r="X41" s="150"/>
      <c r="Y41" s="19"/>
      <c r="Z41" s="149">
        <v>1</v>
      </c>
      <c r="AA41" s="150"/>
    </row>
    <row r="42" spans="1:27" ht="15" customHeight="1" x14ac:dyDescent="0.3">
      <c r="A42" s="103" t="s">
        <v>3</v>
      </c>
      <c r="B42" s="19"/>
      <c r="C42" s="56" t="s">
        <v>4</v>
      </c>
      <c r="D42" s="57"/>
      <c r="E42" s="57"/>
      <c r="F42" s="242" t="s">
        <v>5</v>
      </c>
      <c r="G42" s="243"/>
      <c r="H42" s="243"/>
      <c r="I42" s="243"/>
      <c r="J42" s="243"/>
      <c r="K42" s="243"/>
      <c r="L42" s="244"/>
      <c r="M42" s="140"/>
      <c r="N42" s="154" t="s">
        <v>35</v>
      </c>
      <c r="O42" s="154"/>
      <c r="P42" s="154"/>
      <c r="Q42" s="154"/>
      <c r="R42" s="19"/>
      <c r="S42" s="245" t="s">
        <v>6</v>
      </c>
      <c r="T42" s="245"/>
      <c r="U42" s="245"/>
      <c r="V42" s="245"/>
      <c r="W42" s="40" t="s">
        <v>0</v>
      </c>
      <c r="X42" s="36" t="s">
        <v>7</v>
      </c>
      <c r="Y42" s="36"/>
      <c r="Z42" s="40" t="s">
        <v>0</v>
      </c>
      <c r="AA42" s="36" t="s">
        <v>8</v>
      </c>
    </row>
    <row r="43" spans="1:27" ht="15" customHeight="1" x14ac:dyDescent="0.3">
      <c r="A43" s="105">
        <v>0.54166666666666663</v>
      </c>
      <c r="B43" s="6"/>
      <c r="C43" s="75" t="str">
        <f>C33</f>
        <v>SECRE. GENERAL</v>
      </c>
      <c r="D43" s="86"/>
      <c r="E43" s="86"/>
      <c r="F43" s="155" t="str">
        <f>C29</f>
        <v>INDEPORTES</v>
      </c>
      <c r="G43" s="156"/>
      <c r="H43" s="156"/>
      <c r="I43" s="156"/>
      <c r="J43" s="156"/>
      <c r="K43" s="156"/>
      <c r="L43" s="157"/>
      <c r="M43" s="139"/>
      <c r="N43" s="151" t="s">
        <v>116</v>
      </c>
      <c r="O43" s="152"/>
      <c r="P43" s="152"/>
      <c r="Q43" s="153"/>
      <c r="R43" s="50"/>
      <c r="S43" s="145">
        <v>45075</v>
      </c>
      <c r="T43" s="146"/>
      <c r="U43" s="146"/>
      <c r="V43" s="147"/>
      <c r="W43" s="149">
        <v>2</v>
      </c>
      <c r="X43" s="150"/>
      <c r="Y43" s="19"/>
      <c r="Z43" s="149">
        <v>0</v>
      </c>
      <c r="AA43" s="150"/>
    </row>
  </sheetData>
  <mergeCells count="166">
    <mergeCell ref="F43:L43"/>
    <mergeCell ref="N43:Q43"/>
    <mergeCell ref="S43:V43"/>
    <mergeCell ref="W43:X43"/>
    <mergeCell ref="Z43:AA43"/>
    <mergeCell ref="F41:L41"/>
    <mergeCell ref="N41:Q41"/>
    <mergeCell ref="S41:V41"/>
    <mergeCell ref="W41:X41"/>
    <mergeCell ref="Z41:AA41"/>
    <mergeCell ref="F42:L42"/>
    <mergeCell ref="N42:Q42"/>
    <mergeCell ref="S42:V42"/>
    <mergeCell ref="F39:L39"/>
    <mergeCell ref="N39:Q39"/>
    <mergeCell ref="S39:V39"/>
    <mergeCell ref="W39:X39"/>
    <mergeCell ref="Z39:AA39"/>
    <mergeCell ref="F40:L40"/>
    <mergeCell ref="N40:Q40"/>
    <mergeCell ref="S40:V40"/>
    <mergeCell ref="V33:V34"/>
    <mergeCell ref="W33:W34"/>
    <mergeCell ref="X33:X34"/>
    <mergeCell ref="A36:W36"/>
    <mergeCell ref="X37:AA37"/>
    <mergeCell ref="F38:L38"/>
    <mergeCell ref="N38:Q38"/>
    <mergeCell ref="S38:V38"/>
    <mergeCell ref="P33:P34"/>
    <mergeCell ref="Q33:Q34"/>
    <mergeCell ref="R33:R34"/>
    <mergeCell ref="S33:S34"/>
    <mergeCell ref="T33:T34"/>
    <mergeCell ref="U33:U34"/>
    <mergeCell ref="V31:V32"/>
    <mergeCell ref="W31:W32"/>
    <mergeCell ref="X31:X32"/>
    <mergeCell ref="B33:B34"/>
    <mergeCell ref="C33:D34"/>
    <mergeCell ref="E33:E34"/>
    <mergeCell ref="G33:G34"/>
    <mergeCell ref="I33:J34"/>
    <mergeCell ref="K33:K34"/>
    <mergeCell ref="O33:O34"/>
    <mergeCell ref="P31:P32"/>
    <mergeCell ref="Q31:Q32"/>
    <mergeCell ref="R31:R32"/>
    <mergeCell ref="S31:S32"/>
    <mergeCell ref="T31:T32"/>
    <mergeCell ref="U31:U32"/>
    <mergeCell ref="V29:V30"/>
    <mergeCell ref="W29:W30"/>
    <mergeCell ref="X29:X30"/>
    <mergeCell ref="B31:B32"/>
    <mergeCell ref="C31:D32"/>
    <mergeCell ref="E31:E32"/>
    <mergeCell ref="G31:H32"/>
    <mergeCell ref="I31:I32"/>
    <mergeCell ref="K31:K32"/>
    <mergeCell ref="O31:O32"/>
    <mergeCell ref="P29:P30"/>
    <mergeCell ref="Q29:Q30"/>
    <mergeCell ref="R29:R30"/>
    <mergeCell ref="S29:S30"/>
    <mergeCell ref="T29:T30"/>
    <mergeCell ref="U29:U30"/>
    <mergeCell ref="C29:D30"/>
    <mergeCell ref="E29:F30"/>
    <mergeCell ref="G29:G30"/>
    <mergeCell ref="I29:I30"/>
    <mergeCell ref="K29:K30"/>
    <mergeCell ref="O29:O30"/>
    <mergeCell ref="W26:X26"/>
    <mergeCell ref="Z26:AA26"/>
    <mergeCell ref="A28:A34"/>
    <mergeCell ref="C28:D28"/>
    <mergeCell ref="E28:F28"/>
    <mergeCell ref="G28:H28"/>
    <mergeCell ref="I28:J28"/>
    <mergeCell ref="K28:L28"/>
    <mergeCell ref="N28:N34"/>
    <mergeCell ref="B29:B30"/>
    <mergeCell ref="F25:L25"/>
    <mergeCell ref="N25:Q25"/>
    <mergeCell ref="S25:V25"/>
    <mergeCell ref="F26:L26"/>
    <mergeCell ref="N26:Q26"/>
    <mergeCell ref="S26:V26"/>
    <mergeCell ref="W22:X22"/>
    <mergeCell ref="Z22:AA22"/>
    <mergeCell ref="F23:L23"/>
    <mergeCell ref="N23:Q23"/>
    <mergeCell ref="S23:V23"/>
    <mergeCell ref="F24:L24"/>
    <mergeCell ref="N24:Q24"/>
    <mergeCell ref="S24:V24"/>
    <mergeCell ref="W24:X24"/>
    <mergeCell ref="Z24:AA24"/>
    <mergeCell ref="F21:L21"/>
    <mergeCell ref="N21:Q21"/>
    <mergeCell ref="S21:V21"/>
    <mergeCell ref="F22:L22"/>
    <mergeCell ref="N22:Q22"/>
    <mergeCell ref="S22:V22"/>
    <mergeCell ref="U16:U17"/>
    <mergeCell ref="V16:V17"/>
    <mergeCell ref="W16:W17"/>
    <mergeCell ref="X16:X17"/>
    <mergeCell ref="A19:W19"/>
    <mergeCell ref="X20:AA20"/>
    <mergeCell ref="O16:O17"/>
    <mergeCell ref="P16:P17"/>
    <mergeCell ref="Q16:Q17"/>
    <mergeCell ref="R16:R17"/>
    <mergeCell ref="S16:S17"/>
    <mergeCell ref="T16:T17"/>
    <mergeCell ref="U14:U15"/>
    <mergeCell ref="V14:V15"/>
    <mergeCell ref="W14:W15"/>
    <mergeCell ref="X14:X15"/>
    <mergeCell ref="B16:B17"/>
    <mergeCell ref="C16:D17"/>
    <mergeCell ref="E16:E17"/>
    <mergeCell ref="G16:G17"/>
    <mergeCell ref="I16:J17"/>
    <mergeCell ref="K16:K17"/>
    <mergeCell ref="O14:O15"/>
    <mergeCell ref="P14:P15"/>
    <mergeCell ref="Q14:Q15"/>
    <mergeCell ref="R14:R15"/>
    <mergeCell ref="S14:S15"/>
    <mergeCell ref="T14:T15"/>
    <mergeCell ref="U12:U13"/>
    <mergeCell ref="V12:V13"/>
    <mergeCell ref="W12:W13"/>
    <mergeCell ref="X12:X13"/>
    <mergeCell ref="B14:B15"/>
    <mergeCell ref="C14:D15"/>
    <mergeCell ref="E14:E15"/>
    <mergeCell ref="G14:H15"/>
    <mergeCell ref="I14:I15"/>
    <mergeCell ref="K14:K15"/>
    <mergeCell ref="O12:O13"/>
    <mergeCell ref="P12:P13"/>
    <mergeCell ref="Q12:Q13"/>
    <mergeCell ref="R12:R13"/>
    <mergeCell ref="S12:S13"/>
    <mergeCell ref="T12:T13"/>
    <mergeCell ref="N11:N17"/>
    <mergeCell ref="B12:B13"/>
    <mergeCell ref="C12:D13"/>
    <mergeCell ref="E12:F13"/>
    <mergeCell ref="G12:G13"/>
    <mergeCell ref="I12:I13"/>
    <mergeCell ref="K12:K13"/>
    <mergeCell ref="L2:O2"/>
    <mergeCell ref="L3:O3"/>
    <mergeCell ref="L4:O4"/>
    <mergeCell ref="A9:W9"/>
    <mergeCell ref="A11:A17"/>
    <mergeCell ref="C11:D11"/>
    <mergeCell ref="E11:F11"/>
    <mergeCell ref="G11:H11"/>
    <mergeCell ref="I11:J11"/>
    <mergeCell ref="K11: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0E29-986E-4B75-895D-373A57A60505}">
  <dimension ref="A2:O42"/>
  <sheetViews>
    <sheetView topLeftCell="B1" workbookViewId="0">
      <selection activeCell="H14" sqref="H14:I14"/>
    </sheetView>
  </sheetViews>
  <sheetFormatPr baseColWidth="10" defaultRowHeight="15" x14ac:dyDescent="0.25"/>
  <cols>
    <col min="1" max="1" width="22" hidden="1" customWidth="1"/>
    <col min="2" max="2" width="5.7109375" customWidth="1"/>
    <col min="3" max="3" width="25.42578125" customWidth="1"/>
    <col min="4" max="4" width="6.5703125" customWidth="1"/>
    <col min="5" max="5" width="3" bestFit="1" customWidth="1"/>
    <col min="6" max="6" width="29.42578125" bestFit="1" customWidth="1"/>
    <col min="7" max="7" width="3" customWidth="1"/>
    <col min="8" max="8" width="3" bestFit="1" customWidth="1"/>
    <col min="9" max="9" width="30.5703125" customWidth="1"/>
    <col min="10" max="10" width="3.28515625" customWidth="1"/>
    <col min="11" max="11" width="3" bestFit="1" customWidth="1"/>
    <col min="12" max="12" width="25.7109375" customWidth="1"/>
    <col min="13" max="13" width="3" customWidth="1"/>
    <col min="14" max="14" width="3" bestFit="1" customWidth="1"/>
    <col min="15" max="15" width="32.85546875" bestFit="1" customWidth="1"/>
  </cols>
  <sheetData>
    <row r="2" spans="1:15" ht="18.75" x14ac:dyDescent="0.3">
      <c r="D2" s="162" t="s">
        <v>220</v>
      </c>
      <c r="E2" s="162"/>
      <c r="F2" s="162"/>
      <c r="G2" s="162"/>
      <c r="H2" s="162"/>
      <c r="I2" s="162"/>
      <c r="J2" s="162"/>
      <c r="K2" s="162"/>
      <c r="L2" s="104"/>
      <c r="M2" s="104"/>
      <c r="N2" s="104"/>
      <c r="O2" s="104"/>
    </row>
    <row r="3" spans="1:15" ht="15.75" thickBot="1" x14ac:dyDescent="0.3">
      <c r="A3" s="90"/>
      <c r="B3" s="93"/>
      <c r="C3" s="95"/>
      <c r="D3" s="92"/>
    </row>
    <row r="4" spans="1:15" x14ac:dyDescent="0.25">
      <c r="A4" s="91" t="s">
        <v>40</v>
      </c>
      <c r="B4" s="94"/>
      <c r="C4" s="96"/>
      <c r="E4" s="163" t="s">
        <v>10</v>
      </c>
      <c r="F4" s="164"/>
      <c r="H4" s="165" t="s">
        <v>11</v>
      </c>
      <c r="I4" s="166"/>
      <c r="K4" s="161"/>
      <c r="L4" s="161"/>
      <c r="N4" s="160"/>
      <c r="O4" s="160"/>
    </row>
    <row r="5" spans="1:15" ht="15.75" x14ac:dyDescent="0.25">
      <c r="A5" s="91" t="s">
        <v>25</v>
      </c>
      <c r="B5" s="93"/>
      <c r="C5" s="96"/>
      <c r="E5" s="12">
        <v>1</v>
      </c>
      <c r="F5" s="97" t="s">
        <v>81</v>
      </c>
      <c r="H5" s="11">
        <v>1</v>
      </c>
      <c r="I5" s="98" t="s">
        <v>221</v>
      </c>
      <c r="L5" s="96"/>
      <c r="N5" s="88"/>
      <c r="O5" s="89"/>
    </row>
    <row r="6" spans="1:15" ht="16.5" thickBot="1" x14ac:dyDescent="0.3">
      <c r="A6" s="91" t="s">
        <v>41</v>
      </c>
      <c r="B6" s="94"/>
      <c r="C6" s="96"/>
      <c r="E6" s="133">
        <v>2</v>
      </c>
      <c r="F6" s="134" t="s">
        <v>87</v>
      </c>
      <c r="G6" s="138"/>
      <c r="H6" s="135">
        <v>2</v>
      </c>
      <c r="I6" s="134" t="s">
        <v>31</v>
      </c>
      <c r="L6" s="96"/>
      <c r="N6" s="88"/>
      <c r="O6" s="89"/>
    </row>
    <row r="7" spans="1:15" ht="15.75" x14ac:dyDescent="0.25">
      <c r="A7" s="91" t="s">
        <v>33</v>
      </c>
      <c r="B7" s="93"/>
      <c r="C7" s="96"/>
      <c r="E7" s="136"/>
      <c r="F7" s="137"/>
      <c r="H7" s="136"/>
      <c r="I7" s="137"/>
      <c r="L7" s="96"/>
      <c r="N7" s="88"/>
      <c r="O7" s="89"/>
    </row>
    <row r="8" spans="1:15" x14ac:dyDescent="0.25">
      <c r="B8" s="94"/>
      <c r="C8" s="96"/>
      <c r="E8" s="161"/>
      <c r="F8" s="161"/>
      <c r="H8" s="161"/>
      <c r="I8" s="161"/>
      <c r="K8" s="161"/>
      <c r="L8" s="161"/>
      <c r="N8" s="161"/>
      <c r="O8" s="161"/>
    </row>
    <row r="9" spans="1:15" x14ac:dyDescent="0.25">
      <c r="B9" s="93"/>
      <c r="C9" s="96"/>
    </row>
    <row r="10" spans="1:15" x14ac:dyDescent="0.25">
      <c r="B10" s="94"/>
      <c r="C10" s="96"/>
    </row>
    <row r="11" spans="1:15" x14ac:dyDescent="0.25">
      <c r="B11" s="93"/>
      <c r="C11" s="96"/>
    </row>
    <row r="14" spans="1:15" x14ac:dyDescent="0.25">
      <c r="E14" s="161"/>
      <c r="F14" s="161"/>
      <c r="H14" s="161"/>
      <c r="I14" s="161"/>
      <c r="K14" s="161"/>
      <c r="L14" s="161"/>
    </row>
    <row r="20" spans="1:1" x14ac:dyDescent="0.25">
      <c r="A20" s="87" t="s">
        <v>42</v>
      </c>
    </row>
    <row r="21" spans="1:1" x14ac:dyDescent="0.25">
      <c r="A21" s="16" t="s">
        <v>20</v>
      </c>
    </row>
    <row r="22" spans="1:1" x14ac:dyDescent="0.25">
      <c r="A22" s="16" t="s">
        <v>19</v>
      </c>
    </row>
    <row r="23" spans="1:1" x14ac:dyDescent="0.25">
      <c r="A23" s="16" t="s">
        <v>21</v>
      </c>
    </row>
    <row r="24" spans="1:1" x14ac:dyDescent="0.25">
      <c r="A24" s="16" t="s">
        <v>28</v>
      </c>
    </row>
    <row r="25" spans="1:1" x14ac:dyDescent="0.25">
      <c r="A25" s="16" t="s">
        <v>43</v>
      </c>
    </row>
    <row r="26" spans="1:1" x14ac:dyDescent="0.25">
      <c r="A26" s="16" t="s">
        <v>29</v>
      </c>
    </row>
    <row r="27" spans="1:1" x14ac:dyDescent="0.25">
      <c r="A27" s="16" t="s">
        <v>32</v>
      </c>
    </row>
    <row r="28" spans="1:1" x14ac:dyDescent="0.25">
      <c r="A28" s="16" t="s">
        <v>31</v>
      </c>
    </row>
    <row r="29" spans="1:1" x14ac:dyDescent="0.25">
      <c r="A29" s="16" t="s">
        <v>44</v>
      </c>
    </row>
    <row r="30" spans="1:1" x14ac:dyDescent="0.25">
      <c r="A30" s="16" t="s">
        <v>45</v>
      </c>
    </row>
    <row r="31" spans="1:1" x14ac:dyDescent="0.25">
      <c r="A31" s="16" t="s">
        <v>46</v>
      </c>
    </row>
    <row r="32" spans="1:1" x14ac:dyDescent="0.25">
      <c r="A32" s="16" t="s">
        <v>47</v>
      </c>
    </row>
    <row r="33" spans="1:1" x14ac:dyDescent="0.25">
      <c r="A33" s="16" t="s">
        <v>48</v>
      </c>
    </row>
    <row r="34" spans="1:1" x14ac:dyDescent="0.25">
      <c r="A34" s="16" t="s">
        <v>49</v>
      </c>
    </row>
    <row r="35" spans="1:1" x14ac:dyDescent="0.25">
      <c r="A35" s="16" t="s">
        <v>50</v>
      </c>
    </row>
    <row r="36" spans="1:1" x14ac:dyDescent="0.25">
      <c r="A36" s="16" t="s">
        <v>51</v>
      </c>
    </row>
    <row r="37" spans="1:1" x14ac:dyDescent="0.25">
      <c r="A37" s="16" t="s">
        <v>24</v>
      </c>
    </row>
    <row r="38" spans="1:1" x14ac:dyDescent="0.25">
      <c r="A38" s="16" t="s">
        <v>27</v>
      </c>
    </row>
    <row r="39" spans="1:1" x14ac:dyDescent="0.25">
      <c r="A39" s="16" t="s">
        <v>22</v>
      </c>
    </row>
    <row r="40" spans="1:1" x14ac:dyDescent="0.25">
      <c r="A40" s="16" t="s">
        <v>52</v>
      </c>
    </row>
    <row r="41" spans="1:1" x14ac:dyDescent="0.25">
      <c r="A41" s="16" t="s">
        <v>53</v>
      </c>
    </row>
    <row r="42" spans="1:1" x14ac:dyDescent="0.25">
      <c r="A42" s="11" t="s">
        <v>26</v>
      </c>
    </row>
  </sheetData>
  <sheetProtection algorithmName="SHA-512" hashValue="yfJB/z1GGh0iqLPKVQLO4V3p9Et/XjAp8qXEMTa7OSR63BbXw5h0dBowLrl+CahcHB7puGxE7wgFXQ2TxIDwxw==" saltValue="W6rgkiPrUQTz8iYYi4sQAw==" spinCount="100000" sheet="1" objects="1" scenarios="1"/>
  <mergeCells count="12">
    <mergeCell ref="E14:F14"/>
    <mergeCell ref="H14:I14"/>
    <mergeCell ref="K14:L14"/>
    <mergeCell ref="D2:K2"/>
    <mergeCell ref="E4:F4"/>
    <mergeCell ref="H4:I4"/>
    <mergeCell ref="K4:L4"/>
    <mergeCell ref="N4:O4"/>
    <mergeCell ref="E8:F8"/>
    <mergeCell ref="H8:I8"/>
    <mergeCell ref="K8:L8"/>
    <mergeCell ref="N8:O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36539-85EC-4E8C-AAE4-EFAB3E3D4C1D}">
  <dimension ref="A8:P54"/>
  <sheetViews>
    <sheetView topLeftCell="C22" workbookViewId="0">
      <selection activeCell="L16" sqref="L16"/>
    </sheetView>
  </sheetViews>
  <sheetFormatPr baseColWidth="10" defaultColWidth="10.7109375" defaultRowHeight="15" x14ac:dyDescent="0.25"/>
  <cols>
    <col min="1" max="1" width="8.85546875" customWidth="1"/>
    <col min="2" max="2" width="34.5703125" customWidth="1"/>
    <col min="3" max="3" width="23.5703125" customWidth="1"/>
    <col min="14" max="14" width="14" customWidth="1"/>
    <col min="15" max="15" width="13" customWidth="1"/>
    <col min="16" max="16" width="5.28515625" customWidth="1"/>
  </cols>
  <sheetData>
    <row r="8" spans="1:16" ht="30.75" x14ac:dyDescent="0.25">
      <c r="A8" s="167" t="s">
        <v>120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spans="1:16" ht="18" x14ac:dyDescent="0.3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18" x14ac:dyDescent="0.35">
      <c r="A10" s="168" t="s">
        <v>121</v>
      </c>
      <c r="B10" s="168" t="s">
        <v>0</v>
      </c>
      <c r="C10" s="168" t="s">
        <v>122</v>
      </c>
      <c r="D10" s="169" t="s">
        <v>123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8" t="s">
        <v>124</v>
      </c>
      <c r="O10" s="170" t="s">
        <v>125</v>
      </c>
      <c r="P10" s="106"/>
    </row>
    <row r="11" spans="1:16" ht="18" x14ac:dyDescent="0.35">
      <c r="A11" s="168"/>
      <c r="B11" s="168"/>
      <c r="C11" s="168"/>
      <c r="D11" s="107" t="s">
        <v>67</v>
      </c>
      <c r="E11" s="107" t="s">
        <v>68</v>
      </c>
      <c r="F11" s="107" t="s">
        <v>126</v>
      </c>
      <c r="G11" s="107" t="s">
        <v>127</v>
      </c>
      <c r="H11" s="107" t="s">
        <v>128</v>
      </c>
      <c r="I11" s="107" t="s">
        <v>129</v>
      </c>
      <c r="J11" s="107" t="s">
        <v>130</v>
      </c>
      <c r="K11" s="107" t="s">
        <v>131</v>
      </c>
      <c r="L11" s="107" t="s">
        <v>132</v>
      </c>
      <c r="M11" s="107" t="s">
        <v>133</v>
      </c>
      <c r="N11" s="168"/>
      <c r="O11" s="170"/>
      <c r="P11" s="106"/>
    </row>
    <row r="12" spans="1:16" ht="18.75" x14ac:dyDescent="0.35">
      <c r="A12" s="108">
        <v>1</v>
      </c>
      <c r="B12" s="109" t="s">
        <v>118</v>
      </c>
      <c r="C12" s="110" t="s">
        <v>134</v>
      </c>
      <c r="D12" s="110">
        <v>1</v>
      </c>
      <c r="E12" s="110"/>
      <c r="F12" s="110"/>
      <c r="G12" s="110">
        <v>1</v>
      </c>
      <c r="H12" s="111">
        <v>1</v>
      </c>
      <c r="I12" s="111"/>
      <c r="J12" s="111"/>
      <c r="K12" s="111"/>
      <c r="L12" s="111"/>
      <c r="M12" s="111"/>
      <c r="N12" s="112">
        <f t="shared" ref="N12:N54" si="0">SUM(D12:M12)</f>
        <v>3</v>
      </c>
      <c r="O12" s="113">
        <f t="shared" ref="O12:O54" si="1">COUNT(D12:M12)</f>
        <v>3</v>
      </c>
      <c r="P12" s="106"/>
    </row>
    <row r="13" spans="1:16" ht="18.75" x14ac:dyDescent="0.35">
      <c r="A13" s="108">
        <v>2</v>
      </c>
      <c r="B13" s="109" t="s">
        <v>118</v>
      </c>
      <c r="C13" s="110" t="s">
        <v>135</v>
      </c>
      <c r="D13" s="110"/>
      <c r="E13" s="110"/>
      <c r="F13" s="110"/>
      <c r="G13" s="110"/>
      <c r="H13" s="111"/>
      <c r="I13" s="111"/>
      <c r="J13" s="111">
        <v>1</v>
      </c>
      <c r="K13" s="111"/>
      <c r="L13" s="111"/>
      <c r="M13" s="111"/>
      <c r="N13" s="112">
        <f t="shared" si="0"/>
        <v>1</v>
      </c>
      <c r="O13" s="113">
        <f t="shared" si="1"/>
        <v>1</v>
      </c>
      <c r="P13" s="106"/>
    </row>
    <row r="14" spans="1:16" ht="18.75" x14ac:dyDescent="0.35">
      <c r="A14" s="108">
        <v>2</v>
      </c>
      <c r="B14" s="109" t="s">
        <v>118</v>
      </c>
      <c r="C14" s="110" t="s">
        <v>136</v>
      </c>
      <c r="D14" s="110"/>
      <c r="E14" s="110">
        <v>2</v>
      </c>
      <c r="F14" s="110"/>
      <c r="G14" s="110"/>
      <c r="H14" s="111"/>
      <c r="I14" s="111"/>
      <c r="J14" s="111"/>
      <c r="K14" s="111"/>
      <c r="L14" s="111"/>
      <c r="M14" s="111"/>
      <c r="N14" s="112">
        <f t="shared" si="0"/>
        <v>2</v>
      </c>
      <c r="O14" s="113">
        <f t="shared" si="1"/>
        <v>1</v>
      </c>
      <c r="P14" s="106"/>
    </row>
    <row r="15" spans="1:16" ht="18.75" x14ac:dyDescent="0.35">
      <c r="A15" s="108">
        <v>3</v>
      </c>
      <c r="B15" s="109" t="s">
        <v>118</v>
      </c>
      <c r="C15" s="110" t="s">
        <v>137</v>
      </c>
      <c r="D15" s="110"/>
      <c r="E15" s="110"/>
      <c r="F15" s="110"/>
      <c r="G15" s="110">
        <v>1</v>
      </c>
      <c r="H15" s="111"/>
      <c r="I15" s="111"/>
      <c r="J15" s="111"/>
      <c r="K15" s="111"/>
      <c r="L15" s="111"/>
      <c r="M15" s="111"/>
      <c r="N15" s="112">
        <f t="shared" si="0"/>
        <v>1</v>
      </c>
      <c r="O15" s="113">
        <f t="shared" si="1"/>
        <v>1</v>
      </c>
      <c r="P15" s="106"/>
    </row>
    <row r="16" spans="1:16" ht="18.75" x14ac:dyDescent="0.35">
      <c r="A16" s="108">
        <v>3</v>
      </c>
      <c r="B16" s="109" t="s">
        <v>118</v>
      </c>
      <c r="C16" s="110" t="s">
        <v>138</v>
      </c>
      <c r="D16" s="110"/>
      <c r="E16" s="110"/>
      <c r="F16" s="110"/>
      <c r="G16" s="110"/>
      <c r="H16" s="111"/>
      <c r="I16" s="111">
        <v>1</v>
      </c>
      <c r="J16" s="111"/>
      <c r="K16" s="111"/>
      <c r="L16" s="111"/>
      <c r="M16" s="111"/>
      <c r="N16" s="112">
        <f t="shared" si="0"/>
        <v>1</v>
      </c>
      <c r="O16" s="113">
        <f t="shared" si="1"/>
        <v>1</v>
      </c>
      <c r="P16" s="106"/>
    </row>
    <row r="17" spans="1:16" ht="18.75" x14ac:dyDescent="0.35">
      <c r="A17" s="108">
        <v>4</v>
      </c>
      <c r="B17" s="109" t="s">
        <v>118</v>
      </c>
      <c r="C17" s="110" t="s">
        <v>139</v>
      </c>
      <c r="D17" s="110"/>
      <c r="E17" s="110"/>
      <c r="F17" s="110"/>
      <c r="G17" s="110">
        <v>1</v>
      </c>
      <c r="H17" s="111">
        <v>1</v>
      </c>
      <c r="I17" s="111"/>
      <c r="J17" s="111"/>
      <c r="K17" s="111"/>
      <c r="L17" s="111"/>
      <c r="M17" s="111"/>
      <c r="N17" s="112">
        <f t="shared" si="0"/>
        <v>2</v>
      </c>
      <c r="O17" s="113">
        <f t="shared" si="1"/>
        <v>2</v>
      </c>
      <c r="P17" s="106"/>
    </row>
    <row r="18" spans="1:16" ht="18.75" x14ac:dyDescent="0.35">
      <c r="A18" s="108">
        <v>5</v>
      </c>
      <c r="B18" s="109" t="s">
        <v>118</v>
      </c>
      <c r="C18" s="110" t="s">
        <v>140</v>
      </c>
      <c r="D18" s="110"/>
      <c r="E18" s="110"/>
      <c r="F18" s="110"/>
      <c r="G18" s="110">
        <v>2</v>
      </c>
      <c r="H18" s="111">
        <v>5</v>
      </c>
      <c r="I18" s="111">
        <v>1</v>
      </c>
      <c r="J18" s="111">
        <v>1</v>
      </c>
      <c r="K18" s="111"/>
      <c r="L18" s="111"/>
      <c r="M18" s="111"/>
      <c r="N18" s="112">
        <f t="shared" si="0"/>
        <v>9</v>
      </c>
      <c r="O18" s="113">
        <f t="shared" si="1"/>
        <v>4</v>
      </c>
      <c r="P18" s="106"/>
    </row>
    <row r="19" spans="1:16" ht="18.75" x14ac:dyDescent="0.35">
      <c r="A19" s="108">
        <v>6</v>
      </c>
      <c r="B19" s="109" t="s">
        <v>85</v>
      </c>
      <c r="C19" s="110" t="s">
        <v>141</v>
      </c>
      <c r="D19" s="110">
        <v>1</v>
      </c>
      <c r="E19" s="110"/>
      <c r="F19" s="110"/>
      <c r="G19" s="110">
        <v>1</v>
      </c>
      <c r="H19" s="111"/>
      <c r="I19" s="111"/>
      <c r="J19" s="111"/>
      <c r="K19" s="111"/>
      <c r="L19" s="111"/>
      <c r="M19" s="111"/>
      <c r="N19" s="112">
        <f t="shared" si="0"/>
        <v>2</v>
      </c>
      <c r="O19" s="113">
        <f t="shared" si="1"/>
        <v>2</v>
      </c>
      <c r="P19" s="106"/>
    </row>
    <row r="20" spans="1:16" ht="18.75" x14ac:dyDescent="0.35">
      <c r="A20" s="108">
        <v>7</v>
      </c>
      <c r="B20" s="109" t="s">
        <v>85</v>
      </c>
      <c r="C20" s="110" t="s">
        <v>142</v>
      </c>
      <c r="D20" s="110">
        <v>3</v>
      </c>
      <c r="E20" s="110">
        <v>2</v>
      </c>
      <c r="F20" s="110">
        <v>2</v>
      </c>
      <c r="G20" s="110">
        <v>1</v>
      </c>
      <c r="H20" s="111"/>
      <c r="I20" s="111"/>
      <c r="J20" s="111"/>
      <c r="K20" s="111"/>
      <c r="L20" s="111"/>
      <c r="M20" s="111"/>
      <c r="N20" s="112">
        <f t="shared" si="0"/>
        <v>8</v>
      </c>
      <c r="O20" s="113">
        <f t="shared" si="1"/>
        <v>4</v>
      </c>
      <c r="P20" s="106"/>
    </row>
    <row r="21" spans="1:16" ht="18.75" x14ac:dyDescent="0.35">
      <c r="A21" s="108">
        <v>8</v>
      </c>
      <c r="B21" s="109" t="s">
        <v>143</v>
      </c>
      <c r="C21" s="110" t="s">
        <v>144</v>
      </c>
      <c r="D21" s="110">
        <v>1</v>
      </c>
      <c r="E21" s="110"/>
      <c r="F21" s="110"/>
      <c r="G21" s="110"/>
      <c r="H21" s="111"/>
      <c r="I21" s="111"/>
      <c r="J21" s="111"/>
      <c r="K21" s="111"/>
      <c r="L21" s="111"/>
      <c r="M21" s="111"/>
      <c r="N21" s="112">
        <f t="shared" si="0"/>
        <v>1</v>
      </c>
      <c r="O21" s="113">
        <f t="shared" si="1"/>
        <v>1</v>
      </c>
      <c r="P21" s="106"/>
    </row>
    <row r="22" spans="1:16" ht="18.75" x14ac:dyDescent="0.35">
      <c r="A22" s="108">
        <v>9</v>
      </c>
      <c r="B22" s="109" t="s">
        <v>143</v>
      </c>
      <c r="C22" s="110" t="s">
        <v>145</v>
      </c>
      <c r="D22" s="110"/>
      <c r="E22" s="110"/>
      <c r="F22" s="110">
        <v>1</v>
      </c>
      <c r="G22" s="110"/>
      <c r="H22" s="111"/>
      <c r="I22" s="111"/>
      <c r="J22" s="111"/>
      <c r="K22" s="111"/>
      <c r="L22" s="111"/>
      <c r="M22" s="111"/>
      <c r="N22" s="112">
        <f t="shared" si="0"/>
        <v>1</v>
      </c>
      <c r="O22" s="113">
        <f t="shared" si="1"/>
        <v>1</v>
      </c>
      <c r="P22" s="106"/>
    </row>
    <row r="23" spans="1:16" ht="18.75" x14ac:dyDescent="0.35">
      <c r="A23" s="108">
        <v>10</v>
      </c>
      <c r="B23" s="109" t="s">
        <v>143</v>
      </c>
      <c r="C23" s="110" t="s">
        <v>146</v>
      </c>
      <c r="D23" s="110">
        <v>2</v>
      </c>
      <c r="E23" s="110"/>
      <c r="F23" s="110">
        <v>1</v>
      </c>
      <c r="G23" s="110"/>
      <c r="H23" s="111">
        <v>1</v>
      </c>
      <c r="I23" s="111"/>
      <c r="J23" s="111"/>
      <c r="K23" s="111"/>
      <c r="L23" s="111"/>
      <c r="M23" s="111"/>
      <c r="N23" s="112">
        <f t="shared" si="0"/>
        <v>4</v>
      </c>
      <c r="O23" s="113">
        <f t="shared" si="1"/>
        <v>3</v>
      </c>
      <c r="P23" s="106"/>
    </row>
    <row r="24" spans="1:16" ht="18.75" x14ac:dyDescent="0.35">
      <c r="A24" s="108">
        <v>11</v>
      </c>
      <c r="B24" s="114" t="s">
        <v>80</v>
      </c>
      <c r="C24" s="115" t="s">
        <v>147</v>
      </c>
      <c r="D24" s="115">
        <v>1</v>
      </c>
      <c r="E24" s="115"/>
      <c r="F24" s="115"/>
      <c r="G24" s="115"/>
      <c r="H24" s="116"/>
      <c r="I24" s="116"/>
      <c r="J24" s="116"/>
      <c r="K24" s="116"/>
      <c r="L24" s="116"/>
      <c r="M24" s="116"/>
      <c r="N24" s="117">
        <f t="shared" si="0"/>
        <v>1</v>
      </c>
      <c r="O24" s="118">
        <f t="shared" si="1"/>
        <v>1</v>
      </c>
      <c r="P24" s="106"/>
    </row>
    <row r="25" spans="1:16" ht="18.75" x14ac:dyDescent="0.35">
      <c r="A25" s="108">
        <v>12</v>
      </c>
      <c r="B25" s="114" t="s">
        <v>80</v>
      </c>
      <c r="C25" s="110" t="s">
        <v>148</v>
      </c>
      <c r="D25" s="110">
        <v>1</v>
      </c>
      <c r="E25" s="110"/>
      <c r="F25" s="110"/>
      <c r="G25" s="110"/>
      <c r="H25" s="111"/>
      <c r="I25" s="111"/>
      <c r="J25" s="111"/>
      <c r="K25" s="111"/>
      <c r="L25" s="111"/>
      <c r="M25" s="111"/>
      <c r="N25" s="112">
        <f t="shared" si="0"/>
        <v>1</v>
      </c>
      <c r="O25" s="113">
        <f t="shared" si="1"/>
        <v>1</v>
      </c>
      <c r="P25" s="106"/>
    </row>
    <row r="26" spans="1:16" ht="18.75" x14ac:dyDescent="0.35">
      <c r="A26" s="108">
        <v>12</v>
      </c>
      <c r="B26" s="114" t="s">
        <v>80</v>
      </c>
      <c r="C26" s="110" t="s">
        <v>149</v>
      </c>
      <c r="D26" s="110"/>
      <c r="E26" s="110"/>
      <c r="F26" s="110"/>
      <c r="G26" s="110"/>
      <c r="H26" s="111">
        <v>2</v>
      </c>
      <c r="I26" s="111"/>
      <c r="J26" s="111"/>
      <c r="K26" s="111"/>
      <c r="L26" s="111"/>
      <c r="M26" s="111"/>
      <c r="N26" s="112">
        <f t="shared" si="0"/>
        <v>2</v>
      </c>
      <c r="O26" s="113">
        <f t="shared" si="1"/>
        <v>1</v>
      </c>
      <c r="P26" s="106"/>
    </row>
    <row r="27" spans="1:16" ht="18.75" x14ac:dyDescent="0.35">
      <c r="A27" s="108">
        <v>12</v>
      </c>
      <c r="B27" s="114" t="s">
        <v>80</v>
      </c>
      <c r="C27" s="110" t="s">
        <v>150</v>
      </c>
      <c r="D27" s="110"/>
      <c r="E27" s="110"/>
      <c r="F27" s="110"/>
      <c r="G27" s="110"/>
      <c r="H27" s="111">
        <v>1</v>
      </c>
      <c r="I27" s="111"/>
      <c r="J27" s="111"/>
      <c r="K27" s="111"/>
      <c r="L27" s="111"/>
      <c r="M27" s="111"/>
      <c r="N27" s="112">
        <f t="shared" si="0"/>
        <v>1</v>
      </c>
      <c r="O27" s="113">
        <f t="shared" si="1"/>
        <v>1</v>
      </c>
      <c r="P27" s="106"/>
    </row>
    <row r="28" spans="1:16" ht="18.75" x14ac:dyDescent="0.35">
      <c r="A28" s="108">
        <v>13</v>
      </c>
      <c r="B28" s="109" t="s">
        <v>87</v>
      </c>
      <c r="C28" s="110" t="s">
        <v>151</v>
      </c>
      <c r="D28" s="110">
        <v>2</v>
      </c>
      <c r="E28" s="110"/>
      <c r="F28" s="110"/>
      <c r="G28" s="110"/>
      <c r="H28" s="111"/>
      <c r="I28" s="111"/>
      <c r="J28" s="111"/>
      <c r="K28" s="111"/>
      <c r="L28" s="111"/>
      <c r="M28" s="111"/>
      <c r="N28" s="112">
        <f t="shared" si="0"/>
        <v>2</v>
      </c>
      <c r="O28" s="113">
        <f t="shared" si="1"/>
        <v>1</v>
      </c>
      <c r="P28" s="106"/>
    </row>
    <row r="29" spans="1:16" ht="18.75" x14ac:dyDescent="0.35">
      <c r="A29" s="108">
        <v>14</v>
      </c>
      <c r="B29" s="109" t="s">
        <v>87</v>
      </c>
      <c r="C29" s="110" t="s">
        <v>152</v>
      </c>
      <c r="D29" s="110">
        <v>3</v>
      </c>
      <c r="E29" s="110"/>
      <c r="F29" s="110"/>
      <c r="G29" s="110"/>
      <c r="H29" s="111"/>
      <c r="I29" s="111">
        <v>2</v>
      </c>
      <c r="J29" s="111"/>
      <c r="K29" s="111"/>
      <c r="L29" s="111"/>
      <c r="M29" s="111"/>
      <c r="N29" s="112">
        <f t="shared" si="0"/>
        <v>5</v>
      </c>
      <c r="O29" s="113">
        <f t="shared" si="1"/>
        <v>2</v>
      </c>
      <c r="P29" s="106"/>
    </row>
    <row r="30" spans="1:16" ht="18.75" x14ac:dyDescent="0.35">
      <c r="A30" s="108">
        <v>15</v>
      </c>
      <c r="B30" s="109" t="s">
        <v>87</v>
      </c>
      <c r="C30" s="110" t="s">
        <v>153</v>
      </c>
      <c r="D30" s="110"/>
      <c r="E30" s="110">
        <v>1</v>
      </c>
      <c r="F30" s="110"/>
      <c r="G30" s="110"/>
      <c r="H30" s="111"/>
      <c r="I30" s="111">
        <v>2</v>
      </c>
      <c r="J30" s="111">
        <v>1</v>
      </c>
      <c r="K30" s="111"/>
      <c r="L30" s="111"/>
      <c r="M30" s="111"/>
      <c r="N30" s="112">
        <f t="shared" si="0"/>
        <v>4</v>
      </c>
      <c r="O30" s="113">
        <f t="shared" si="1"/>
        <v>3</v>
      </c>
      <c r="P30" s="106"/>
    </row>
    <row r="31" spans="1:16" ht="18.75" x14ac:dyDescent="0.35">
      <c r="A31" s="108">
        <v>16</v>
      </c>
      <c r="B31" s="109" t="s">
        <v>87</v>
      </c>
      <c r="C31" s="110" t="s">
        <v>154</v>
      </c>
      <c r="D31" s="110"/>
      <c r="E31" s="110">
        <v>2</v>
      </c>
      <c r="F31" s="110">
        <v>3</v>
      </c>
      <c r="G31" s="110"/>
      <c r="H31" s="111"/>
      <c r="I31" s="111">
        <v>1</v>
      </c>
      <c r="J31" s="111"/>
      <c r="K31" s="111"/>
      <c r="L31" s="111"/>
      <c r="M31" s="111"/>
      <c r="N31" s="112">
        <f t="shared" si="0"/>
        <v>6</v>
      </c>
      <c r="O31" s="113">
        <f t="shared" si="1"/>
        <v>3</v>
      </c>
      <c r="P31" s="106"/>
    </row>
    <row r="32" spans="1:16" ht="18.75" x14ac:dyDescent="0.35">
      <c r="A32" s="108">
        <v>15</v>
      </c>
      <c r="B32" s="109" t="s">
        <v>87</v>
      </c>
      <c r="C32" s="110" t="s">
        <v>155</v>
      </c>
      <c r="D32" s="110"/>
      <c r="E32" s="110"/>
      <c r="F32" s="110"/>
      <c r="G32" s="110"/>
      <c r="H32" s="111"/>
      <c r="I32" s="111">
        <v>1</v>
      </c>
      <c r="J32" s="111"/>
      <c r="K32" s="111"/>
      <c r="L32" s="111"/>
      <c r="M32" s="111"/>
      <c r="N32" s="112">
        <f t="shared" si="0"/>
        <v>1</v>
      </c>
      <c r="O32" s="113">
        <f t="shared" si="1"/>
        <v>1</v>
      </c>
      <c r="P32" s="106"/>
    </row>
    <row r="33" spans="1:16" ht="18.75" x14ac:dyDescent="0.35">
      <c r="A33" s="108">
        <v>17</v>
      </c>
      <c r="B33" s="109" t="s">
        <v>119</v>
      </c>
      <c r="C33" s="110" t="s">
        <v>156</v>
      </c>
      <c r="D33" s="110">
        <v>2</v>
      </c>
      <c r="E33" s="110"/>
      <c r="F33" s="110"/>
      <c r="G33" s="110"/>
      <c r="H33" s="111"/>
      <c r="I33" s="111"/>
      <c r="J33" s="111"/>
      <c r="K33" s="111"/>
      <c r="L33" s="111"/>
      <c r="M33" s="111"/>
      <c r="N33" s="112">
        <f t="shared" si="0"/>
        <v>2</v>
      </c>
      <c r="O33" s="113">
        <f t="shared" si="1"/>
        <v>1</v>
      </c>
      <c r="P33" s="106"/>
    </row>
    <row r="34" spans="1:16" ht="18.75" x14ac:dyDescent="0.35">
      <c r="A34" s="108">
        <v>18</v>
      </c>
      <c r="B34" s="109" t="s">
        <v>119</v>
      </c>
      <c r="C34" s="110" t="s">
        <v>157</v>
      </c>
      <c r="D34" s="110"/>
      <c r="E34" s="110"/>
      <c r="F34" s="110"/>
      <c r="G34" s="110">
        <v>1</v>
      </c>
      <c r="H34" s="111"/>
      <c r="I34" s="111"/>
      <c r="J34" s="111"/>
      <c r="K34" s="111"/>
      <c r="L34" s="111"/>
      <c r="M34" s="111"/>
      <c r="N34" s="112">
        <f t="shared" si="0"/>
        <v>1</v>
      </c>
      <c r="O34" s="113">
        <f t="shared" si="1"/>
        <v>1</v>
      </c>
      <c r="P34" s="106"/>
    </row>
    <row r="35" spans="1:16" ht="18.75" x14ac:dyDescent="0.35">
      <c r="A35" s="108">
        <v>18</v>
      </c>
      <c r="B35" s="109" t="s">
        <v>119</v>
      </c>
      <c r="C35" s="110" t="s">
        <v>158</v>
      </c>
      <c r="D35" s="110"/>
      <c r="E35" s="110"/>
      <c r="F35" s="110"/>
      <c r="G35" s="110"/>
      <c r="H35" s="111">
        <v>1</v>
      </c>
      <c r="I35" s="111"/>
      <c r="J35" s="111"/>
      <c r="K35" s="111"/>
      <c r="L35" s="111"/>
      <c r="M35" s="111"/>
      <c r="N35" s="112">
        <f t="shared" si="0"/>
        <v>1</v>
      </c>
      <c r="O35" s="113">
        <f t="shared" si="1"/>
        <v>1</v>
      </c>
      <c r="P35" s="106"/>
    </row>
    <row r="36" spans="1:16" ht="18.75" x14ac:dyDescent="0.35">
      <c r="A36" s="108">
        <v>19</v>
      </c>
      <c r="B36" s="109" t="s">
        <v>119</v>
      </c>
      <c r="C36" s="110" t="s">
        <v>159</v>
      </c>
      <c r="D36" s="110"/>
      <c r="E36" s="110">
        <v>1</v>
      </c>
      <c r="F36" s="110"/>
      <c r="G36" s="110">
        <v>3</v>
      </c>
      <c r="H36" s="111">
        <v>1</v>
      </c>
      <c r="I36" s="111"/>
      <c r="J36" s="111"/>
      <c r="K36" s="111"/>
      <c r="L36" s="111"/>
      <c r="M36" s="111"/>
      <c r="N36" s="112">
        <f t="shared" si="0"/>
        <v>5</v>
      </c>
      <c r="O36" s="113">
        <f t="shared" si="1"/>
        <v>3</v>
      </c>
      <c r="P36" s="106"/>
    </row>
    <row r="37" spans="1:16" ht="18.75" x14ac:dyDescent="0.35">
      <c r="A37" s="108">
        <v>20</v>
      </c>
      <c r="B37" s="109" t="s">
        <v>160</v>
      </c>
      <c r="C37" s="110" t="s">
        <v>161</v>
      </c>
      <c r="D37" s="110">
        <v>1</v>
      </c>
      <c r="E37" s="110"/>
      <c r="F37" s="110">
        <v>2</v>
      </c>
      <c r="G37" s="110"/>
      <c r="H37" s="111"/>
      <c r="I37" s="111"/>
      <c r="J37" s="111"/>
      <c r="K37" s="111"/>
      <c r="L37" s="111"/>
      <c r="M37" s="111"/>
      <c r="N37" s="112">
        <f t="shared" si="0"/>
        <v>3</v>
      </c>
      <c r="O37" s="113">
        <f t="shared" si="1"/>
        <v>2</v>
      </c>
      <c r="P37" s="106"/>
    </row>
    <row r="38" spans="1:16" ht="18.75" x14ac:dyDescent="0.35">
      <c r="A38" s="108">
        <v>21</v>
      </c>
      <c r="B38" s="109" t="s">
        <v>160</v>
      </c>
      <c r="C38" s="110" t="s">
        <v>162</v>
      </c>
      <c r="D38" s="110">
        <v>1</v>
      </c>
      <c r="E38" s="110">
        <v>3</v>
      </c>
      <c r="F38" s="110"/>
      <c r="G38" s="110"/>
      <c r="H38" s="111"/>
      <c r="I38" s="111"/>
      <c r="J38" s="111"/>
      <c r="K38" s="111"/>
      <c r="L38" s="111"/>
      <c r="M38" s="111"/>
      <c r="N38" s="112">
        <f t="shared" si="0"/>
        <v>4</v>
      </c>
      <c r="O38" s="113">
        <f t="shared" si="1"/>
        <v>2</v>
      </c>
      <c r="P38" s="106"/>
    </row>
    <row r="39" spans="1:16" ht="18.75" x14ac:dyDescent="0.35">
      <c r="A39" s="108">
        <v>22</v>
      </c>
      <c r="B39" s="109" t="s">
        <v>160</v>
      </c>
      <c r="C39" s="110" t="s">
        <v>163</v>
      </c>
      <c r="D39" s="110">
        <v>1</v>
      </c>
      <c r="E39" s="110"/>
      <c r="F39" s="110"/>
      <c r="G39" s="110"/>
      <c r="H39" s="111"/>
      <c r="I39" s="111"/>
      <c r="J39" s="111"/>
      <c r="K39" s="111"/>
      <c r="L39" s="111"/>
      <c r="M39" s="111"/>
      <c r="N39" s="112">
        <f t="shared" si="0"/>
        <v>1</v>
      </c>
      <c r="O39" s="113">
        <f t="shared" si="1"/>
        <v>1</v>
      </c>
      <c r="P39" s="106"/>
    </row>
    <row r="40" spans="1:16" ht="18.75" x14ac:dyDescent="0.35">
      <c r="A40" s="108">
        <v>23</v>
      </c>
      <c r="B40" s="109" t="s">
        <v>160</v>
      </c>
      <c r="C40" s="110" t="s">
        <v>164</v>
      </c>
      <c r="D40" s="110"/>
      <c r="E40" s="110">
        <v>1</v>
      </c>
      <c r="F40" s="110"/>
      <c r="G40" s="110"/>
      <c r="H40" s="111"/>
      <c r="I40" s="111"/>
      <c r="J40" s="111"/>
      <c r="K40" s="111"/>
      <c r="L40" s="111"/>
      <c r="M40" s="111"/>
      <c r="N40" s="112">
        <f t="shared" si="0"/>
        <v>1</v>
      </c>
      <c r="O40" s="113">
        <f t="shared" si="1"/>
        <v>1</v>
      </c>
      <c r="P40" s="106"/>
    </row>
    <row r="41" spans="1:16" ht="18.75" x14ac:dyDescent="0.35">
      <c r="A41" s="108">
        <v>24</v>
      </c>
      <c r="B41" s="109" t="s">
        <v>31</v>
      </c>
      <c r="C41" s="110" t="s">
        <v>165</v>
      </c>
      <c r="D41" s="110"/>
      <c r="E41" s="110">
        <v>1</v>
      </c>
      <c r="F41" s="110"/>
      <c r="G41" s="110"/>
      <c r="H41" s="111"/>
      <c r="I41" s="111"/>
      <c r="J41" s="111"/>
      <c r="K41" s="111"/>
      <c r="L41" s="111"/>
      <c r="M41" s="111"/>
      <c r="N41" s="112">
        <f t="shared" si="0"/>
        <v>1</v>
      </c>
      <c r="O41" s="113">
        <f t="shared" si="1"/>
        <v>1</v>
      </c>
      <c r="P41" s="106"/>
    </row>
    <row r="42" spans="1:16" ht="18.75" x14ac:dyDescent="0.35">
      <c r="A42" s="108">
        <v>25</v>
      </c>
      <c r="B42" s="109" t="s">
        <v>31</v>
      </c>
      <c r="C42" s="110" t="s">
        <v>166</v>
      </c>
      <c r="D42" s="110"/>
      <c r="E42" s="110">
        <v>2</v>
      </c>
      <c r="F42" s="110"/>
      <c r="G42" s="110">
        <v>2</v>
      </c>
      <c r="H42" s="111"/>
      <c r="I42" s="111"/>
      <c r="J42" s="111"/>
      <c r="K42" s="111"/>
      <c r="L42" s="111"/>
      <c r="M42" s="111"/>
      <c r="N42" s="112">
        <f t="shared" si="0"/>
        <v>4</v>
      </c>
      <c r="O42" s="113">
        <f t="shared" si="1"/>
        <v>2</v>
      </c>
      <c r="P42" s="106"/>
    </row>
    <row r="43" spans="1:16" ht="18.75" x14ac:dyDescent="0.35">
      <c r="A43" s="108">
        <v>26</v>
      </c>
      <c r="B43" s="109" t="s">
        <v>31</v>
      </c>
      <c r="C43" s="110" t="s">
        <v>167</v>
      </c>
      <c r="D43" s="110"/>
      <c r="E43" s="110">
        <v>1</v>
      </c>
      <c r="F43" s="110">
        <v>1</v>
      </c>
      <c r="G43" s="110"/>
      <c r="H43" s="111"/>
      <c r="I43" s="111"/>
      <c r="J43" s="111"/>
      <c r="K43" s="111"/>
      <c r="L43" s="111"/>
      <c r="M43" s="111"/>
      <c r="N43" s="112">
        <f t="shared" si="0"/>
        <v>2</v>
      </c>
      <c r="O43" s="113">
        <f t="shared" si="1"/>
        <v>2</v>
      </c>
      <c r="P43" s="106"/>
    </row>
    <row r="44" spans="1:16" ht="18.75" x14ac:dyDescent="0.35">
      <c r="A44" s="108">
        <v>27</v>
      </c>
      <c r="B44" s="109" t="s">
        <v>31</v>
      </c>
      <c r="C44" s="110" t="s">
        <v>168</v>
      </c>
      <c r="D44" s="110"/>
      <c r="E44" s="110"/>
      <c r="F44" s="110"/>
      <c r="G44" s="110">
        <v>1</v>
      </c>
      <c r="H44" s="111"/>
      <c r="I44" s="111"/>
      <c r="J44" s="111"/>
      <c r="K44" s="111"/>
      <c r="L44" s="111"/>
      <c r="M44" s="111"/>
      <c r="N44" s="112">
        <f t="shared" si="0"/>
        <v>1</v>
      </c>
      <c r="O44" s="113">
        <f t="shared" si="1"/>
        <v>1</v>
      </c>
      <c r="P44" s="106"/>
    </row>
    <row r="45" spans="1:16" ht="18.75" x14ac:dyDescent="0.35">
      <c r="A45" s="108">
        <v>27</v>
      </c>
      <c r="B45" s="109" t="s">
        <v>31</v>
      </c>
      <c r="C45" s="110" t="s">
        <v>169</v>
      </c>
      <c r="D45" s="110"/>
      <c r="E45" s="110"/>
      <c r="F45" s="110">
        <v>1</v>
      </c>
      <c r="G45" s="110">
        <v>1</v>
      </c>
      <c r="H45" s="111"/>
      <c r="I45" s="111"/>
      <c r="J45" s="111"/>
      <c r="K45" s="111"/>
      <c r="L45" s="111"/>
      <c r="M45" s="111"/>
      <c r="N45" s="112">
        <f t="shared" si="0"/>
        <v>2</v>
      </c>
      <c r="O45" s="113">
        <f t="shared" si="1"/>
        <v>2</v>
      </c>
      <c r="P45" s="106"/>
    </row>
    <row r="46" spans="1:16" ht="18.75" x14ac:dyDescent="0.35">
      <c r="A46" s="108">
        <v>28</v>
      </c>
      <c r="B46" s="109" t="s">
        <v>170</v>
      </c>
      <c r="C46" s="110" t="s">
        <v>171</v>
      </c>
      <c r="D46" s="110"/>
      <c r="E46" s="110">
        <v>3</v>
      </c>
      <c r="F46" s="110"/>
      <c r="G46" s="110"/>
      <c r="H46" s="111">
        <v>1</v>
      </c>
      <c r="I46" s="111"/>
      <c r="J46" s="111">
        <v>1</v>
      </c>
      <c r="K46" s="111"/>
      <c r="L46" s="111"/>
      <c r="M46" s="111"/>
      <c r="N46" s="112">
        <f t="shared" si="0"/>
        <v>5</v>
      </c>
      <c r="O46" s="113">
        <f t="shared" si="1"/>
        <v>3</v>
      </c>
      <c r="P46" s="106"/>
    </row>
    <row r="47" spans="1:16" ht="18.75" x14ac:dyDescent="0.35">
      <c r="A47" s="108">
        <v>29</v>
      </c>
      <c r="B47" s="109" t="s">
        <v>170</v>
      </c>
      <c r="C47" s="110" t="s">
        <v>172</v>
      </c>
      <c r="D47" s="110"/>
      <c r="E47" s="110">
        <v>1</v>
      </c>
      <c r="F47" s="110"/>
      <c r="G47" s="110"/>
      <c r="H47" s="111"/>
      <c r="I47" s="111"/>
      <c r="J47" s="111"/>
      <c r="K47" s="111"/>
      <c r="L47" s="111"/>
      <c r="M47" s="111"/>
      <c r="N47" s="112">
        <f t="shared" si="0"/>
        <v>1</v>
      </c>
      <c r="O47" s="113">
        <f t="shared" si="1"/>
        <v>1</v>
      </c>
      <c r="P47" s="106"/>
    </row>
    <row r="48" spans="1:16" ht="18.75" x14ac:dyDescent="0.35">
      <c r="A48" s="108">
        <v>30</v>
      </c>
      <c r="B48" s="109" t="s">
        <v>170</v>
      </c>
      <c r="C48" s="110" t="s">
        <v>173</v>
      </c>
      <c r="D48" s="110"/>
      <c r="E48" s="110">
        <v>2</v>
      </c>
      <c r="F48" s="110">
        <v>1</v>
      </c>
      <c r="G48" s="110">
        <v>1</v>
      </c>
      <c r="H48" s="111">
        <v>2</v>
      </c>
      <c r="I48" s="111"/>
      <c r="J48" s="111">
        <v>2</v>
      </c>
      <c r="K48" s="111"/>
      <c r="L48" s="111"/>
      <c r="M48" s="111"/>
      <c r="N48" s="112">
        <f t="shared" si="0"/>
        <v>8</v>
      </c>
      <c r="O48" s="113">
        <f t="shared" si="1"/>
        <v>5</v>
      </c>
      <c r="P48" s="106"/>
    </row>
    <row r="49" spans="1:16" ht="18.75" x14ac:dyDescent="0.35">
      <c r="A49" s="108">
        <v>31</v>
      </c>
      <c r="B49" s="109" t="s">
        <v>170</v>
      </c>
      <c r="C49" s="110" t="s">
        <v>174</v>
      </c>
      <c r="D49" s="110"/>
      <c r="E49" s="110"/>
      <c r="F49" s="110"/>
      <c r="G49" s="110">
        <v>1</v>
      </c>
      <c r="H49" s="111"/>
      <c r="I49" s="111"/>
      <c r="J49" s="111">
        <v>1</v>
      </c>
      <c r="K49" s="111"/>
      <c r="L49" s="111"/>
      <c r="M49" s="111"/>
      <c r="N49" s="112">
        <f>SUM(D49:M49)</f>
        <v>2</v>
      </c>
      <c r="O49" s="113">
        <f>COUNT(D49:M49)</f>
        <v>2</v>
      </c>
      <c r="P49" s="106"/>
    </row>
    <row r="50" spans="1:16" ht="18.75" x14ac:dyDescent="0.35">
      <c r="A50" s="108">
        <v>31</v>
      </c>
      <c r="B50" s="109" t="s">
        <v>170</v>
      </c>
      <c r="C50" s="110" t="s">
        <v>175</v>
      </c>
      <c r="D50" s="110"/>
      <c r="E50" s="110"/>
      <c r="F50" s="110"/>
      <c r="G50" s="110"/>
      <c r="H50" s="111">
        <v>1</v>
      </c>
      <c r="I50" s="111"/>
      <c r="J50" s="111"/>
      <c r="K50" s="111"/>
      <c r="L50" s="111"/>
      <c r="M50" s="111"/>
      <c r="N50" s="112">
        <f>SUM(D50:M50)</f>
        <v>1</v>
      </c>
      <c r="O50" s="113">
        <f>COUNT(D50:M50)</f>
        <v>1</v>
      </c>
      <c r="P50" s="106"/>
    </row>
    <row r="51" spans="1:16" ht="18.75" x14ac:dyDescent="0.35">
      <c r="A51" s="108">
        <v>32</v>
      </c>
      <c r="B51" s="109" t="s">
        <v>77</v>
      </c>
      <c r="C51" s="110" t="s">
        <v>176</v>
      </c>
      <c r="D51" s="110"/>
      <c r="E51" s="110"/>
      <c r="F51" s="110">
        <v>2</v>
      </c>
      <c r="G51" s="110">
        <v>1</v>
      </c>
      <c r="H51" s="111"/>
      <c r="I51" s="111"/>
      <c r="J51" s="111"/>
      <c r="K51" s="111"/>
      <c r="L51" s="111"/>
      <c r="M51" s="111"/>
      <c r="N51" s="112">
        <f t="shared" si="0"/>
        <v>3</v>
      </c>
      <c r="O51" s="113">
        <f t="shared" si="1"/>
        <v>2</v>
      </c>
      <c r="P51" s="106"/>
    </row>
    <row r="52" spans="1:16" ht="18.75" x14ac:dyDescent="0.35">
      <c r="A52" s="108">
        <v>33</v>
      </c>
      <c r="B52" s="109" t="s">
        <v>77</v>
      </c>
      <c r="C52" s="110" t="s">
        <v>177</v>
      </c>
      <c r="D52" s="110"/>
      <c r="E52" s="110"/>
      <c r="F52" s="110"/>
      <c r="G52" s="110"/>
      <c r="H52" s="111">
        <v>1</v>
      </c>
      <c r="I52" s="111"/>
      <c r="J52" s="111"/>
      <c r="K52" s="111"/>
      <c r="L52" s="111"/>
      <c r="M52" s="111"/>
      <c r="N52" s="112">
        <f t="shared" si="0"/>
        <v>1</v>
      </c>
      <c r="O52" s="113">
        <f t="shared" si="1"/>
        <v>1</v>
      </c>
      <c r="P52" s="106"/>
    </row>
    <row r="53" spans="1:16" ht="18.75" x14ac:dyDescent="0.35">
      <c r="A53" s="108">
        <v>34</v>
      </c>
      <c r="B53" s="109"/>
      <c r="C53" s="110"/>
      <c r="D53" s="110"/>
      <c r="E53" s="110"/>
      <c r="F53" s="110"/>
      <c r="G53" s="110"/>
      <c r="H53" s="111"/>
      <c r="I53" s="111"/>
      <c r="J53" s="111"/>
      <c r="K53" s="111"/>
      <c r="L53" s="111"/>
      <c r="M53" s="111"/>
      <c r="N53" s="112">
        <f t="shared" si="0"/>
        <v>0</v>
      </c>
      <c r="O53" s="113">
        <f t="shared" si="1"/>
        <v>0</v>
      </c>
      <c r="P53" s="106"/>
    </row>
    <row r="54" spans="1:16" ht="18.75" x14ac:dyDescent="0.35">
      <c r="A54" s="108">
        <v>35</v>
      </c>
      <c r="B54" s="109"/>
      <c r="C54" s="110"/>
      <c r="D54" s="110"/>
      <c r="E54" s="110"/>
      <c r="F54" s="110"/>
      <c r="G54" s="110"/>
      <c r="H54" s="111"/>
      <c r="I54" s="111"/>
      <c r="J54" s="111"/>
      <c r="K54" s="111"/>
      <c r="L54" s="111"/>
      <c r="M54" s="111"/>
      <c r="N54" s="112">
        <f t="shared" si="0"/>
        <v>0</v>
      </c>
      <c r="O54" s="113">
        <f t="shared" si="1"/>
        <v>0</v>
      </c>
      <c r="P54" s="106"/>
    </row>
  </sheetData>
  <sheetProtection algorithmName="SHA-512" hashValue="MobDIUqS0r5Wx7OWQlhjaW+MW9ft/91bMrcUJSCWiL4iklTzdGIIsoEf+wG7dnWYx3PvJZVvVbWD5lOudqfu7A==" saltValue="GcT08JvVVmKs+astB+s02A==" spinCount="100000" sheet="1" objects="1" scenarios="1"/>
  <mergeCells count="7">
    <mergeCell ref="A8:P8"/>
    <mergeCell ref="A10:A11"/>
    <mergeCell ref="B10:B11"/>
    <mergeCell ref="C10:C11"/>
    <mergeCell ref="D10:M10"/>
    <mergeCell ref="N10:N11"/>
    <mergeCell ref="O10:O11"/>
  </mergeCells>
  <conditionalFormatting sqref="N12 N27:N31 N45:N54 N33:N43 N17:N24 N14:N15">
    <cfRule type="cellIs" dxfId="5" priority="6" operator="greaterThan">
      <formula>4</formula>
    </cfRule>
  </conditionalFormatting>
  <conditionalFormatting sqref="N25:N26">
    <cfRule type="cellIs" dxfId="4" priority="5" operator="greaterThan">
      <formula>4</formula>
    </cfRule>
  </conditionalFormatting>
  <conditionalFormatting sqref="N44">
    <cfRule type="cellIs" dxfId="3" priority="4" operator="greaterThan">
      <formula>4</formula>
    </cfRule>
  </conditionalFormatting>
  <conditionalFormatting sqref="N32">
    <cfRule type="cellIs" dxfId="2" priority="3" operator="greaterThan">
      <formula>4</formula>
    </cfRule>
  </conditionalFormatting>
  <conditionalFormatting sqref="N16">
    <cfRule type="cellIs" dxfId="1" priority="2" operator="greaterThan">
      <formula>4</formula>
    </cfRule>
  </conditionalFormatting>
  <conditionalFormatting sqref="N13">
    <cfRule type="cellIs" dxfId="0" priority="1" operator="greaterThan">
      <formula>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D196-CA1B-4D74-A3BC-A320A911D629}">
  <dimension ref="A7:O20"/>
  <sheetViews>
    <sheetView workbookViewId="0">
      <selection activeCell="A7" sqref="A7:O7"/>
    </sheetView>
  </sheetViews>
  <sheetFormatPr baseColWidth="10" defaultColWidth="10.7109375" defaultRowHeight="15" x14ac:dyDescent="0.25"/>
  <cols>
    <col min="1" max="1" width="8.85546875" customWidth="1"/>
    <col min="2" max="2" width="40.28515625" customWidth="1"/>
    <col min="3" max="12" width="12.7109375" customWidth="1"/>
    <col min="13" max="13" width="15.5703125" customWidth="1"/>
    <col min="14" max="14" width="16.140625" customWidth="1"/>
    <col min="15" max="15" width="5.28515625" customWidth="1"/>
  </cols>
  <sheetData>
    <row r="7" spans="1:15" ht="30.75" x14ac:dyDescent="0.25">
      <c r="A7" s="167" t="s">
        <v>178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5" ht="18" x14ac:dyDescent="0.3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x14ac:dyDescent="0.25">
      <c r="A9" s="168" t="s">
        <v>121</v>
      </c>
      <c r="B9" s="168" t="s">
        <v>0</v>
      </c>
      <c r="C9" s="169" t="s">
        <v>123</v>
      </c>
      <c r="D9" s="169"/>
      <c r="E9" s="169"/>
      <c r="F9" s="169"/>
      <c r="G9" s="169"/>
      <c r="H9" s="169"/>
      <c r="I9" s="169"/>
      <c r="J9" s="169"/>
      <c r="K9" s="169"/>
      <c r="L9" s="169"/>
      <c r="M9" s="168" t="s">
        <v>124</v>
      </c>
      <c r="N9" s="170" t="s">
        <v>125</v>
      </c>
    </row>
    <row r="10" spans="1:15" x14ac:dyDescent="0.25">
      <c r="A10" s="168"/>
      <c r="B10" s="168"/>
      <c r="C10" s="107" t="s">
        <v>67</v>
      </c>
      <c r="D10" s="107" t="s">
        <v>68</v>
      </c>
      <c r="E10" s="107" t="s">
        <v>126</v>
      </c>
      <c r="F10" s="107" t="s">
        <v>127</v>
      </c>
      <c r="G10" s="107" t="s">
        <v>128</v>
      </c>
      <c r="H10" s="107" t="s">
        <v>129</v>
      </c>
      <c r="I10" s="107" t="s">
        <v>130</v>
      </c>
      <c r="J10" s="107" t="s">
        <v>131</v>
      </c>
      <c r="K10" s="107" t="s">
        <v>179</v>
      </c>
      <c r="L10" s="107" t="s">
        <v>133</v>
      </c>
      <c r="M10" s="168"/>
      <c r="N10" s="170"/>
    </row>
    <row r="11" spans="1:15" ht="18.75" x14ac:dyDescent="0.25">
      <c r="A11" s="108">
        <v>1</v>
      </c>
      <c r="B11" s="117" t="str">
        <f>[2]SORTEO!F5</f>
        <v>SECRE. GENERAL</v>
      </c>
      <c r="C11" s="119">
        <v>4</v>
      </c>
      <c r="D11" s="120">
        <v>0</v>
      </c>
      <c r="E11" s="121"/>
      <c r="F11" s="120">
        <v>0</v>
      </c>
      <c r="G11" s="120">
        <v>1</v>
      </c>
      <c r="H11" s="122">
        <v>0</v>
      </c>
      <c r="I11" s="120">
        <v>0</v>
      </c>
      <c r="J11" s="123"/>
      <c r="K11" s="116"/>
      <c r="L11" s="116"/>
      <c r="M11" s="117">
        <f t="shared" ref="M11:M20" si="0">SUM(C11:L11)</f>
        <v>5</v>
      </c>
      <c r="N11" s="118">
        <f>COUNT(C11:L11)</f>
        <v>6</v>
      </c>
    </row>
    <row r="12" spans="1:15" ht="18.75" x14ac:dyDescent="0.25">
      <c r="A12" s="124">
        <v>2</v>
      </c>
      <c r="B12" s="112" t="str">
        <f>[2]SORTEO!F6</f>
        <v>INDEPORTES</v>
      </c>
      <c r="C12" s="125"/>
      <c r="D12" s="120">
        <v>2</v>
      </c>
      <c r="E12" s="120">
        <v>2</v>
      </c>
      <c r="F12" s="120">
        <v>5</v>
      </c>
      <c r="G12" s="120">
        <v>2</v>
      </c>
      <c r="H12" s="120">
        <v>2</v>
      </c>
      <c r="I12" s="123"/>
      <c r="J12" s="120"/>
      <c r="K12" s="111"/>
      <c r="L12" s="111"/>
      <c r="M12" s="112">
        <f t="shared" si="0"/>
        <v>13</v>
      </c>
      <c r="N12" s="113">
        <f t="shared" ref="N12:N20" si="1">COUNT(C12:L12)</f>
        <v>5</v>
      </c>
    </row>
    <row r="13" spans="1:15" ht="18.75" x14ac:dyDescent="0.25">
      <c r="A13" s="124">
        <v>3</v>
      </c>
      <c r="B13" s="112" t="str">
        <f>[2]SORTEO!F7</f>
        <v>CONTRALORIA</v>
      </c>
      <c r="C13" s="120">
        <v>3</v>
      </c>
      <c r="D13" s="123"/>
      <c r="E13" s="120">
        <v>2</v>
      </c>
      <c r="F13" s="120">
        <v>2</v>
      </c>
      <c r="G13" s="120">
        <v>7</v>
      </c>
      <c r="H13" s="123"/>
      <c r="I13" s="123"/>
      <c r="J13" s="123"/>
      <c r="K13" s="111"/>
      <c r="L13" s="111"/>
      <c r="M13" s="112">
        <f t="shared" si="0"/>
        <v>14</v>
      </c>
      <c r="N13" s="113">
        <f t="shared" si="1"/>
        <v>4</v>
      </c>
    </row>
    <row r="14" spans="1:15" ht="18.75" x14ac:dyDescent="0.25">
      <c r="A14" s="124">
        <v>4</v>
      </c>
      <c r="B14" s="112" t="str">
        <f>[2]SORTEO!F8</f>
        <v>FUNCION PUBLICA</v>
      </c>
      <c r="C14" s="120">
        <v>1</v>
      </c>
      <c r="D14" s="120">
        <v>4</v>
      </c>
      <c r="E14" s="120">
        <v>2</v>
      </c>
      <c r="F14" s="120">
        <v>1</v>
      </c>
      <c r="G14" s="123"/>
      <c r="H14" s="123"/>
      <c r="I14" s="120">
        <v>2</v>
      </c>
      <c r="J14" s="120"/>
      <c r="K14" s="111"/>
      <c r="L14" s="111"/>
      <c r="M14" s="112">
        <f t="shared" si="0"/>
        <v>10</v>
      </c>
      <c r="N14" s="113">
        <f t="shared" si="1"/>
        <v>5</v>
      </c>
    </row>
    <row r="15" spans="1:15" ht="18.75" x14ac:dyDescent="0.25">
      <c r="A15" s="124">
        <v>5</v>
      </c>
      <c r="B15" s="112" t="str">
        <f>[2]SORTEO!F9</f>
        <v>SECRE. SALUD</v>
      </c>
      <c r="C15" s="120">
        <v>0</v>
      </c>
      <c r="D15" s="120">
        <v>2</v>
      </c>
      <c r="E15" s="120">
        <v>2</v>
      </c>
      <c r="F15" s="123"/>
      <c r="G15" s="120">
        <v>4</v>
      </c>
      <c r="H15" s="123"/>
      <c r="I15" s="123"/>
      <c r="J15" s="123"/>
      <c r="K15" s="111"/>
      <c r="L15" s="111"/>
      <c r="M15" s="112">
        <f t="shared" si="0"/>
        <v>8</v>
      </c>
      <c r="N15" s="113">
        <f t="shared" si="1"/>
        <v>4</v>
      </c>
    </row>
    <row r="16" spans="1:15" ht="18.75" x14ac:dyDescent="0.25">
      <c r="A16" s="124">
        <v>6</v>
      </c>
      <c r="B16" s="112" t="str">
        <f>[2]SORTEO!I5</f>
        <v>ACIDC</v>
      </c>
      <c r="C16" s="120">
        <v>3</v>
      </c>
      <c r="D16" s="120">
        <v>3</v>
      </c>
      <c r="E16" s="123"/>
      <c r="F16" s="120">
        <v>0</v>
      </c>
      <c r="G16" s="120">
        <v>4</v>
      </c>
      <c r="H16" s="120">
        <v>6</v>
      </c>
      <c r="I16" s="123"/>
      <c r="J16" s="120"/>
      <c r="K16" s="111"/>
      <c r="L16" s="111"/>
      <c r="M16" s="112">
        <f t="shared" si="0"/>
        <v>16</v>
      </c>
      <c r="N16" s="113">
        <f t="shared" si="1"/>
        <v>5</v>
      </c>
    </row>
    <row r="17" spans="1:14" ht="18.75" x14ac:dyDescent="0.25">
      <c r="A17" s="124">
        <v>7</v>
      </c>
      <c r="B17" s="112" t="str">
        <f>[2]SORTEO!I6</f>
        <v>SECRE. EDUCACION</v>
      </c>
      <c r="C17" s="120">
        <v>2</v>
      </c>
      <c r="D17" s="120">
        <v>6</v>
      </c>
      <c r="E17" s="120">
        <v>3</v>
      </c>
      <c r="F17" s="123"/>
      <c r="G17" s="120">
        <v>3</v>
      </c>
      <c r="H17" s="123"/>
      <c r="I17" s="123"/>
      <c r="J17" s="123"/>
      <c r="K17" s="111"/>
      <c r="L17" s="111"/>
      <c r="M17" s="112">
        <f t="shared" si="0"/>
        <v>14</v>
      </c>
      <c r="N17" s="113">
        <f t="shared" si="1"/>
        <v>4</v>
      </c>
    </row>
    <row r="18" spans="1:14" ht="18.75" x14ac:dyDescent="0.25">
      <c r="A18" s="124">
        <v>8</v>
      </c>
      <c r="B18" s="112" t="str">
        <f>[2]SORTEO!I7</f>
        <v>INMOBILIDIARIA</v>
      </c>
      <c r="C18" s="123"/>
      <c r="D18" s="120">
        <v>4</v>
      </c>
      <c r="E18" s="120">
        <v>0</v>
      </c>
      <c r="F18" s="120">
        <v>2</v>
      </c>
      <c r="G18" s="120">
        <v>2</v>
      </c>
      <c r="H18" s="123"/>
      <c r="I18" s="120">
        <v>1</v>
      </c>
      <c r="J18" s="120"/>
      <c r="K18" s="111"/>
      <c r="L18" s="111"/>
      <c r="M18" s="112">
        <f t="shared" si="0"/>
        <v>9</v>
      </c>
      <c r="N18" s="113">
        <f t="shared" si="1"/>
        <v>5</v>
      </c>
    </row>
    <row r="19" spans="1:14" ht="18.75" x14ac:dyDescent="0.25">
      <c r="A19" s="124">
        <v>9</v>
      </c>
      <c r="B19" s="112" t="str">
        <f>[2]SORTEO!I8</f>
        <v>BENEFICENCIA</v>
      </c>
      <c r="C19" s="120">
        <v>5</v>
      </c>
      <c r="D19" s="123"/>
      <c r="E19" s="120">
        <v>1</v>
      </c>
      <c r="F19" s="120">
        <v>4</v>
      </c>
      <c r="G19" s="120">
        <v>0</v>
      </c>
      <c r="H19" s="123"/>
      <c r="I19" s="123"/>
      <c r="J19" s="123"/>
      <c r="K19" s="111"/>
      <c r="L19" s="111"/>
      <c r="M19" s="112">
        <f t="shared" si="0"/>
        <v>10</v>
      </c>
      <c r="N19" s="113">
        <f t="shared" si="1"/>
        <v>4</v>
      </c>
    </row>
    <row r="20" spans="1:14" ht="18.75" x14ac:dyDescent="0.25">
      <c r="A20" s="124">
        <v>10</v>
      </c>
      <c r="B20" s="112" t="str">
        <f>[2]SORTEO!I9</f>
        <v>HACIENDA</v>
      </c>
      <c r="C20" s="120">
        <v>2</v>
      </c>
      <c r="D20" s="120">
        <v>1</v>
      </c>
      <c r="E20" s="120">
        <v>2</v>
      </c>
      <c r="F20" s="120">
        <v>2</v>
      </c>
      <c r="G20" s="123"/>
      <c r="H20" s="120">
        <v>0</v>
      </c>
      <c r="I20" s="120">
        <v>4</v>
      </c>
      <c r="J20" s="123"/>
      <c r="K20" s="111"/>
      <c r="L20" s="111"/>
      <c r="M20" s="112">
        <f t="shared" si="0"/>
        <v>11</v>
      </c>
      <c r="N20" s="113">
        <f t="shared" si="1"/>
        <v>6</v>
      </c>
    </row>
  </sheetData>
  <sheetProtection algorithmName="SHA-512" hashValue="wJyCMjpH288rY6Ftd+kqEqEL1mO132kzi3fMjyFO7+lQlvRaW3+5MAAmEDggaNUzNH5P+GQcwVEFtWNJjhdg8w==" saltValue="6VacLrajxNQb3rBI9qN5yA==" spinCount="100000" sheet="1" objects="1" scenarios="1"/>
  <mergeCells count="6">
    <mergeCell ref="A7:O7"/>
    <mergeCell ref="A9:A10"/>
    <mergeCell ref="B9:B10"/>
    <mergeCell ref="C9:L9"/>
    <mergeCell ref="M9:M10"/>
    <mergeCell ref="N9:N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11FD-CDD7-4086-83BC-4948307F4DB9}">
  <dimension ref="A7:O41"/>
  <sheetViews>
    <sheetView workbookViewId="0">
      <selection activeCell="E14" sqref="E14:F14"/>
    </sheetView>
  </sheetViews>
  <sheetFormatPr baseColWidth="10" defaultColWidth="10.7109375" defaultRowHeight="15" x14ac:dyDescent="0.25"/>
  <cols>
    <col min="1" max="1" width="6.7109375" customWidth="1"/>
    <col min="2" max="2" width="30.28515625" customWidth="1"/>
    <col min="3" max="3" width="22.140625" customWidth="1"/>
    <col min="4" max="12" width="12.7109375" customWidth="1"/>
    <col min="13" max="13" width="15.5703125" customWidth="1"/>
    <col min="14" max="14" width="16.140625" customWidth="1"/>
    <col min="15" max="15" width="13.42578125" customWidth="1"/>
    <col min="16" max="16" width="4.7109375" customWidth="1"/>
  </cols>
  <sheetData>
    <row r="7" spans="1:15" ht="30.75" x14ac:dyDescent="0.25">
      <c r="A7" s="167" t="s">
        <v>180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5" ht="18" x14ac:dyDescent="0.3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ht="15" customHeight="1" x14ac:dyDescent="0.25">
      <c r="A9" s="168" t="s">
        <v>121</v>
      </c>
      <c r="B9" s="168" t="s">
        <v>0</v>
      </c>
      <c r="C9" s="168" t="s">
        <v>122</v>
      </c>
      <c r="D9" s="169" t="s">
        <v>123</v>
      </c>
      <c r="E9" s="169"/>
      <c r="F9" s="169"/>
      <c r="G9" s="169"/>
      <c r="H9" s="169"/>
      <c r="I9" s="169"/>
      <c r="J9" s="169"/>
      <c r="K9" s="169"/>
      <c r="L9" s="169"/>
      <c r="M9" s="169"/>
      <c r="N9" s="168" t="s">
        <v>181</v>
      </c>
      <c r="O9" s="170" t="s">
        <v>125</v>
      </c>
    </row>
    <row r="10" spans="1:15" ht="15" customHeight="1" x14ac:dyDescent="0.25">
      <c r="A10" s="168"/>
      <c r="B10" s="168"/>
      <c r="C10" s="168"/>
      <c r="D10" s="107" t="s">
        <v>67</v>
      </c>
      <c r="E10" s="107" t="s">
        <v>68</v>
      </c>
      <c r="F10" s="107" t="s">
        <v>126</v>
      </c>
      <c r="G10" s="107" t="s">
        <v>127</v>
      </c>
      <c r="H10" s="107" t="s">
        <v>128</v>
      </c>
      <c r="I10" s="107" t="s">
        <v>129</v>
      </c>
      <c r="J10" s="107" t="s">
        <v>130</v>
      </c>
      <c r="K10" s="107" t="s">
        <v>131</v>
      </c>
      <c r="L10" s="107" t="s">
        <v>179</v>
      </c>
      <c r="M10" s="107" t="s">
        <v>133</v>
      </c>
      <c r="N10" s="168"/>
      <c r="O10" s="170"/>
    </row>
    <row r="11" spans="1:15" ht="18.75" customHeight="1" x14ac:dyDescent="0.25">
      <c r="A11" s="183">
        <v>1</v>
      </c>
      <c r="B11" s="190" t="str">
        <f>[2]SORTEO!F5</f>
        <v>SECRE. GENERAL</v>
      </c>
      <c r="C11" s="116" t="s">
        <v>182</v>
      </c>
      <c r="D11" s="116"/>
      <c r="E11" s="116"/>
      <c r="F11" s="116"/>
      <c r="G11" s="116"/>
      <c r="H11" s="116"/>
      <c r="I11" s="126">
        <v>1</v>
      </c>
      <c r="J11" s="116"/>
      <c r="K11" s="116"/>
      <c r="L11" s="116"/>
      <c r="M11" s="116"/>
      <c r="N11" s="190">
        <f>SUM(D11:M12)</f>
        <v>2</v>
      </c>
      <c r="O11" s="192">
        <f>COUNT(D11:M11)</f>
        <v>1</v>
      </c>
    </row>
    <row r="12" spans="1:15" ht="18.75" customHeight="1" x14ac:dyDescent="0.25">
      <c r="A12" s="185"/>
      <c r="B12" s="191"/>
      <c r="C12" s="116" t="s">
        <v>140</v>
      </c>
      <c r="D12" s="116"/>
      <c r="E12" s="116"/>
      <c r="F12" s="116"/>
      <c r="G12" s="116"/>
      <c r="H12" s="116"/>
      <c r="I12" s="126">
        <v>1</v>
      </c>
      <c r="J12" s="116"/>
      <c r="K12" s="116"/>
      <c r="L12" s="116"/>
      <c r="M12" s="116"/>
      <c r="N12" s="191"/>
      <c r="O12" s="193"/>
    </row>
    <row r="13" spans="1:15" ht="18.75" x14ac:dyDescent="0.25">
      <c r="A13" s="124">
        <v>2</v>
      </c>
      <c r="B13" s="112" t="str">
        <f>[2]SORTEO!F6</f>
        <v>INDEPORTES</v>
      </c>
      <c r="C13" s="111" t="s">
        <v>183</v>
      </c>
      <c r="D13" s="111"/>
      <c r="E13" s="111"/>
      <c r="F13" s="127">
        <v>1</v>
      </c>
      <c r="G13" s="128">
        <v>1</v>
      </c>
      <c r="H13" s="116"/>
      <c r="I13" s="111"/>
      <c r="J13" s="111"/>
      <c r="K13" s="111"/>
      <c r="L13" s="111"/>
      <c r="M13" s="111"/>
      <c r="N13" s="112">
        <f>SUM(D13:M13)</f>
        <v>2</v>
      </c>
      <c r="O13" s="113">
        <f>COUNT(D13:M13)</f>
        <v>2</v>
      </c>
    </row>
    <row r="14" spans="1:15" ht="18.75" customHeight="1" x14ac:dyDescent="0.25">
      <c r="A14" s="183">
        <v>3</v>
      </c>
      <c r="B14" s="186" t="str">
        <f>[2]SORTEO!F7</f>
        <v>CONTRALORIA</v>
      </c>
      <c r="C14" s="116" t="s">
        <v>184</v>
      </c>
      <c r="D14" s="116"/>
      <c r="E14" s="116"/>
      <c r="F14" s="126">
        <v>1</v>
      </c>
      <c r="G14" s="116"/>
      <c r="H14" s="126">
        <v>1</v>
      </c>
      <c r="I14" s="116"/>
      <c r="J14" s="116"/>
      <c r="K14" s="116"/>
      <c r="L14" s="116"/>
      <c r="M14" s="116"/>
      <c r="N14" s="177">
        <f>SUM(D14:M15)</f>
        <v>3</v>
      </c>
      <c r="O14" s="180">
        <f>COUNT(D14:M15)</f>
        <v>3</v>
      </c>
    </row>
    <row r="15" spans="1:15" ht="18.75" customHeight="1" x14ac:dyDescent="0.25">
      <c r="A15" s="185"/>
      <c r="B15" s="188"/>
      <c r="C15" s="116" t="s">
        <v>185</v>
      </c>
      <c r="D15" s="126">
        <v>1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79"/>
      <c r="O15" s="182"/>
    </row>
    <row r="16" spans="1:15" ht="18.75" customHeight="1" x14ac:dyDescent="0.25">
      <c r="A16" s="183">
        <v>4</v>
      </c>
      <c r="B16" s="186" t="str">
        <f>[2]SORTEO!F8</f>
        <v>FUNCION PUBLICA</v>
      </c>
      <c r="C16" s="111" t="s">
        <v>186</v>
      </c>
      <c r="D16" s="111"/>
      <c r="E16" s="111"/>
      <c r="F16" s="127">
        <v>1</v>
      </c>
      <c r="G16" s="111"/>
      <c r="H16" s="116"/>
      <c r="I16" s="111"/>
      <c r="J16" s="111"/>
      <c r="K16" s="111"/>
      <c r="L16" s="111"/>
      <c r="M16" s="111"/>
      <c r="N16" s="177">
        <f>SUM(D16:M20)</f>
        <v>5</v>
      </c>
      <c r="O16" s="180">
        <f>COUNT(D16:M20)</f>
        <v>5</v>
      </c>
    </row>
    <row r="17" spans="1:15" ht="18.75" customHeight="1" x14ac:dyDescent="0.25">
      <c r="A17" s="184"/>
      <c r="B17" s="187"/>
      <c r="C17" s="116" t="s">
        <v>187</v>
      </c>
      <c r="D17" s="116"/>
      <c r="E17" s="116"/>
      <c r="F17" s="116"/>
      <c r="G17" s="116"/>
      <c r="H17" s="116"/>
      <c r="I17" s="116"/>
      <c r="J17" s="127">
        <v>1</v>
      </c>
      <c r="K17" s="116"/>
      <c r="L17" s="116"/>
      <c r="M17" s="116"/>
      <c r="N17" s="178"/>
      <c r="O17" s="181"/>
    </row>
    <row r="18" spans="1:15" ht="18.75" customHeight="1" x14ac:dyDescent="0.25">
      <c r="A18" s="184"/>
      <c r="B18" s="187"/>
      <c r="C18" s="116" t="s">
        <v>188</v>
      </c>
      <c r="D18" s="116"/>
      <c r="E18" s="116"/>
      <c r="F18" s="116"/>
      <c r="G18" s="116"/>
      <c r="H18" s="116"/>
      <c r="I18" s="116"/>
      <c r="J18" s="126">
        <v>1</v>
      </c>
      <c r="K18" s="116"/>
      <c r="L18" s="116"/>
      <c r="M18" s="116"/>
      <c r="N18" s="178"/>
      <c r="O18" s="181"/>
    </row>
    <row r="19" spans="1:15" ht="18.75" customHeight="1" x14ac:dyDescent="0.25">
      <c r="A19" s="184"/>
      <c r="B19" s="187"/>
      <c r="C19" s="116" t="s">
        <v>189</v>
      </c>
      <c r="D19" s="116"/>
      <c r="E19" s="116"/>
      <c r="F19" s="116"/>
      <c r="G19" s="129">
        <v>1</v>
      </c>
      <c r="H19" s="116"/>
      <c r="I19" s="116"/>
      <c r="J19" s="116"/>
      <c r="K19" s="116"/>
      <c r="L19" s="116"/>
      <c r="M19" s="116"/>
      <c r="N19" s="178"/>
      <c r="O19" s="181"/>
    </row>
    <row r="20" spans="1:15" ht="18.75" customHeight="1" x14ac:dyDescent="0.25">
      <c r="A20" s="185"/>
      <c r="B20" s="188"/>
      <c r="C20" s="116" t="s">
        <v>190</v>
      </c>
      <c r="D20" s="116"/>
      <c r="E20" s="116"/>
      <c r="F20" s="126">
        <v>1</v>
      </c>
      <c r="G20" s="116"/>
      <c r="H20" s="116"/>
      <c r="I20" s="116"/>
      <c r="J20" s="116"/>
      <c r="K20" s="116"/>
      <c r="L20" s="116"/>
      <c r="M20" s="116"/>
      <c r="N20" s="179"/>
      <c r="O20" s="182"/>
    </row>
    <row r="21" spans="1:15" ht="18.75" x14ac:dyDescent="0.25">
      <c r="A21" s="124">
        <v>5</v>
      </c>
      <c r="B21" s="112" t="str">
        <f>[2]SORTEO!F9</f>
        <v>SECRE. SALUD</v>
      </c>
      <c r="C21" s="116" t="s">
        <v>191</v>
      </c>
      <c r="D21" s="116"/>
      <c r="E21" s="116">
        <v>0</v>
      </c>
      <c r="F21" s="126">
        <v>1</v>
      </c>
      <c r="G21" s="116"/>
      <c r="H21" s="116"/>
      <c r="I21" s="116"/>
      <c r="J21" s="116"/>
      <c r="K21" s="116"/>
      <c r="L21" s="116"/>
      <c r="M21" s="116"/>
      <c r="N21" s="117">
        <f>SUM(D21:M21)</f>
        <v>1</v>
      </c>
      <c r="O21" s="118">
        <f t="shared" ref="O21:O30" si="0">COUNT(D21:M21)</f>
        <v>2</v>
      </c>
    </row>
    <row r="22" spans="1:15" ht="18.75" customHeight="1" x14ac:dyDescent="0.25">
      <c r="A22" s="183">
        <v>6</v>
      </c>
      <c r="B22" s="186" t="str">
        <f>[2]SORTEO!I5</f>
        <v>ACIDC</v>
      </c>
      <c r="C22" s="111" t="s">
        <v>192</v>
      </c>
      <c r="D22" s="130">
        <v>2</v>
      </c>
      <c r="E22" s="111"/>
      <c r="F22" s="111"/>
      <c r="G22" s="111"/>
      <c r="H22" s="116"/>
      <c r="I22" s="111"/>
      <c r="J22" s="111"/>
      <c r="K22" s="111"/>
      <c r="L22" s="111"/>
      <c r="M22" s="111"/>
      <c r="N22" s="177">
        <f>SUM(D22:M26)</f>
        <v>8</v>
      </c>
      <c r="O22" s="180">
        <f>COUNT(D22:M26)</f>
        <v>7</v>
      </c>
    </row>
    <row r="23" spans="1:15" ht="18.75" customHeight="1" x14ac:dyDescent="0.25">
      <c r="A23" s="184"/>
      <c r="B23" s="187"/>
      <c r="C23" s="116" t="s">
        <v>193</v>
      </c>
      <c r="D23" s="116"/>
      <c r="E23" s="116"/>
      <c r="F23" s="116"/>
      <c r="G23" s="116"/>
      <c r="H23" s="126">
        <v>1</v>
      </c>
      <c r="I23" s="126">
        <v>1</v>
      </c>
      <c r="J23" s="116"/>
      <c r="K23" s="116"/>
      <c r="L23" s="116"/>
      <c r="M23" s="116"/>
      <c r="N23" s="178"/>
      <c r="O23" s="181"/>
    </row>
    <row r="24" spans="1:15" ht="18.75" customHeight="1" x14ac:dyDescent="0.25">
      <c r="A24" s="184"/>
      <c r="B24" s="187"/>
      <c r="C24" s="116" t="s">
        <v>159</v>
      </c>
      <c r="D24" s="116"/>
      <c r="E24" s="116"/>
      <c r="F24" s="116"/>
      <c r="G24" s="129">
        <v>1</v>
      </c>
      <c r="H24" s="116"/>
      <c r="I24" s="116"/>
      <c r="J24" s="116"/>
      <c r="K24" s="116"/>
      <c r="L24" s="116"/>
      <c r="M24" s="116"/>
      <c r="N24" s="178"/>
      <c r="O24" s="181"/>
    </row>
    <row r="25" spans="1:15" ht="18.75" customHeight="1" x14ac:dyDescent="0.25">
      <c r="A25" s="184"/>
      <c r="B25" s="187"/>
      <c r="C25" s="116" t="s">
        <v>194</v>
      </c>
      <c r="D25" s="116"/>
      <c r="E25" s="116"/>
      <c r="F25" s="116"/>
      <c r="G25" s="116"/>
      <c r="H25" s="126">
        <v>1</v>
      </c>
      <c r="I25" s="116"/>
      <c r="J25" s="116"/>
      <c r="K25" s="116"/>
      <c r="L25" s="116"/>
      <c r="M25" s="116"/>
      <c r="N25" s="178"/>
      <c r="O25" s="181"/>
    </row>
    <row r="26" spans="1:15" ht="18.75" customHeight="1" x14ac:dyDescent="0.25">
      <c r="A26" s="185"/>
      <c r="B26" s="188"/>
      <c r="C26" s="116" t="s">
        <v>195</v>
      </c>
      <c r="D26" s="126">
        <v>1</v>
      </c>
      <c r="E26" s="116"/>
      <c r="F26" s="116"/>
      <c r="G26" s="116"/>
      <c r="H26" s="116"/>
      <c r="I26" s="126">
        <v>1</v>
      </c>
      <c r="J26" s="116"/>
      <c r="K26" s="116"/>
      <c r="L26" s="116"/>
      <c r="M26" s="116"/>
      <c r="N26" s="179"/>
      <c r="O26" s="182"/>
    </row>
    <row r="27" spans="1:15" ht="18.75" customHeight="1" x14ac:dyDescent="0.25">
      <c r="A27" s="183">
        <v>7</v>
      </c>
      <c r="B27" s="186" t="str">
        <f>[2]SORTEO!I6</f>
        <v>SECRE. EDUCACION</v>
      </c>
      <c r="C27" s="116" t="s">
        <v>196</v>
      </c>
      <c r="D27" s="126">
        <v>1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77">
        <f>SUM(D27:M29)</f>
        <v>4</v>
      </c>
      <c r="O27" s="180">
        <f>COUNT(D27:M29)</f>
        <v>4</v>
      </c>
    </row>
    <row r="28" spans="1:15" ht="18.75" customHeight="1" x14ac:dyDescent="0.25">
      <c r="A28" s="184"/>
      <c r="B28" s="187"/>
      <c r="C28" s="116" t="s">
        <v>164</v>
      </c>
      <c r="D28" s="111"/>
      <c r="E28" s="126">
        <v>1</v>
      </c>
      <c r="F28" s="116"/>
      <c r="G28" s="116"/>
      <c r="H28" s="126">
        <v>1</v>
      </c>
      <c r="I28" s="116"/>
      <c r="J28" s="116"/>
      <c r="K28" s="116"/>
      <c r="L28" s="116"/>
      <c r="M28" s="116"/>
      <c r="N28" s="178"/>
      <c r="O28" s="181"/>
    </row>
    <row r="29" spans="1:15" ht="18.75" customHeight="1" x14ac:dyDescent="0.25">
      <c r="A29" s="185"/>
      <c r="B29" s="188"/>
      <c r="C29" s="116" t="s">
        <v>197</v>
      </c>
      <c r="D29" s="111"/>
      <c r="E29" s="111"/>
      <c r="F29" s="116"/>
      <c r="G29" s="116"/>
      <c r="H29" s="126">
        <v>1</v>
      </c>
      <c r="I29" s="116"/>
      <c r="J29" s="116"/>
      <c r="K29" s="116"/>
      <c r="L29" s="116"/>
      <c r="M29" s="116"/>
      <c r="N29" s="179"/>
      <c r="O29" s="182"/>
    </row>
    <row r="30" spans="1:15" ht="18.75" x14ac:dyDescent="0.25">
      <c r="A30" s="124">
        <v>8</v>
      </c>
      <c r="B30" s="112" t="str">
        <f>[2]SORTEO!I7</f>
        <v>INMOBILIDIARIA</v>
      </c>
      <c r="C30" s="111" t="s">
        <v>175</v>
      </c>
      <c r="D30" s="111"/>
      <c r="E30" s="111"/>
      <c r="F30" s="111"/>
      <c r="G30" s="129">
        <v>1</v>
      </c>
      <c r="H30" s="116"/>
      <c r="I30" s="111"/>
      <c r="J30" s="111"/>
      <c r="K30" s="111"/>
      <c r="L30" s="111"/>
      <c r="M30" s="111"/>
      <c r="N30" s="112">
        <f>SUM(D30:M30)</f>
        <v>1</v>
      </c>
      <c r="O30" s="113">
        <f t="shared" si="0"/>
        <v>1</v>
      </c>
    </row>
    <row r="31" spans="1:15" ht="18.75" customHeight="1" x14ac:dyDescent="0.25">
      <c r="A31" s="171">
        <v>9</v>
      </c>
      <c r="B31" s="174" t="str">
        <f>[2]SORTEO!I8</f>
        <v>BENEFICENCIA</v>
      </c>
      <c r="C31" s="110" t="s">
        <v>148</v>
      </c>
      <c r="D31" s="127">
        <v>1</v>
      </c>
      <c r="E31" s="116"/>
      <c r="F31" s="116"/>
      <c r="G31" s="129">
        <v>1</v>
      </c>
      <c r="H31" s="116"/>
      <c r="I31" s="116"/>
      <c r="J31" s="116"/>
      <c r="K31" s="116"/>
      <c r="L31" s="116"/>
      <c r="M31" s="116"/>
      <c r="N31" s="177">
        <f>SUM(D31:M32)</f>
        <v>3</v>
      </c>
      <c r="O31" s="180">
        <f>COUNT(D31:M32)</f>
        <v>3</v>
      </c>
    </row>
    <row r="32" spans="1:15" ht="18.75" customHeight="1" x14ac:dyDescent="0.25">
      <c r="A32" s="189"/>
      <c r="B32" s="176"/>
      <c r="C32" s="110" t="s">
        <v>198</v>
      </c>
      <c r="D32" s="116"/>
      <c r="E32" s="116"/>
      <c r="F32" s="116"/>
      <c r="G32" s="129">
        <v>1</v>
      </c>
      <c r="H32" s="116"/>
      <c r="I32" s="116"/>
      <c r="J32" s="116"/>
      <c r="K32" s="116"/>
      <c r="L32" s="116"/>
      <c r="M32" s="116"/>
      <c r="N32" s="179"/>
      <c r="O32" s="182"/>
    </row>
    <row r="33" spans="1:15" ht="18.75" customHeight="1" x14ac:dyDescent="0.25">
      <c r="A33" s="171">
        <v>10</v>
      </c>
      <c r="B33" s="174" t="str">
        <f>[2]SORTEO!I9</f>
        <v>HACIENDA</v>
      </c>
      <c r="C33" s="110" t="s">
        <v>199</v>
      </c>
      <c r="D33" s="130">
        <v>2</v>
      </c>
      <c r="E33" s="111"/>
      <c r="F33" s="111"/>
      <c r="G33" s="111"/>
      <c r="H33" s="116"/>
      <c r="I33" s="111"/>
      <c r="J33" s="111"/>
      <c r="K33" s="111"/>
      <c r="L33" s="111"/>
      <c r="M33" s="111"/>
      <c r="N33" s="177">
        <f>SUM(D33:M37)</f>
        <v>9</v>
      </c>
      <c r="O33" s="180">
        <f>COUNT(D33:M37)</f>
        <v>7</v>
      </c>
    </row>
    <row r="34" spans="1:15" ht="18.75" customHeight="1" x14ac:dyDescent="0.25">
      <c r="A34" s="172"/>
      <c r="B34" s="175"/>
      <c r="C34" s="110" t="s">
        <v>200</v>
      </c>
      <c r="D34" s="116"/>
      <c r="E34" s="116"/>
      <c r="F34" s="111"/>
      <c r="G34" s="116"/>
      <c r="H34" s="116"/>
      <c r="I34" s="126">
        <v>1</v>
      </c>
      <c r="J34" s="116"/>
      <c r="K34" s="116"/>
      <c r="L34" s="116"/>
      <c r="M34" s="116"/>
      <c r="N34" s="178"/>
      <c r="O34" s="181"/>
    </row>
    <row r="35" spans="1:15" ht="18.75" customHeight="1" x14ac:dyDescent="0.25">
      <c r="A35" s="172"/>
      <c r="B35" s="175"/>
      <c r="C35" s="110" t="s">
        <v>201</v>
      </c>
      <c r="D35" s="116"/>
      <c r="E35" s="116"/>
      <c r="F35" s="111"/>
      <c r="G35" s="116"/>
      <c r="H35" s="116"/>
      <c r="I35" s="126">
        <v>1</v>
      </c>
      <c r="J35" s="116"/>
      <c r="K35" s="116"/>
      <c r="L35" s="116"/>
      <c r="M35" s="116"/>
      <c r="N35" s="178"/>
      <c r="O35" s="181"/>
    </row>
    <row r="36" spans="1:15" ht="18.75" customHeight="1" x14ac:dyDescent="0.25">
      <c r="A36" s="172"/>
      <c r="B36" s="175"/>
      <c r="C36" s="110" t="s">
        <v>202</v>
      </c>
      <c r="D36" s="116"/>
      <c r="E36" s="116"/>
      <c r="F36" s="130">
        <v>2</v>
      </c>
      <c r="G36" s="116"/>
      <c r="H36" s="116"/>
      <c r="I36" s="116"/>
      <c r="J36" s="116"/>
      <c r="K36" s="116"/>
      <c r="L36" s="116"/>
      <c r="M36" s="116"/>
      <c r="N36" s="178"/>
      <c r="O36" s="181"/>
    </row>
    <row r="37" spans="1:15" ht="18" customHeight="1" x14ac:dyDescent="0.25">
      <c r="A37" s="173"/>
      <c r="B37" s="176"/>
      <c r="C37" s="110" t="s">
        <v>152</v>
      </c>
      <c r="D37" s="111"/>
      <c r="E37" s="126">
        <v>1</v>
      </c>
      <c r="F37" s="116"/>
      <c r="G37" s="131">
        <v>1</v>
      </c>
      <c r="H37" s="116"/>
      <c r="I37" s="116"/>
      <c r="J37" s="126">
        <v>1</v>
      </c>
      <c r="K37" s="116"/>
      <c r="L37" s="116"/>
      <c r="M37" s="116"/>
      <c r="N37" s="179"/>
      <c r="O37" s="182"/>
    </row>
    <row r="41" spans="1:15" x14ac:dyDescent="0.25">
      <c r="C41" s="110"/>
    </row>
  </sheetData>
  <sheetProtection algorithmName="SHA-512" hashValue="BGa/aAFHADd80K+6Wcg4JyvwLkoTFvi8DvIaXAjPkvhv9CNovYhSFTWEs0ewYqvsDYcD/SxtJ8kznTP50/PwgQ==" saltValue="Fjhm63xT+f8i+r3Tj6VKMA==" spinCount="100000" sheet="1" objects="1" scenarios="1"/>
  <mergeCells count="35">
    <mergeCell ref="A7:O7"/>
    <mergeCell ref="A9:A10"/>
    <mergeCell ref="B9:B10"/>
    <mergeCell ref="C9:C10"/>
    <mergeCell ref="D9:M9"/>
    <mergeCell ref="N9:N10"/>
    <mergeCell ref="O9:O10"/>
    <mergeCell ref="A11:A12"/>
    <mergeCell ref="B11:B12"/>
    <mergeCell ref="N11:N12"/>
    <mergeCell ref="O11:O12"/>
    <mergeCell ref="A14:A15"/>
    <mergeCell ref="B14:B15"/>
    <mergeCell ref="N14:N15"/>
    <mergeCell ref="O14:O15"/>
    <mergeCell ref="A16:A20"/>
    <mergeCell ref="B16:B20"/>
    <mergeCell ref="N16:N20"/>
    <mergeCell ref="O16:O20"/>
    <mergeCell ref="A22:A26"/>
    <mergeCell ref="B22:B26"/>
    <mergeCell ref="N22:N26"/>
    <mergeCell ref="O22:O26"/>
    <mergeCell ref="A33:A37"/>
    <mergeCell ref="B33:B37"/>
    <mergeCell ref="N33:N37"/>
    <mergeCell ref="O33:O37"/>
    <mergeCell ref="A27:A29"/>
    <mergeCell ref="B27:B29"/>
    <mergeCell ref="N27:N29"/>
    <mergeCell ref="O27:O29"/>
    <mergeCell ref="A31:A32"/>
    <mergeCell ref="B31:B32"/>
    <mergeCell ref="N31:N32"/>
    <mergeCell ref="O31:O3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E6B4-EAA9-470B-8429-63B9844159C3}">
  <dimension ref="A7:G18"/>
  <sheetViews>
    <sheetView workbookViewId="0">
      <selection activeCell="D16" sqref="D16"/>
    </sheetView>
  </sheetViews>
  <sheetFormatPr baseColWidth="10" defaultColWidth="10.7109375" defaultRowHeight="15" x14ac:dyDescent="0.25"/>
  <cols>
    <col min="1" max="1" width="8.85546875" customWidth="1"/>
    <col min="2" max="2" width="29.5703125" customWidth="1"/>
    <col min="3" max="3" width="25.5703125" customWidth="1"/>
    <col min="4" max="4" width="21" customWidth="1"/>
    <col min="5" max="5" width="22.42578125" bestFit="1" customWidth="1"/>
    <col min="6" max="6" width="20.7109375" customWidth="1"/>
    <col min="7" max="7" width="15.5703125" customWidth="1"/>
    <col min="8" max="12" width="4.5703125" customWidth="1"/>
  </cols>
  <sheetData>
    <row r="7" spans="1:7" ht="30.75" x14ac:dyDescent="0.25">
      <c r="A7" s="167" t="s">
        <v>203</v>
      </c>
      <c r="B7" s="167"/>
      <c r="C7" s="167"/>
      <c r="D7" s="167"/>
      <c r="E7" s="167"/>
      <c r="F7" s="167"/>
      <c r="G7" s="167"/>
    </row>
    <row r="8" spans="1:7" ht="18" x14ac:dyDescent="0.35">
      <c r="A8" s="106"/>
      <c r="B8" s="106"/>
      <c r="C8" s="106"/>
      <c r="D8" s="106"/>
      <c r="E8" s="106"/>
      <c r="F8" s="106"/>
      <c r="G8" s="106"/>
    </row>
    <row r="9" spans="1:7" x14ac:dyDescent="0.25">
      <c r="A9" s="194" t="s">
        <v>121</v>
      </c>
      <c r="B9" s="194" t="s">
        <v>0</v>
      </c>
      <c r="C9" s="194" t="s">
        <v>122</v>
      </c>
      <c r="D9" s="194" t="s">
        <v>204</v>
      </c>
      <c r="E9" s="194" t="s">
        <v>205</v>
      </c>
      <c r="F9" s="194" t="s">
        <v>206</v>
      </c>
      <c r="G9" s="194" t="s">
        <v>123</v>
      </c>
    </row>
    <row r="10" spans="1:7" x14ac:dyDescent="0.25">
      <c r="A10" s="194"/>
      <c r="B10" s="194"/>
      <c r="C10" s="194"/>
      <c r="D10" s="194"/>
      <c r="E10" s="194"/>
      <c r="F10" s="194"/>
      <c r="G10" s="194"/>
    </row>
    <row r="11" spans="1:7" ht="18.75" x14ac:dyDescent="0.25">
      <c r="A11" s="124">
        <v>1</v>
      </c>
      <c r="B11" s="117" t="s">
        <v>207</v>
      </c>
      <c r="C11" s="117" t="s">
        <v>152</v>
      </c>
      <c r="D11" s="116"/>
      <c r="E11" s="116" t="s">
        <v>208</v>
      </c>
      <c r="F11" s="116">
        <v>1</v>
      </c>
      <c r="G11" s="132">
        <v>45063</v>
      </c>
    </row>
    <row r="12" spans="1:7" ht="18.75" x14ac:dyDescent="0.25">
      <c r="A12" s="124">
        <v>2</v>
      </c>
      <c r="B12" s="112"/>
      <c r="C12" s="111"/>
      <c r="D12" s="111"/>
      <c r="E12" s="111"/>
      <c r="F12" s="111"/>
      <c r="G12" s="111"/>
    </row>
    <row r="13" spans="1:7" ht="18.75" x14ac:dyDescent="0.25">
      <c r="A13" s="124">
        <v>3</v>
      </c>
      <c r="B13" s="117"/>
      <c r="C13" s="116"/>
      <c r="D13" s="116"/>
      <c r="E13" s="116"/>
      <c r="F13" s="116"/>
      <c r="G13" s="116"/>
    </row>
    <row r="14" spans="1:7" ht="18.75" x14ac:dyDescent="0.25">
      <c r="A14" s="124">
        <v>4</v>
      </c>
      <c r="B14" s="112"/>
      <c r="C14" s="111"/>
      <c r="D14" s="111"/>
      <c r="E14" s="111"/>
      <c r="F14" s="111"/>
      <c r="G14" s="111"/>
    </row>
    <row r="15" spans="1:7" ht="18.75" x14ac:dyDescent="0.25">
      <c r="A15" s="124">
        <v>5</v>
      </c>
      <c r="B15" s="117"/>
      <c r="C15" s="116"/>
      <c r="D15" s="116"/>
      <c r="E15" s="116"/>
      <c r="F15" s="116"/>
      <c r="G15" s="116"/>
    </row>
    <row r="16" spans="1:7" ht="18.75" x14ac:dyDescent="0.25">
      <c r="A16" s="124">
        <v>6</v>
      </c>
      <c r="B16" s="112"/>
      <c r="C16" s="111"/>
      <c r="D16" s="111"/>
      <c r="E16" s="111"/>
      <c r="F16" s="111"/>
      <c r="G16" s="111"/>
    </row>
    <row r="17" spans="1:7" ht="18.75" x14ac:dyDescent="0.25">
      <c r="A17" s="124">
        <v>7</v>
      </c>
      <c r="B17" s="117"/>
      <c r="C17" s="116"/>
      <c r="D17" s="116"/>
      <c r="E17" s="116"/>
      <c r="F17" s="116"/>
      <c r="G17" s="116"/>
    </row>
    <row r="18" spans="1:7" ht="18.75" x14ac:dyDescent="0.25">
      <c r="A18" s="124">
        <v>8</v>
      </c>
      <c r="B18" s="112"/>
      <c r="C18" s="111"/>
      <c r="D18" s="111"/>
      <c r="E18" s="111"/>
      <c r="F18" s="111"/>
      <c r="G18" s="111"/>
    </row>
  </sheetData>
  <sheetProtection algorithmName="SHA-512" hashValue="oqGMxhjJY1+8aoKgUorw58wkPSsQyhNB3LCRIngdYjgls4M98tg50YwTewQ3/HRaQaKtuZgDALnGxlBGsmF/JA==" saltValue="hjwtwfH+xIlbWeKv7NkqvQ==" spinCount="100000" sheet="1" objects="1" scenarios="1"/>
  <mergeCells count="8">
    <mergeCell ref="A7:G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42"/>
  <sheetViews>
    <sheetView topLeftCell="B1" workbookViewId="0">
      <selection activeCell="B4" sqref="B4:C9"/>
    </sheetView>
  </sheetViews>
  <sheetFormatPr baseColWidth="10" defaultRowHeight="15" x14ac:dyDescent="0.25"/>
  <cols>
    <col min="1" max="1" width="22" hidden="1" customWidth="1"/>
    <col min="2" max="2" width="5.7109375" customWidth="1"/>
    <col min="3" max="3" width="25.42578125" customWidth="1"/>
    <col min="4" max="4" width="6.5703125" customWidth="1"/>
    <col min="5" max="5" width="3" bestFit="1" customWidth="1"/>
    <col min="6" max="6" width="29.42578125" bestFit="1" customWidth="1"/>
    <col min="7" max="7" width="3" customWidth="1"/>
    <col min="8" max="8" width="3" bestFit="1" customWidth="1"/>
    <col min="9" max="9" width="30.5703125" customWidth="1"/>
    <col min="10" max="10" width="3.28515625" customWidth="1"/>
    <col min="11" max="11" width="3" bestFit="1" customWidth="1"/>
    <col min="12" max="12" width="25.7109375" customWidth="1"/>
    <col min="13" max="13" width="3" customWidth="1"/>
    <col min="14" max="14" width="3" bestFit="1" customWidth="1"/>
    <col min="15" max="15" width="32.85546875" bestFit="1" customWidth="1"/>
  </cols>
  <sheetData>
    <row r="2" spans="1:15" ht="18.75" x14ac:dyDescent="0.3">
      <c r="D2" s="162" t="s">
        <v>117</v>
      </c>
      <c r="E2" s="162"/>
      <c r="F2" s="162"/>
      <c r="G2" s="162"/>
      <c r="H2" s="162"/>
      <c r="I2" s="162"/>
      <c r="J2" s="162"/>
      <c r="K2" s="162"/>
      <c r="L2" s="104"/>
      <c r="M2" s="104"/>
      <c r="N2" s="104"/>
      <c r="O2" s="104"/>
    </row>
    <row r="3" spans="1:15" ht="15.75" thickBot="1" x14ac:dyDescent="0.3">
      <c r="A3" s="90"/>
      <c r="B3" s="93"/>
      <c r="C3" s="95"/>
      <c r="D3" s="92"/>
    </row>
    <row r="4" spans="1:15" x14ac:dyDescent="0.25">
      <c r="A4" s="91" t="s">
        <v>40</v>
      </c>
      <c r="B4" s="94">
        <v>1</v>
      </c>
      <c r="C4" s="96" t="s">
        <v>118</v>
      </c>
      <c r="E4" s="163" t="s">
        <v>10</v>
      </c>
      <c r="F4" s="164"/>
      <c r="H4" s="165" t="s">
        <v>11</v>
      </c>
      <c r="I4" s="166"/>
      <c r="K4" s="161"/>
      <c r="L4" s="161"/>
      <c r="N4" s="160"/>
      <c r="O4" s="160"/>
    </row>
    <row r="5" spans="1:15" ht="15.75" x14ac:dyDescent="0.25">
      <c r="A5" s="91" t="s">
        <v>25</v>
      </c>
      <c r="B5" s="93">
        <v>2</v>
      </c>
      <c r="C5" s="96" t="s">
        <v>31</v>
      </c>
      <c r="E5" s="12">
        <v>1</v>
      </c>
      <c r="F5" s="97" t="s">
        <v>119</v>
      </c>
      <c r="H5" s="11">
        <v>4</v>
      </c>
      <c r="I5" s="98" t="s">
        <v>31</v>
      </c>
      <c r="L5" s="96"/>
      <c r="N5" s="88"/>
      <c r="O5" s="89"/>
    </row>
    <row r="6" spans="1:15" ht="15.75" x14ac:dyDescent="0.25">
      <c r="A6" s="91" t="s">
        <v>41</v>
      </c>
      <c r="B6" s="94">
        <v>3</v>
      </c>
      <c r="C6" s="96" t="s">
        <v>85</v>
      </c>
      <c r="E6" s="12">
        <v>2</v>
      </c>
      <c r="F6" s="97" t="s">
        <v>81</v>
      </c>
      <c r="H6" s="11">
        <v>5</v>
      </c>
      <c r="I6" s="97" t="s">
        <v>85</v>
      </c>
      <c r="L6" s="96"/>
      <c r="N6" s="88"/>
      <c r="O6" s="89"/>
    </row>
    <row r="7" spans="1:15" ht="15.75" x14ac:dyDescent="0.25">
      <c r="A7" s="91" t="s">
        <v>33</v>
      </c>
      <c r="B7" s="93">
        <v>4</v>
      </c>
      <c r="C7" s="96" t="s">
        <v>87</v>
      </c>
      <c r="E7" s="12">
        <v>3</v>
      </c>
      <c r="F7" s="97" t="s">
        <v>87</v>
      </c>
      <c r="H7" s="11">
        <v>6</v>
      </c>
      <c r="I7" s="97" t="s">
        <v>118</v>
      </c>
      <c r="L7" s="96"/>
      <c r="N7" s="88"/>
      <c r="O7" s="89"/>
    </row>
    <row r="8" spans="1:15" x14ac:dyDescent="0.25">
      <c r="B8" s="94">
        <v>5</v>
      </c>
      <c r="C8" s="96" t="s">
        <v>81</v>
      </c>
      <c r="E8" s="161"/>
      <c r="F8" s="161"/>
      <c r="H8" s="161"/>
      <c r="I8" s="161"/>
      <c r="K8" s="161"/>
      <c r="L8" s="161"/>
      <c r="N8" s="161"/>
      <c r="O8" s="161"/>
    </row>
    <row r="9" spans="1:15" x14ac:dyDescent="0.25">
      <c r="B9" s="93">
        <v>6</v>
      </c>
      <c r="C9" s="96" t="s">
        <v>119</v>
      </c>
    </row>
    <row r="10" spans="1:15" x14ac:dyDescent="0.25">
      <c r="B10" s="94"/>
      <c r="C10" s="96"/>
    </row>
    <row r="11" spans="1:15" x14ac:dyDescent="0.25">
      <c r="B11" s="93"/>
      <c r="C11" s="96"/>
    </row>
    <row r="14" spans="1:15" x14ac:dyDescent="0.25">
      <c r="E14" s="161"/>
      <c r="F14" s="161"/>
      <c r="H14" s="161"/>
      <c r="I14" s="161"/>
      <c r="K14" s="161"/>
      <c r="L14" s="161"/>
    </row>
    <row r="20" spans="1:1" x14ac:dyDescent="0.25">
      <c r="A20" s="87" t="s">
        <v>42</v>
      </c>
    </row>
    <row r="21" spans="1:1" x14ac:dyDescent="0.25">
      <c r="A21" s="16" t="s">
        <v>20</v>
      </c>
    </row>
    <row r="22" spans="1:1" x14ac:dyDescent="0.25">
      <c r="A22" s="16" t="s">
        <v>19</v>
      </c>
    </row>
    <row r="23" spans="1:1" x14ac:dyDescent="0.25">
      <c r="A23" s="16" t="s">
        <v>21</v>
      </c>
    </row>
    <row r="24" spans="1:1" x14ac:dyDescent="0.25">
      <c r="A24" s="16" t="s">
        <v>28</v>
      </c>
    </row>
    <row r="25" spans="1:1" x14ac:dyDescent="0.25">
      <c r="A25" s="16" t="s">
        <v>43</v>
      </c>
    </row>
    <row r="26" spans="1:1" x14ac:dyDescent="0.25">
      <c r="A26" s="16" t="s">
        <v>29</v>
      </c>
    </row>
    <row r="27" spans="1:1" x14ac:dyDescent="0.25">
      <c r="A27" s="16" t="s">
        <v>32</v>
      </c>
    </row>
    <row r="28" spans="1:1" x14ac:dyDescent="0.25">
      <c r="A28" s="16" t="s">
        <v>31</v>
      </c>
    </row>
    <row r="29" spans="1:1" x14ac:dyDescent="0.25">
      <c r="A29" s="16" t="s">
        <v>44</v>
      </c>
    </row>
    <row r="30" spans="1:1" x14ac:dyDescent="0.25">
      <c r="A30" s="16" t="s">
        <v>45</v>
      </c>
    </row>
    <row r="31" spans="1:1" x14ac:dyDescent="0.25">
      <c r="A31" s="16" t="s">
        <v>46</v>
      </c>
    </row>
    <row r="32" spans="1:1" x14ac:dyDescent="0.25">
      <c r="A32" s="16" t="s">
        <v>47</v>
      </c>
    </row>
    <row r="33" spans="1:1" x14ac:dyDescent="0.25">
      <c r="A33" s="16" t="s">
        <v>48</v>
      </c>
    </row>
    <row r="34" spans="1:1" x14ac:dyDescent="0.25">
      <c r="A34" s="16" t="s">
        <v>49</v>
      </c>
    </row>
    <row r="35" spans="1:1" x14ac:dyDescent="0.25">
      <c r="A35" s="16" t="s">
        <v>50</v>
      </c>
    </row>
    <row r="36" spans="1:1" x14ac:dyDescent="0.25">
      <c r="A36" s="16" t="s">
        <v>51</v>
      </c>
    </row>
    <row r="37" spans="1:1" x14ac:dyDescent="0.25">
      <c r="A37" s="16" t="s">
        <v>24</v>
      </c>
    </row>
    <row r="38" spans="1:1" x14ac:dyDescent="0.25">
      <c r="A38" s="16" t="s">
        <v>27</v>
      </c>
    </row>
    <row r="39" spans="1:1" x14ac:dyDescent="0.25">
      <c r="A39" s="16" t="s">
        <v>22</v>
      </c>
    </row>
    <row r="40" spans="1:1" x14ac:dyDescent="0.25">
      <c r="A40" s="16" t="s">
        <v>52</v>
      </c>
    </row>
    <row r="41" spans="1:1" x14ac:dyDescent="0.25">
      <c r="A41" s="16" t="s">
        <v>53</v>
      </c>
    </row>
    <row r="42" spans="1:1" x14ac:dyDescent="0.25">
      <c r="A42" s="11" t="s">
        <v>26</v>
      </c>
    </row>
  </sheetData>
  <sheetProtection algorithmName="SHA-512" hashValue="YKu4EBVZqzvrrijHHRpsfj1IMmEvygsVOCY28iTtbwDJKuFnDsFkk4TDWyczpanWyzGRd5zXffh0KT1Uqi2Nfw==" saltValue="+tOOaiPfKTo8xMs1uTW2zg==" spinCount="100000" sheet="1" objects="1" scenarios="1"/>
  <mergeCells count="12">
    <mergeCell ref="N4:O4"/>
    <mergeCell ref="E8:F8"/>
    <mergeCell ref="H8:I8"/>
    <mergeCell ref="K8:L8"/>
    <mergeCell ref="N8:O8"/>
    <mergeCell ref="D2:K2"/>
    <mergeCell ref="E14:F14"/>
    <mergeCell ref="H14:I14"/>
    <mergeCell ref="K14:L14"/>
    <mergeCell ref="E4:F4"/>
    <mergeCell ref="H4:I4"/>
    <mergeCell ref="K4:L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bde284fb-0aa2-4eeb-8033-a23d219ea342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8F1168005440802E924E2AB7D4FB" ma:contentTypeVersion="15" ma:contentTypeDescription="Create a new document." ma:contentTypeScope="" ma:versionID="4898d209e18803b64e7ccae944a90820">
  <xsd:schema xmlns:xsd="http://www.w3.org/2001/XMLSchema" xmlns:xs="http://www.w3.org/2001/XMLSchema" xmlns:p="http://schemas.microsoft.com/office/2006/metadata/properties" xmlns:ns1="http://schemas.microsoft.com/sharepoint/v3" xmlns:ns3="bde284fb-0aa2-4eeb-8033-a23d219ea342" xmlns:ns4="6a5889a6-6709-4ddf-81cd-0d3319265be2" targetNamespace="http://schemas.microsoft.com/office/2006/metadata/properties" ma:root="true" ma:fieldsID="0e43549fcbdfa85e3c27e259daffb5f3" ns1:_="" ns3:_="" ns4:_="">
    <xsd:import namespace="http://schemas.microsoft.com/sharepoint/v3"/>
    <xsd:import namespace="bde284fb-0aa2-4eeb-8033-a23d219ea342"/>
    <xsd:import namespace="6a5889a6-6709-4ddf-81cd-0d3319265b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284fb-0aa2-4eeb-8033-a23d219ea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889a6-6709-4ddf-81cd-0d3319265be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C3DA9C-29C9-461A-AB04-FC8FEE975E2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de284fb-0aa2-4eeb-8033-a23d219ea342"/>
  </ds:schemaRefs>
</ds:datastoreItem>
</file>

<file path=customXml/itemProps2.xml><?xml version="1.0" encoding="utf-8"?>
<ds:datastoreItem xmlns:ds="http://schemas.openxmlformats.org/officeDocument/2006/customXml" ds:itemID="{6AACAB2E-39D4-430F-A22E-15B14C4F6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e284fb-0aa2-4eeb-8033-a23d219ea342"/>
    <ds:schemaRef ds:uri="6a5889a6-6709-4ddf-81cd-0d3319265b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BCC9F-3376-4799-8102-54B723491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Hoja1</vt:lpstr>
      <vt:lpstr>SEMIFINALES Y FINLES</vt:lpstr>
      <vt:lpstr>SEGUNDA FASE</vt:lpstr>
      <vt:lpstr>SORTEO SEMIFINAL</vt:lpstr>
      <vt:lpstr>GOLEADOR</vt:lpstr>
      <vt:lpstr>VALLA</vt:lpstr>
      <vt:lpstr>JUEGO LIMPIO</vt:lpstr>
      <vt:lpstr>SANCIONES</vt:lpstr>
      <vt:lpstr>SORTEO</vt:lpstr>
      <vt:lpstr>FASE 2 MASCULINO </vt:lpstr>
      <vt:lpstr>SORTEO (2)</vt:lpstr>
      <vt:lpstr>'SEMIFINALES Y FINLES'!Área_de_impresión</vt:lpstr>
      <vt:lpstr>'SEMIFINALES Y FINLES'!Títulos_a_imprimir</vt:lpstr>
    </vt:vector>
  </TitlesOfParts>
  <Company>Protección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Reinaldo Rodriguez Guzman</dc:creator>
  <cp:lastModifiedBy>ASUS</cp:lastModifiedBy>
  <cp:lastPrinted>2023-05-15T14:12:34Z</cp:lastPrinted>
  <dcterms:created xsi:type="dcterms:W3CDTF">2014-05-07T01:11:54Z</dcterms:created>
  <dcterms:modified xsi:type="dcterms:W3CDTF">2023-06-02T19:11:39Z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0x010100CCAE8F1168005440802E924E2AB7D4FB</vt:lpwstr>
  </property>
</Properties>
</file>