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35" tabRatio="601" activeTab="0"/>
  </bookViews>
  <sheets>
    <sheet name="PAA 2019" sheetId="1" r:id="rId1"/>
    <sheet name="MODIFICACIÓN ENERO" sheetId="2" r:id="rId2"/>
    <sheet name="RESUMEN INVERSIÓN" sheetId="3" r:id="rId3"/>
    <sheet name="RESUMEN FUNCIONAMIENTO" sheetId="4" r:id="rId4"/>
  </sheets>
  <definedNames>
    <definedName name="_xlnm._FilterDatabase" localSheetId="0" hidden="1">'PAA 2019'!$A$26:$AO$127</definedName>
    <definedName name="_xlnm.Print_Area" localSheetId="0">'PAA 2019'!$A$1:$AS$132</definedName>
  </definedNames>
  <calcPr fullCalcOnLoad="1"/>
</workbook>
</file>

<file path=xl/comments1.xml><?xml version="1.0" encoding="utf-8"?>
<comments xmlns="http://schemas.openxmlformats.org/spreadsheetml/2006/main">
  <authors>
    <author>Maireth Riveros Parrado</author>
  </authors>
  <commentList>
    <comment ref="R87" authorId="0">
      <text>
        <r>
          <rPr>
            <b/>
            <sz val="9"/>
            <rFont val="Tahoma"/>
            <family val="2"/>
          </rPr>
          <t>Maireth Riveros Parrado:</t>
        </r>
        <r>
          <rPr>
            <sz val="9"/>
            <rFont val="Tahoma"/>
            <family val="2"/>
          </rPr>
          <t xml:space="preserve">
Verificar valor con Res. VF</t>
        </r>
      </text>
    </comment>
  </commentList>
</comments>
</file>

<file path=xl/sharedStrings.xml><?xml version="1.0" encoding="utf-8"?>
<sst xmlns="http://schemas.openxmlformats.org/spreadsheetml/2006/main" count="2186" uniqueCount="514">
  <si>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</si>
  <si>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</si>
  <si>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</si>
  <si>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</si>
  <si>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</si>
  <si>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</si>
  <si>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</si>
  <si>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</si>
  <si>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</si>
  <si>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</si>
  <si>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</si>
  <si>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</si>
  <si>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</si>
  <si>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</si>
  <si>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</si>
  <si>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</si>
  <si>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</si>
  <si>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</si>
  <si>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</si>
  <si>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</si>
  <si>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</si>
  <si>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Valor total del PAA</t>
  </si>
  <si>
    <t>Límite de contratación menor cuantía</t>
  </si>
  <si>
    <t>Límite de contratación mínima cuantía</t>
  </si>
  <si>
    <t>Códigos UNSPSC</t>
  </si>
  <si>
    <t>POSPRE</t>
  </si>
  <si>
    <t>AREA FUNCIONAL</t>
  </si>
  <si>
    <t>SECRETARIA</t>
  </si>
  <si>
    <t>CDP</t>
  </si>
  <si>
    <t>OBSERVACION</t>
  </si>
  <si>
    <t>PROGRAMA PRESUPUESTARIO</t>
  </si>
  <si>
    <t>FONDO</t>
  </si>
  <si>
    <t>DEPENDENCIA</t>
  </si>
  <si>
    <t>FUT</t>
  </si>
  <si>
    <t>CODIGO META</t>
  </si>
  <si>
    <t>SPC</t>
  </si>
  <si>
    <t>PROYECTO</t>
  </si>
  <si>
    <t>NOMBRE CODIGO UNSPSC</t>
  </si>
  <si>
    <t>CONTRATISTA</t>
  </si>
  <si>
    <t>PROCESO DE GESTIÓN DE RECURSOS FÍSICOS</t>
  </si>
  <si>
    <t>FORMATO CONTROL PLAN ANUAL DE ADQUISICIONES</t>
  </si>
  <si>
    <t>Codigo A-GRF-FR-015</t>
  </si>
  <si>
    <t>VALOR TOTAL CONTRATADO</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</si>
  <si>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</si>
  <si>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</si>
  <si>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TIPO META   </t>
  </si>
  <si>
    <t>No DE CONTRATO</t>
  </si>
  <si>
    <t>NOTA: 
*La columna  códigos UNSPSC, debe ser diligenciada en formato numérico, si se desea nombrar  uno o más códigos,  estos deben ser separados por un espacio,  no acepta la separación  por comas,  guiones o similares.
* La columna Fecha estimada de inicio de proceso de selección, se debe colocar el mes únicamente.
* La columna Duración estimada del contrato deben ser números enteros Ej: 11 meses no 11,5 meses</t>
  </si>
  <si>
    <t xml:space="preserve">PROYECCION     PAC     </t>
  </si>
  <si>
    <t>ENERO</t>
  </si>
  <si>
    <t>ABRIL</t>
  </si>
  <si>
    <t>FEBRERO</t>
  </si>
  <si>
    <t>MARZO</t>
  </si>
  <si>
    <t>MAYO</t>
  </si>
  <si>
    <t>JUNIO</t>
  </si>
  <si>
    <t>JULIO</t>
  </si>
  <si>
    <t>AGOSTO</t>
  </si>
  <si>
    <t>SEPTIEMBRE</t>
  </si>
  <si>
    <t>OCTUBRE</t>
  </si>
  <si>
    <t>NOVIEMBRE</t>
  </si>
  <si>
    <t>DICIEMBRE</t>
  </si>
  <si>
    <t>RPC</t>
  </si>
  <si>
    <t>Version: 03</t>
  </si>
  <si>
    <t>Fecha de Aprobacion: 06/01/2015</t>
  </si>
  <si>
    <t>SECRETARIA DE HACIENDA</t>
  </si>
  <si>
    <t>Calle 26  51-53. Torre Beneficencia Piso 4</t>
  </si>
  <si>
    <t>www.cundinamarca.gov.co</t>
  </si>
  <si>
    <t>Mantener el incremento de los ingresos corrientes anual y en el periodo de gobierno, por enciama del indice de inflacion.
Mantener la calificacion AA+ con perspectiva estable de la deuda pública.</t>
  </si>
  <si>
    <t>META 611</t>
  </si>
  <si>
    <t>NOMBRE</t>
  </si>
  <si>
    <t>3-1400</t>
  </si>
  <si>
    <t>3-1401</t>
  </si>
  <si>
    <t>3-1500</t>
  </si>
  <si>
    <t>3-6000</t>
  </si>
  <si>
    <t>OSCAR BARRAGAN - EJECUCIONES FISCALES</t>
  </si>
  <si>
    <t>APROPIACIÓN</t>
  </si>
  <si>
    <t>TOTAL</t>
  </si>
  <si>
    <t>SALDO</t>
  </si>
  <si>
    <t xml:space="preserve">GR:1:1-03-03 </t>
  </si>
  <si>
    <t>1-0100</t>
  </si>
  <si>
    <t>ALVARO BORBON - EJECUCIONES FISCALES</t>
  </si>
  <si>
    <t>AURA JENNY VERA  - EJECUCIONES FISCALES</t>
  </si>
  <si>
    <t>MONICA CORTES - EJECUCIONES FISCALES</t>
  </si>
  <si>
    <t>LEIDY  VELANDIA - EJECUCIONES FISCALES</t>
  </si>
  <si>
    <t>JUAN DAVID BARRANTES - EJECUCIONES FISCALES</t>
  </si>
  <si>
    <t>CAROLINA ARISTIZABAL  - EJECUCIONES FISCALES</t>
  </si>
  <si>
    <t>JULIO SOLORZANO - EJECUCIONES FISCALES</t>
  </si>
  <si>
    <t>YILDER NICOLAS PERDOMO - EJECUCIONES FISCALES</t>
  </si>
  <si>
    <t>WILMER JONAIRO ROMERO - EJECUCIONES FISCALES</t>
  </si>
  <si>
    <t>META 612</t>
  </si>
  <si>
    <t>GESTON DOCUMENTAL - PBM</t>
  </si>
  <si>
    <t>HACIENDA</t>
  </si>
  <si>
    <t>1.1.3.4</t>
  </si>
  <si>
    <t>Servicios de apoyo gerencial</t>
  </si>
  <si>
    <t>11 MESES
25 DIAS</t>
  </si>
  <si>
    <t>CONTRATACIÓN DIRECTA</t>
  </si>
  <si>
    <t>FUNCIONAMIENTO</t>
  </si>
  <si>
    <t>N/A</t>
  </si>
  <si>
    <t>SEC, HACIENDA:  , RESPONSABLE: JORGE LUIS TRUJILLO ALFARO</t>
  </si>
  <si>
    <t>ALVARO ALEJANDRO BORBON ROZO</t>
  </si>
  <si>
    <t>E FISCALES</t>
  </si>
  <si>
    <t>CONTRATAR LA PRESTACION DE SERVICIOS PROFESIONALES ESPECIALIZADOS PARA APOYAR A LA DIRECCION DE EJECUCIONES FISCALES DE LA SECRETARIA DE HACIENDA DEL DEPARTAMENTO DE CUNDINAMARCA EN LAS ACTIVIDADES RELACIONADAS CON LA DEPURACION DE EXPEDIENTES Y TODOS LOS TRAMITES QUE SE REQUIERAN DENTRO DEL PROCESO ADMINISTRATIVO DE COBRO COACTIVO QUE SE ADELANTAN EN  LAS DIFERENTES ETAPAS EN LA DIRECCION.</t>
  </si>
  <si>
    <t>AURA JENNY VERA GARZON</t>
  </si>
  <si>
    <t>CONTRATAR LOS SERVICIOS DE APOYO A LA GESTIÓN CON EL FIN DE DESARROLLAR LOS TRÁMITES ADMINISTRATIVOS DE TERMINACIONES  POR PAGO  EN LOS PROCESOS DE COBRO COACTIVO A CARGO DE LA DIRECCIÓN DE EJECUCIONES FISCALES, COMO TAMBIEN APOYAR A LA DIRECCION FINANCIERA DE TESORERIA  EN TEMAS JURIDICOS Y ADMINISTRATIVOS  Y LA REVISION DE LOS CONTRATOS A CARGO DE LA DIRECCION FINANCIERA  DE LA SECRETARIA DE HACIENDA DEL DEPARTAMENTO DE CUNDINAMARCA</t>
  </si>
  <si>
    <t xml:space="preserve">MONICA ESPERANZA CORTES BRICEÑO </t>
  </si>
  <si>
    <t>E FISCALES -TESORERIA</t>
  </si>
  <si>
    <t>CONTRATAR LOS SERVICIOS PROFESIONALES  DE UN CONTADOR PÚBLICO PARA APOYAR EL PROCESO DE COBRO COACTIVO EN LAS DIFERENTES ETAPAS QUE SE ADELANTEN EN LA  DIRECCION DE EJECUCIONES FISCALES DE LA SECRETARIA DE HACIENDA DEL DEPARTAMENTO DE CUNDINAMARCA.</t>
  </si>
  <si>
    <t>LEIDY LLICED VELANDIA BUSTAMANTE</t>
  </si>
  <si>
    <t>JUAN DAVID BARRANTES FETECUA</t>
  </si>
  <si>
    <t>APOYAR OPERATIVAMENTE LA DIRECCION DE EJECUCIONES FISCALES DE SECRETARIA DE HACIENDA DEL DEPARTAMENTO DE CUNDINAMARCA,  EN CONTROL FISICO DEL MANEJO DE LA INFORMACION DOCUMENTAL.</t>
  </si>
  <si>
    <t>YILDER NICOLAS PERDOMO VALDERRAMA</t>
  </si>
  <si>
    <t>CONTRATAR LA PRESTACION DE SERVICIOS DE UN PROFESIONAL ESPECUIALIZADO PARA APOYAR LA SUSTANCIACIÓN Y DAR IMPULSO PROCESAL A LOS DIFERENTES PROCESOS ADMINISTRATIVOS DE COBRO COACTIVO DE LAS DIFERENTES VIGENCIAS QUE SE ADELANTEN EN LA DIRECCIÓN DE EJECUCIONES FISCALES DE LA SECRETARIA DE HACIENDA DEL DEPARTAMENTO.</t>
  </si>
  <si>
    <t>WILMER JONAIRO ROMERO ROMERO</t>
  </si>
  <si>
    <t>CONTRATAR LA PRESTACION DE UN PROFESIONAL ESPECIALIZADO EN DERECHO PARA APOYAR LA SUSTANCIACION Y DAR IMPULSO PROCESAL A LOS PROCESOS ADMINISTRATIVOS DE COBRO COACTIVO DE LAS DIFERENTES VIGENCIAS QUE SE ADELANTEN EN LA DIRECCION DE EJECUCIONES FISCALES DE LA SECRETARÍA DE HACIENDA DEL DEPARTAMENTO.</t>
  </si>
  <si>
    <t>DIANA CAROLINA ARISTIZABAL TEJEIRO</t>
  </si>
  <si>
    <t>GR:4:4-08-01-612</t>
  </si>
  <si>
    <t>V.I.17.2</t>
  </si>
  <si>
    <t>297127-06</t>
  </si>
  <si>
    <t xml:space="preserve">3-1400            3-1500
</t>
  </si>
  <si>
    <t>PRODUCTO</t>
  </si>
  <si>
    <t>PROYECTO - “FORTALECIMIENTO Y MODERNIZACION DE LOS PROCESOS ADMINISTRATIVOS Y FINANCIEROS E INTEGRACION DE LOS SISTEMAS DE INFORMACION DE LA SECRETARIA DE HACIENDA”</t>
  </si>
  <si>
    <t>PRESTACIÓN DE SERVICIOS EN GESTIÓN DOCUMENTAL, PARA LA ORGANIZACIÓN, DEPURACIÓN, DIGITALIZACIÓN DE TODOS LOS DOCUMENTOS Y OPTIMIZACIÓN Y AUTOMATIZACIÓN DE LOS PROCESOS Y PROCEDIMIENTOS QUE HACEN PARTE  DE LAS DIRECCIONES DE RENTAS Y EJECUCIONES FISCALES, DE LA SECRETARÍA DE HACIENDA DEL DEPARTAMENTO DE CUNDINAMARCA</t>
  </si>
  <si>
    <t>LICITACIÓN PUBLICA</t>
  </si>
  <si>
    <t>INVERSIÓN</t>
  </si>
  <si>
    <t>SI</t>
  </si>
  <si>
    <t>APROBADAS</t>
  </si>
  <si>
    <t>SH-105-2016</t>
  </si>
  <si>
    <t>GESTION DOCUMENTAL - VIG FUTURA</t>
  </si>
  <si>
    <t>GR:4:4-08-01-611</t>
  </si>
  <si>
    <t>A.17.2</t>
  </si>
  <si>
    <t>CONTRATAR LA PRESTACIÓN DE SERVICIOS PROFESIONALES PARA APOYAR EN LA COORDINACIÓN, SEGUIMIENTO Y CONTROL AL CONTRATO SH-105-2016 Y LOS PROCESOS ARCHIVÍSTICOS QUE SE REALICEN EN LA SECRETARÍA DE HACIENDA DE CONFORMIDAD CON LA NORMATIVIDAD VIGENTE EN MATERIA DE ARCHIVO Y GESTIÓN DOCUMENTAL.</t>
  </si>
  <si>
    <t>JULIO CESAR SOLORZANO NOVA</t>
  </si>
  <si>
    <t xml:space="preserve">3-1400            3-1500         
</t>
  </si>
  <si>
    <t>CONTRATAR LA PRESTACION DE SERVICIOS ESPECIALIZADOS DE UN INGENIERO DE SISTEMAS CON EL FIN DE APOYAR EL SECRETARIO DE HACIENDA EN EL SEGUIMIENTO Y CONTROL DE CONTRATOS , PROYECTOS,PROGRAMAS Y PLANES EN CABEZA DE LA SECRETARIA DE HACIENDA QUE CONTENGAN COMPONENTE TECNOLOGICO</t>
  </si>
  <si>
    <t>OSCAR ALBERTO BARRAGAN LEON</t>
  </si>
  <si>
    <t>SEC, HACIENDA:  RESPONSABLE: JORGE LUIS TRUJILLO ALFARO</t>
  </si>
  <si>
    <t>CONTRATAR LA PRESTACIÓN DE SERVICIOS PROFESIONALES, PARA BRINDAR APOYO Y ASISTENCIA A LA OFICINA ASESORA DE ANÁLISIS FINANCIERO DE LA SECRETARÍA DE HACIENDA EN EL DESARROLLO, PREPARACIÓN, EJECUCIÓN Y TRÁMITE DE LAS POLÍTICAS, PROGRAMAS Y PROYECTOS QUE ASEGUREN EL AVANCE DEL PLAN DE DESARROLLO DEPARTAMENTAL EN TEMAS FINANCIEROS.</t>
  </si>
  <si>
    <t>SECRETARIA DE HACIENDA, RESPONSABLE: JORGE LUIS TRUJILLO ALFARO</t>
  </si>
  <si>
    <t>ERIKA PAOLA GUTIERREZ SUÁREZ</t>
  </si>
  <si>
    <t>CONTRATAR LA PRESTACIÓN DE SERVICIOS PROFESIONALES ESPECIALIZADOS A LA OFICINA DE ANÁLISIS FINANCIERO DE LA SECRETARÍA DE HACIENDA PARA BRINDAR APOYO Y ASISTENCIA  EN EL  DESARROLLO Y  EJECUCIÓN DE LAS POLÍTICAS FINANCIERAS PLASMADAS EN EL MARCO FISCAL DE MEDIANO PLAZO 2020-2029 DEL DEPARTAMENTO DE CUNDINAMARCA</t>
  </si>
  <si>
    <t>ERIKA PAOLA GUTIERREZ - ANÁLISIS FINANCIERO</t>
  </si>
  <si>
    <t>PROFESIONAL ESPECIALIZADO - ANÁLISIS FINANCIERO</t>
  </si>
  <si>
    <t>PRESTACIÓN DE SERVICIOS PROFESIONALES ESPECIALIZADOS PARA APOYAR LA DIRECCIÓN FINANCIERA DE TESORERIA DE LA SECRETARÍA DE HACIENDA DEL DEPARTAMENTO DE CUNDINAMARCA, EN EL SEGUIMIENTO DE LOS PROCESOS RELACIONADOS CON LOS REINTEGROS DEL SISTEMA GENERAL DE REGALÍAS, INVERSIONES Y/O TÍTULOS VALORES A NOMBRES DEL DEPARTAMENTO,  REGISTRO  Y  SEGUIMIENTO A LAS SOLICITUDES DE EMBARGOS, IGUALMENTE HACER SUGERENCIAS QUE LA EXPERIENCIA LE INDIQUE, APORTES EFECTIVOS EN PROCURA  DE OBTENER UNA MAYOR EFICACIA Y EFICIENCIA EN LAS ACTUACIONES  ADMINISTRATIVAS RELACIONADAS CON EL OBJETO CONTRACTUAL Y EN TODO  CASO,  GARANTIZARÁ LA CONFIDENCIALIDAD DE LA INFORMACIÓN SUMINISTRADA POR LA SECRETARIA DE HACIENDA-DIRECCIÓN FINANCIERA DE TESORERIA.</t>
  </si>
  <si>
    <t>YOLANDA JACQUELINE RIVERA CAMACHO</t>
  </si>
  <si>
    <t>D TESORERÍA</t>
  </si>
  <si>
    <t>ACOMPAÑAMIENTO Y APOYO A LA GESTION DE LA DIRECCIÓN DE TESORERÍA DE LA SECRETARÍA DE HACIENDA COMO CONCILIADOR DE LAS CUENTAS BANCARIAS ( DE ACUERDO AL ANEXO CONTENIDO EN LOS ESTUDIOS PREVIOS), Y OTRAS CUENTAS E INVERSIONES ASIGNADAS POR EL SUPERVISOR DEL CONTRATO DE LA SECRETARÍA DE HACIENDA DE LA GOBERNACIÓN DE CUNDINAMARCA.</t>
  </si>
  <si>
    <t>ZULLY DISNEY SALINAS PARRA</t>
  </si>
  <si>
    <t>CONTRATAR PRESTACIÓN DE SERVICIOS PARA APOYAR LA DIRECCIÓN FINANCIERA DE TESORERÍA DE LA SECRETARIA DE HACIENDA DEL DEPARTAMENTO DE CUNDINAMARCA, EN EL SEGUIMIENTO A LAS TESORERÍAS, PAGADURÍAS Y LAS CONCILIACIONES BANCARIAS DE LAS ENTIDADES DESCENTRALIZADAS Y LOS SEGUIMIENTOS A LOS INGRESOS DEL DEPARTAMENTO.</t>
  </si>
  <si>
    <t>DANIEL RICARDO HERNANDEZ</t>
  </si>
  <si>
    <t>CONTRATAR LOS SERVICIOS PROFESIONALES ESPECIALIZADOS  PARA PRESTAR APOYO Y ACOMPAÑAMIENTO  A LA DIRECCIÓN DE TESORERÍA DE LA SECRETARIA DE HACIENDA EN TODOS SUS PROCESOS DE SU COMPETENCIA REQUERIDOS, COMO MODIFICACIONES AL PROGRAMA ANUAL MENSUALIZADO DE CAJA (PAC), CONCILIACIONES BANCARIAS, APOYO DE LA DEUDA PÚBLICA CON LOS ENCARGOS FIDUCIARIOS QUE LA COMPONEN, DEPURACIÓN DE LAS PARTIDAS Y ANÁLISIS DE LOS MOVIMIENTOS BANCARIOS DE LA CUENTAS DE DEPARTAMENTO.</t>
  </si>
  <si>
    <t>YEISSON HELI GARCIA ORTIZ</t>
  </si>
  <si>
    <t>“CONTRATAR LOS SERVICIOS PROFESIONALES DE UN CONTADOR PÚBLICO PARA APOYAR  A LA    DIRECCIÓN DE TESORERÍA DE LA SECRETARIA DE HACIENDA EN LA CONCILIACIÓN DE CUENTAS BANCARIAS (DE ACUERDO AL ANEXO CONTENIDO EN LOS ESTUDIOS PREVIOS), Y OTRAS CUENTAS ASIGNADAS POR EL SUPERVISOR DEL CONTRATO, ADEMÁS REVISIÓN DE LAS CUENTAS ÓRDENES DE PAGO, Y ACOMPAÑAMIENTO A LOS COMITÉS DE SOSTENIBILIDAD CONTABLE EN LA FORMULACIÓN DE FICHAS TÉCNICAS DE LA SECRETARIA DE HACIENDA DE LA GOBERNACIÓN DE CUNDINAMARCA".</t>
  </si>
  <si>
    <t>MAGDA AINNETH DEL PILAR SABOGAL LARA</t>
  </si>
  <si>
    <t>CONTRATAR LOS SERVICIOS PROFESIONALES ESPECIALIZADOS  PARA PRESTAR ASESORÍA  ACOMPAÑAMIENTO Y APOYO A LA GESTIÓN A LA DIRECCIÓN DE TESORERÍA DE LA SECRETARIA DE HACIENDA DEL DEPARTAMENTO DE CUNDINAMARCA, EN TODOS LOS TEMAS RELACIONADOS CON EL PROCESO DE CONCILIACIONES BANCARIAS, ELABORACIÓN DE ÓRDENES DE PAGO, ANÁLISIS DE CUENTAS DE BALANCE, DEPURACIÓN DE PARTIDA Y ANÁLISIS DE LOS MOVIMIENTOS BANCARIOS DE LAS CUENTAS DEL DEPARTAMENTO, APOYO EN ELABORACIÓN DE INFORMES, Y DEMÁS QUE SE RELACIONEN CON EL PROCESO DEL DESARROLLO DE LAS ACTIVIDADES DE LA DIRECCIÓN DE TESORERÍA DE LA SECRETARIA DE HACIENDA DE LA GOBERNACIÓN DE CUNDINAMARCA.</t>
  </si>
  <si>
    <t xml:space="preserve">OSCAR YESID ESPITIA SANTANA </t>
  </si>
  <si>
    <t>CONTRATAR LOS SERVICIOS PROFESIONALES  DE UN CONTADOR PUBLICO QUE PRESTE APOYO A LA DIRECCIÓN DE TESORERÍA DE LA SECRETARIA DE HACIENDA COMO CONCILIADOR DE CUENTAS BANCARIAS (DE ACUERDO AL ANEXO CONTENIDO EN LOS ESTUDIOS PREVIOS), Y OTRAS CUENTAS ASIGNADAS POR EL SUPERVISOR DEL CONTRATO, ADEMAS REVSION DE LAS CUENTAS ORDENAS DE PAGO DE LA SECRETARIADE HACIENDA DE LA GOBERNACIÓN DE CUNDINAMARCA.</t>
  </si>
  <si>
    <t>SILVIA ACOSTA CARDENAS</t>
  </si>
  <si>
    <t>CONTRATAR LOS SERVICIOS PROFESIONALES DE CONTADOR  PÚBLICO  CON ESPECIALIDAD EN GESTION PUBLICA   PARA APOYAR A LA DIRECCIÓN DE TESORERÍA DE LA SECRETARÍA DE HACIENDA DEL DEPARTAMENTO DE CUNDINAMARCA EN TODOS LOS PROCESOS DE SU COMPETENCIA REQUERIDOS,  ASI COMO  ANÁLISIS  DE  CUENTAS  DE BALANCE (CUENTA DISPONIBLE), DEPURACIÓN DE LAS PARTIDAS, CONCILIACIONES BANCARIAS (DE ACUERDO AL ANEXO CONTENIDO EN LOS ESTUDIOS PREVIOS), Y OTRAS CUENTAS ASIGNADAS POR EL SUPERVISOR DEL CONTRATO, ADEMAS REVISION DE LAS CUENTAS ORDENES DE PAGO.</t>
  </si>
  <si>
    <t xml:space="preserve">MARIA AMPARO DIAZ MONSALVE </t>
  </si>
  <si>
    <t>CONTRATAR LA PRESTACIÓN DE SERVICIOS PROFESIONALES ESPECIALIZADOS PARA APOYAR A LA DIRECCIÓN FINANCIERA DE TESORERÍA DE LA SECRETARÍA DE HACIENDA DEL DEPARTAMENTO DE CUNDINAMARCA, EN LO RELACIONADO A SEGUIMIENTO A LAS TESORERÍAS Y PAGADURÍAS DE LAS DEPENDENCIAS Y ENTIDADES QUE HACEN PARTE DE LA CUENTA ÚNICA DEPARTAMENTAL, APOYAR A LA REALIZACIÓN DE INFORMES FUT, CIERRE FISCAL Y CUENTAS POR PAGAR, SEGUIMIENTO Y APOYO ANTE LOS ORGANISMOS Y ENTIDADES COMPETENTES EN LO RELACIONADO A LOS REINTEGROS DE LOS RECURSOS O EXCEDENTES, APOYO EN LA REALIZACIÓN DE ESTUDIOS DE ANÁLISIS FINANCIERO DE LAS CUENTAS DE AHORRO PARA EL CÁLCULO DE EXCEDENTES FINANCIEROS, SEGUIMIENTO A CONVENIOS, CONCILIACIONES BANCARIAS, LEGALIZACIÓN DE INTERESES Y REINTEGROS, DEPURACIÓN DE CUENTAS DE AHORRO Y CORRIENTES, Y DEMÁS TAREAS QUE DISPONGA EL DIRECTOR FINANCIERO DE TESORERÍA.</t>
  </si>
  <si>
    <t>DANELLY GERLEYN PEDRAZA CABEZAS</t>
  </si>
  <si>
    <t>MARIA VARON HERNANDEZ</t>
  </si>
  <si>
    <t>CONTRATAR LOS SERVICIOS PROFESIONALES ESPECIALIZADOS PARA  PRESTAR APOYO Y ACOMPAÑAMIENTO A LA DIRECCIÓN FINANCIERA DE TESORERÍA DE LA SECRETARÍA DE HACIENDA DEL DEPARTAMENTO DE CUNDINAMARCA, EN  LA ELABORACIÓN DE CONCILIACIONES DE LAS CUENTAS BANCARIAS DEL DEPARTAMENTO,  COORDINAR CON LAS DEPENDENCIAS  CORRESPONDIENTES LOS AJUSTES (ADICIONES, TRASLADOS, REPROGRAMACIONES, REDUCCIONES) AL PROGRAMA ANUAL MENZUALIZADO DE CAJA PAC.</t>
  </si>
  <si>
    <t>BEATRIZ MANRIQUE ZARATE</t>
  </si>
  <si>
    <t>YOLANDA JACQUELINE RIVERA  - TESORERIA</t>
  </si>
  <si>
    <t>ZULLY SALINAS PARRA - TESORERÍA</t>
  </si>
  <si>
    <t>DANIEL RICARDO HERNANDEZ - TESORERIA</t>
  </si>
  <si>
    <t>YEISSON HELÍ GARCIA - TESORERIA</t>
  </si>
  <si>
    <t>MAGDA SABOGAL LARA - TESORERIA</t>
  </si>
  <si>
    <t>OSCAR YESID ESPITIA - TESORERIA</t>
  </si>
  <si>
    <t>SILVIA ACOSTA CARDENAS - TESORERIA</t>
  </si>
  <si>
    <t>MARIA AMPARO DIAZ - TESORERIA</t>
  </si>
  <si>
    <t>DANELLY PEDRAZA CABEZAS - TESORERIA</t>
  </si>
  <si>
    <t>MARIA VARON HERNANDEZ - TESORERIA</t>
  </si>
  <si>
    <t>BEATRIZ MANRIQUE ZARATE - TESORERIA</t>
  </si>
  <si>
    <t>PRESTAR LOS SERVICIOS DE APOYO A LA GESTIÓN PARA BRINDAR ASISTENCIA TECNOLÓGICA PARA EL FORTALECIMIENTO DEL PROCESO ARCHIVÍSTICO DE LA DIRECCIÓN DE PRESUPUESTO, QUE PERMITAN IDENTIFICAR, IMPLEMENTAR Y MANTENER LOS PROCESOS Y PROCEDIMIENTOS EN EL PROGRAMA DE GESTIÓN DOCUMENTAL</t>
  </si>
  <si>
    <t xml:space="preserve">MISAEL GARNICA BAQUERO </t>
  </si>
  <si>
    <t>D PRESUPUESTO</t>
  </si>
  <si>
    <t>CONTRATAR LA PRESTACIÓN DE SERVICIOS PROFESIONALES ESPECIALIZADOS PARA LA DIRECCIÓN DE PRESUPUESTO DE LA SECRETARÍA DE HACIENDA DEL DEPARTAMENTO CUNDINAMARCA  CON EL FIN DE APOYAR LAS LABORES DE ELABORACIÓN DE ACTOS ADMINISTRATIVOS QUE APRUEBEN Y MODIFIQUEN EL PRESUPUESTO GENERAL DEL DEPARTAMENTO Y ASUNTOS RELACIONADOS CON EL CONFISCUN.</t>
  </si>
  <si>
    <t xml:space="preserve">GR:1:2-02-12 </t>
  </si>
  <si>
    <t>1.2.2.2</t>
  </si>
  <si>
    <t>Empaste libros
Impresión</t>
  </si>
  <si>
    <t>82121900
82121500</t>
  </si>
  <si>
    <t>CONTRATAR EL DISEÑO, DIAGRAMACIÓN, EDICIÓN E IMPRESIÓN DE CIEN (100) EJEMPLARES DEL PRESUPUESTO GENERAL DEL DEPARTAMENTO DE CUNDINAMARCA VIGENCIA 2017 Y CIEN (100) EJEMPLARES DEL ESTATUTO ORGÁNICO DEL PRESUPUESTO, AL IGUAL QUE EL EMPASTE DE SETECIENTOS (700) LIBROS DE CONTABILIDAD.</t>
  </si>
  <si>
    <t>DISEÑO  Y DIAGRAMACION DE LIBROS PRESUPUESTO</t>
  </si>
  <si>
    <t xml:space="preserve">DISEÑO Y DIAGRAMACION DE LIBROS </t>
  </si>
  <si>
    <t>FABIAN ALBERTO LOZANO - PRESUPUESTO</t>
  </si>
  <si>
    <t>MISAEL GARNICA BAQUERO - PRESUPUESTO</t>
  </si>
  <si>
    <t>CONTRATAR LOS SERVICIOS PROFESIONALES ESPECIALIZADOS PARA APOYAR A LA DIRECCIÓN DE CONTADURÍA DE LA SECRETARIA DE HACIENDA DE LA GOBERNACIÓN DE CUNDINAMARCA, EN ACTIVIDADES CONTABLES  DE CIERRE DE PERIODO CONTABLE, ELABORACIÓN DE NOTAS Y ESTADOS FINANCIEROS CORRESPONDIENTES DE LA GOBERNACIÓN DE CUNDINAMARCA.</t>
  </si>
  <si>
    <t>CAROL YESENIA HERNANDEZ</t>
  </si>
  <si>
    <t>CONTRATAR LOS SERVICIOS PROFESIONALES ESPECIALIZADOS PARA APOYAR A LA DIRECCIÓN DE CONTADURÍA DE LA SECRETARIA DE HACIENDA DE LA GOBERNACIÓN DE CUNDINAMARCA, EN ACTIVIDADES CONTABLES  DE SEGUIMIENTO A LOS LIBROS AUXILIARES DE CONTABILIDAD, CUENTAS RECIPROCAS, CIERRES CONTABLES Y ELABORACION DE NOTAS Y ESTADOS FINANCIEROS .</t>
  </si>
  <si>
    <t>PROFESIONAL ESPECIALIZADO</t>
  </si>
  <si>
    <t>CAROL YESENIA HERNANDEZ - CONTABILIDAD</t>
  </si>
  <si>
    <t>JULIAN RODIGUEZ - CONTABILIDAD</t>
  </si>
  <si>
    <t>JOSE GILBERTO HERNANDEZ</t>
  </si>
  <si>
    <t>DESPACHO</t>
  </si>
  <si>
    <t>CONTRATAR LA PRESTACION DE SERVICIOS PROFESIONALES ESPECIALIZADOS, PARA EL APOYO TECNICO, ADMINISTRATIVO, FINANCIERO, EN LO QUE SE REFIERE AL SEGUIMIENTO Y ANALISIS DE LA EJECUCION PRESUPUESTAL EN LOS RUBROS DE INVERSION Y FUNCIONAMIENTO, A CARGO DEL DESPACHO DE LA SECRETARIA DE HACIENDA.</t>
  </si>
  <si>
    <t>CONTRATAR LA PRESTACIÓN DE SERVICIOS PROFESIONALES ESPECIALIZADOS PARA PRESTAR APOYO Y ACOMPAÑAMIENTO
AL DESPACHO DE LA SECRETARIA DE HACIENDA EN TODOS LOS PROCESOS DE SU COMPETENCIA.</t>
  </si>
  <si>
    <t>MAIRETH RIVEROS PARRADO</t>
  </si>
  <si>
    <t>JOSE GILBERTO HERNANDEZ - DESPACHO</t>
  </si>
  <si>
    <t>MAIRETH RIVEROS PARRADO - DESPACHO</t>
  </si>
  <si>
    <t>ANÁLISIS F</t>
  </si>
  <si>
    <t>D CONTADURIA</t>
  </si>
  <si>
    <t xml:space="preserve">CONTRATAR LA PRESTACION DE SERVICIOS PROFESIONALES DE UN ABOGADO CON EXPERIENCIA EN DERECHO ADMINISTRATIVO PARA PRESTAR APOYO JURIDICO EN TEMAS DE DERECHO ADMINISTRATIVO Y/O PUBLICO DE LA OFICINA ASESORA JURIDICA DE LA SECRETARIA DE HACIENDA DE CUNDINAMARCA </t>
  </si>
  <si>
    <t xml:space="preserve">CONTRATACION DIRECTA </t>
  </si>
  <si>
    <t>JUAN CARLOS HURTADO MONTILLA</t>
  </si>
  <si>
    <t xml:space="preserve">CONTRATAR LA PRESTACION DE SERVICIOS PROFESIONALES ESPECIALIZADOS  PARA ASESORAR Y APOYAR AL DESPACHO DE LA SECRETARIA DE HACIENDA EN TEMAS DE DERECHO ADMINISTARTIVO Y CONTRATACION ESTATAL </t>
  </si>
  <si>
    <t>ESCUDERO GIRALDO &amp; ASOCIADOS S.A.S.</t>
  </si>
  <si>
    <t>297127-03</t>
  </si>
  <si>
    <t>PROYECTO - “FORTALECIMIENTO Y MODERNIZACION DE LOS PROCESOS ADMINISTRATIVOS Y FINANCIEROS E INTEGRACION DE LOS SISTEMAS DE INFORMACION DE LA SECRETARIA DE HACIENDA DE CUNDINAMARCA"</t>
  </si>
  <si>
    <t>CONTRATAR LOS SERVICIOS PROFESIONALES ESPECIALIZADO PARA QUE DESDE LA DIRECCION DE RENTAS COORDINE, LIDERE Y ASISTA LA ETAPA PRECONTRACTUAL Y CONTRACTUAL DE LOS DIFERENTES PROCESOS QUE ADELANTA LA DIRECCION DE RENTAS Y GESTION TRIBUTARIA DE LA SECRETARÍA DE HACIENDA.</t>
  </si>
  <si>
    <t>PEDRO JULIO GUTIERREZ SABOGAL</t>
  </si>
  <si>
    <t>PROFESIONAL EN DERECHO ESPECIALIZADO EN DERECHO ADMINISTRATIVO Y/O CONTRACTUAL</t>
  </si>
  <si>
    <t>JUAN CARLOS HURTADO - O. JURÍDICA</t>
  </si>
  <si>
    <t>ESCUDERO GIRALDO &amp; ASOCIADOS - O. JURÍDICA</t>
  </si>
  <si>
    <t>PEDRO JULIO GUTIERREZ - O. JURÍDICA</t>
  </si>
  <si>
    <t>PROFESIONAL ESPECIALIZADO - O. JURÍDICA</t>
  </si>
  <si>
    <t xml:space="preserve">O JURÍDICA </t>
  </si>
  <si>
    <t>PRESTAR SERVICIOS PROFESIONALES ESPECIALIZADOS A LA SECRETARÍA DE HACIENDA EN LA FORMULACIÓN, EJECUCIÓN Y SEGUIMIENTO AL PROYECTO DE INVERSIÓN; APOYAR EL DESARROLLO DE LOS PLANES, PROGRAMAS Y PROCEDIMIENTOS RELACIONADOS CON LIQUIDACIÓN, GESTIÓN DEL RECAUDO, TRIBUTOS Y RENTAS A FAVOR DEL DEPARTAMENTO; Y APOYAR EN LOS PROYECTOS DE INVERSIÓN EN LA ETAPA PRECONTRACTUAL.</t>
  </si>
  <si>
    <t>JORGE LUIS TRUJILLO ALFARO
SECRETARIO</t>
  </si>
  <si>
    <t>CLAUDIA MARCELA DELGADILLO VARGAS</t>
  </si>
  <si>
    <t>1 MES</t>
  </si>
  <si>
    <t>D RENTAS</t>
  </si>
  <si>
    <t>CLAUDIA MARCELA DELGADILLO - RENTAS</t>
  </si>
  <si>
    <t>FORTALECIMIENTO Y MODERNIZACION DE LOS PROCESOS ADMINISTRATIVOS Y FINANCIEROS E INTEGRACION DE LOS SISTEMAS DE INFORMACION DE LA SECRETARIA DE HACIENDA</t>
  </si>
  <si>
    <t xml:space="preserve">11 MESES  y 25 DIAS  </t>
  </si>
  <si>
    <t xml:space="preserve">OSWALDO RIVEROS MORENO </t>
  </si>
  <si>
    <t>PRESTACIÓN DE SERVICIOS PROFESIONALES ESPECIALIZADOS COMO WEB MASTER Y ADMINISTRADOR DE CONTENIDOS DEL MICROSITIO DE LA SECRETARIA DE HACIENDA, ADMINISTRACIÓN DE LA PLATAFORMA SUIT 3.0 DE TRAMITES, IMPLEMENTACIÓN Y APOYO DE PROCESOS DE GOBIERNO EN LINEA , APOYO EN LOS REQUERIMIENTOS DEL MODULO PORTAL-EP DE SAP,ADMINISTRACION PAGINA WEB DEL IMPUESTO SOBRE VEHICULOS - QUIPUX, ACOMPAÑAMIENTO EN LA APLICACIÓN DE LA LEY DE TRANSPARENCIA Y APOYO EN LA LIQUIDACIÓN DEL IMPUESTO SOBRE VEHICULOS.</t>
  </si>
  <si>
    <t>CONTRATAR LA PRESTACIÓN DE SERVICIOS PROFESIONALES EN GESTIÓN DOCUMENTAL PARA EL SEGUIMIENTO AL CONTRATO NO. SH-105-2016 EN SU SEGUNDA FASES DE EJECUCIÓN, PARA LA ORGANIZACIÓN, DEPURACIÓN, DIGITALIZACIÓN DE TODOS LOS DOCUMENTOS Y OPTIMIZACIÓN Y AUTOMATIZACIÓN DE LOS PROCESOS Y PROCEDIMIENTOS QUE HACEN PARTE DE LAS DIRECCIONES DE RENTAS Y EJECUCIONES FISCALES,  DE LA SECRETARÍA DE HACIENDA DEL DEPARTAMENTO DE CUNDINAMARCA, SUSCRITO ENTRE LA SECRETARÍA DE HACIENDA Y PROJECT AND BUSINESS MANAGEMENT PBM SAS.</t>
  </si>
  <si>
    <t>LUIS EDUARDO PEÑA ZORRO</t>
  </si>
  <si>
    <t xml:space="preserve">CONTRATAR LA PRESTACION DE SERVICIOS PROFESIONALES ESPECIALIZADOS PARA PRESTAR APOYO EN LA
SECRETARIA DE HACIENDA DE CUNDINAMARCA EN LO RELACIONADO CON ASUNTOS JURÍDICOS QUE SE REQUIERAN EN TEMAS ADMINISTRATIVOS, PRESUPUESTALES Y TRIBUTARIOS, ASÍ COMO LA SUSTANCIACIÓN Y PROYECCIÓN DE LOS DOCUMENTOS QUE SOBRE LA MATERIA SE REQUIERAN.
</t>
  </si>
  <si>
    <t>JORGE LUIS TIQUE HORTA</t>
  </si>
  <si>
    <t>CONTRATAR LOS SERVICIOS PROFESIONALES PARA PRESTAR APOYO A LOS PROCESOS DEL LABORATORIO DE ANÁLISIS FISICOQUÍMICO DE LA DIRECCIÓN DE RENTAS Y GESTIÓN TRIBUTARIA DE LA SECRETARÍA DE HACIENDA.</t>
  </si>
  <si>
    <t>DANIEL FELIPE TORRES TELLO</t>
  </si>
  <si>
    <t>CONTRATAR LOS SERVICIOS DE UN TÉCNICO PARA LA ATENCIÓN Y  ORIENTACIÓN DEL CONTRIBUYENTE DE MANERA PRESENCIAL Y TELEFÓNICA CUANDO SE REQUIERA, REALIZANDO LA ASESORÍA, SOLUCIÓN DE INQUIETUDES, SUMINISTRO, GUÍA Y  DIRECCIONAMIENTO DE INFORMACIÓN  EN MATERIA  TRIBUTARIA CON EL FIN DE MEJORAR LOS CANALES DE ATENCIÓN ENTRE LOS CONTRIBUYENTES  Y  LA ADMINISTRACIÓN DEPARTAMENTAL</t>
  </si>
  <si>
    <t>ROSALBA HERNANDEZ CORDOBA</t>
  </si>
  <si>
    <t>ESTEFANIA SALINAS TELLEZ</t>
  </si>
  <si>
    <t xml:space="preserve">CONTRATAR LA PRESTACIÓN DE SERVICIOS DE UN PROFESIONAL PARA APOYAR EN LA DIRECCIÓN DE RENTAS Y GESTIÓN TRIBUTARIA EN LA LIQUIDACIÓN DE LOS IMPUESTOS DEPARTAMENTALES, PROYECCIÓN DE RESPUESTAS A LAS PETICIONES, CORRECCIONES, CIERRES DE PROCESO, SANCIONES INDEPENDIENTES Y DEMÁS QUE SOLICITEN LOS CONTRIBUYENTES. </t>
  </si>
  <si>
    <t xml:space="preserve">FREDY CARO </t>
  </si>
  <si>
    <t>CONTRATAR LA PRESTACIÓN DE SERVICIOS DE APOYO A LA GESTIÓN DE LA SUBDIRECCIÓN DE ATENCIÓN AL CONTRIBUYENTE DE LA DIRECCIÓN DE RENTAS Y GESTIÓN TRIBUTARIA PARA LA ASIGNACIÓN DE TURNOS DE CONSULTA, ASESORÍA Y SOLUCIÓN DE INQUIETUDES EN EL CENTRO ÚNICO DE ATENCIÓN AL CONTRIBUYENTE Y LA GENERACIÓN DE LIQUIDACIONES DE SUGERIDAS DE IMPUESTO SOBRE VEHÍCULOS, ASÍ COMO EL APOYO AL PROCEDIMIENTO DE GESTIÓN DOCUMENTAL QUE SE REQUIERA EN ESTA DEPENDENCIA</t>
  </si>
  <si>
    <t>ANDRES FELIPE CASTILLO</t>
  </si>
  <si>
    <t>YEHEMY BARBOSA</t>
  </si>
  <si>
    <t>CONTRATAR  LA PRESTACIÓN DE  SERVICIOS PROFESIONALES PARA  APOYAR EN LA  DIRECCIÓN DE RENTAS Y GESTIÓN TRIBUTARIA  EN LOS PROCESO DE  DEVOLUCIÓN, LIQUIDACIONES  OFICIALES, SANCIONES, PETICIONES, CORRECCIONES Y LIQUIDACIÓN DE LOS TRIBUTOS A CARGO  DE LA ADMINISTRACIÓN DEPARTAMENTAL.</t>
  </si>
  <si>
    <t>JEFFERSON ESTREYSON MONTAÑA PEÑA</t>
  </si>
  <si>
    <t>APOYAR A LA SUBDIRECCIÓN EN LA GESTIÓN DOCUMENTAL Y DE ARCHIVO NECESARIA PARA LA UBICACIÓN FÍSICA, LA ORGANIZACIÓN Y   CONFORMACIÓN FÍSICA Y VIRTUAL DE LOS EXPEDIENTES CON LOS ACTOS DE DETERMINACIÓN OFICIAL DEL IMPUESTO DE VEHÍCULOS PARA CONTRIBUYENTES  OMISOS O INEXACTOS, DE LAS VIGENCIAS REQUERIDAS.</t>
  </si>
  <si>
    <t>YAMILE TRIANA</t>
  </si>
  <si>
    <t>APOYAR A LA SUBDIRECCIÓN DE LIQUIDACIÓN OFICIAL  EN LA GESTIÓN DOCUMENTAL Y DE ARCHIVO NECESARIA PARA LA UBICACIÓN FÍSICA, LA ORGANIZACIÓN Y   CONFORMACIÓN FÍSICA Y VIRTUAL DE LOS EXPEDIENTES CON LOS ACTOS DE DETERMINACIÓN OFICIAL DEL IMPUESTO DE VEHÍCULOS PARA CONTRIBUYENTES  OMISOS O INEXACTOS, DE LAS VIGENCIAS REQUERIDAS.</t>
  </si>
  <si>
    <t>JULIO GARCIA</t>
  </si>
  <si>
    <t>JEFFERSON CELIS M.</t>
  </si>
  <si>
    <t>KARINA MILENA JIMENEZ PARADAS</t>
  </si>
  <si>
    <t xml:space="preserve">CONTRACTAR LA PRESTACIÓN DE  SERVICIOS PROFESIONALES  PARA APOYAR  EN MATERIA JURÍDICA A LA DIRECCIÓN DE RENTAS Y GESTIÓN TRIBUTARIA EN LOS ASUNTOS QUE SE REQUIERAN EN  MATERIA JURÍDICA Y  PRECONTRACTUAL, ASÍ COMO  LA SUSTANCIACIÓN Y  PROYECCIÓN DE LOS DOCUMENTOS QUE REQUIERA LA DIRECCIÓN EN DICHA  MATERIA </t>
  </si>
  <si>
    <t>MARY  LUZ IZQUIERDO BUSTO</t>
  </si>
  <si>
    <t>OSWALDO RIVEROS MORENO - RENTAS</t>
  </si>
  <si>
    <t>ALVARO GONZALEZ FORERO - RENTAS</t>
  </si>
  <si>
    <t>FERNANDO  MARTINEZ - RENTAS</t>
  </si>
  <si>
    <t>LUIS EDUARDO PEÑA ZORRO - RENTAS</t>
  </si>
  <si>
    <t>JORGE LUIS TIQUE HORTA - RENTAS</t>
  </si>
  <si>
    <t>DANIEL FELIPE TORRES TELLO - RENTAS</t>
  </si>
  <si>
    <t>ROSALBA HERNANDEZ CORDOBA - RENTAS</t>
  </si>
  <si>
    <t>ESTEFANIA SALINAS TELLEZ - RENTAS</t>
  </si>
  <si>
    <t>FREDY CARO - RENTAS</t>
  </si>
  <si>
    <t>ANDRES FELIPE CASTILLO - RENTAS</t>
  </si>
  <si>
    <t>JUAN PABLO PAEZ - RENTAS</t>
  </si>
  <si>
    <t>YEHEMY BARBOSA - RENTAS</t>
  </si>
  <si>
    <t>JEFFERSON ESTREYSON MONTAÑA - RENTAS</t>
  </si>
  <si>
    <t>YAMILE TRIANA - RENTAS</t>
  </si>
  <si>
    <t>JULIO GARCIA - RENTAS</t>
  </si>
  <si>
    <t>JEFFERSON CELIS M. - RENTAS</t>
  </si>
  <si>
    <t>KARINA MILENA JIMENEZ PARADAS - RENTAS</t>
  </si>
  <si>
    <t>MARY  LUZ IZQUIERDO BUSTO - RENTAS</t>
  </si>
  <si>
    <t>ALVARO GONZALEZ FORERO</t>
  </si>
  <si>
    <t>3-1501</t>
  </si>
  <si>
    <t>VF 3-1400</t>
  </si>
  <si>
    <t>VF 3-1500</t>
  </si>
  <si>
    <t>GR:4:4-08-01-613</t>
  </si>
  <si>
    <t>297127-07</t>
  </si>
  <si>
    <t xml:space="preserve">11 MESES </t>
  </si>
  <si>
    <t>CONTRATAR LA PRESTACIÓN DE SERVICIOS DE APOYO A LAS ACTIVIDADES DE FISCALIZACIÓN TRIBUTARIA, OPERATIVA Y DE LOGISTICA RELACIONADAS CON EL TRANSPORTE,  CARGA Y  CUSTODIA DE LA MERCANCIA APREHENDIDA Y SU DEBIDA ENTREGA EN LA BODEGA DE ALMACENAMIENTO  AUTORIZADA.</t>
  </si>
  <si>
    <t>JOSE CELEDONIO RICO BAQUERO</t>
  </si>
  <si>
    <t>META 613</t>
  </si>
  <si>
    <t>VF 1-0100</t>
  </si>
  <si>
    <t>JOSE CELEDONIO RICO - RENTAS FND</t>
  </si>
  <si>
    <t xml:space="preserve">GR:4:4-08-01-613 </t>
  </si>
  <si>
    <t>MEDIANTE EL PRESENTE CONTRATO LA INMOBILIARIA ENTREGA A TÍTULO DE ARRENDAMIENTO A LA SECRETARÍA EL USO Y GOCE DEL INMUEBLE UBICADO EN LA CARRERA 24 NO. 22 A - 84. BARRIO SAMPER MENDOZA EN LA CIUDAD DE BOGOTÁ D.C.</t>
  </si>
  <si>
    <t>ARRENDAMIENTO INMUEBLE</t>
  </si>
  <si>
    <t>Bodegaje y almacenamiento especializado</t>
  </si>
  <si>
    <t>PRESTACIÓN DE SERVICIOS ESPECIALIZADOS DE DEPÓSITO EN ALMACÉN GENERAL, PARA EFECTUAR LA GUARDA, CONSERVACIÓN, CUSTODIA E INVENTARIO DE LOS BIENES APREHENDIDOS POR LA DIRECCIÓN DE RENTAS, TALES COMO LICORES, VINOS, APERITIVOS, CERVEZAS, CIGARRILLOS O SIMILARES, ASÍ COMO AQUELLOS ELEMENTOS UTILIZADOS PARA SU FABRICACIÓN ILEGAL  Y/O ADULTERACIÓN</t>
  </si>
  <si>
    <t>11  MESES</t>
  </si>
  <si>
    <t>ALPOPULAR</t>
  </si>
  <si>
    <t>Tratamiento de desechos líquidos</t>
  </si>
  <si>
    <t>PRESTACIÒN DE SERVICIOS PARA LA DESTRUCCIÒN Y DESMATERIALIZACIÒN CONTINUA DE MERCANCIAS APREHENDIDAS COMO CIGARRILLOS, WHISKY, LICORES VARIOS, VINOS, APERITIVOS, CREMAS O SIMILARES, EN DIFERENTES MARCAS, TIPO DE ENVASES COMO CARTON, PLASTICO, VIDRIO, ALUMINIO, TETRA PACK, ASÌ COMO LA DESTRUCCIÒN Y DESMATERIALIZACION DE LOS ELEMENTOS UTILIZADOS PARA SU FABRICACIÒN Y/O ADULTERACIÒN, Y DEMÀS ELEMENTOS DECOMISADOS POR LA DIRECCIÒN DE RENTAS Y GESTIÒN TRIBUTARIA DEL DEPARTAMENTO.</t>
  </si>
  <si>
    <t>SUBASTA INVERSA</t>
  </si>
  <si>
    <t>DESTRUCCIÓN</t>
  </si>
  <si>
    <t>Servicio de comercialización directa de materiales impresos</t>
  </si>
  <si>
    <t>SUMINISTRO, ELABORACIÓN, CUSTODIA Y ENTREGA DE LOS INSTRUMENTOS DE SEÑALIZACIÓN, QUE REQUIERE LA ADMINISTRACIÓN TRIBUTARIA DEPARTAMENTAL, PARA LA IDENTIFICACIÓN DE PRODUCTOS QUE CUMPLAN CON EL PAGO DE IMPUESTO AL CONSUMO Y/O MONOPOLIO DE LICORES Y DEL ALCOHOL DENTRO DEL DEPARTAMENTO DE CUNDINAMARCA ASÍ COMO LA SOLUCIÓN TECNOLÓGICA MEDIANTE  LA TRAZABILIDAD A TRAVÉS  DEL  ACCESO A UNA PÁGINA WEB, IVR, CALL CENTER  Y  DEMAS MEDIOS DE SEGURIDAD, EL SERVICIO DE SEGUIMIENTO Y VERIFICACIÓN DEL SUJETO DESTINATARIO Y LOS PRODUCTOS A LOS CUALES SE LES IMPONE LOS INSTRUMENTOS DE SEÑALIZACIÓN QUE  PERMITA  LA FISCALIZACIÓN  Y EVASIÓN DE LOS PRODUCTOS GRAVADOS, PARA QUE TANTO EL CONSUMIDOR FINAL COMO EL DEPARTAMENTO PUEDAN REALIZAR LA VERIFICACIÓN DE LA AUTENTICIDAD DEL INSTRUMENTO DE SEÑALIZACIÓN.</t>
  </si>
  <si>
    <t>4 MESES</t>
  </si>
  <si>
    <t>SENALIZACIÓN</t>
  </si>
  <si>
    <t>8 MESES</t>
  </si>
  <si>
    <t>VF 3-6000</t>
  </si>
  <si>
    <t>SEÑALIZACIÓN VF</t>
  </si>
  <si>
    <t>SEÑALIZACIÓN</t>
  </si>
  <si>
    <t>INSTRUMENTALIZACIÓN VEHÍCULOS</t>
  </si>
  <si>
    <t>INSTRUMENTALIZACIÓN VEHICULOS</t>
  </si>
  <si>
    <t xml:space="preserve">3-1400  
3-1500
</t>
  </si>
  <si>
    <t>Servicio de colocación</t>
  </si>
  <si>
    <t>CONTRATAR LA PRESTACIÓN DE COLOCATION, HOSTING, COMUNICACIONES, ADMINISTRACIÓN Y SOPORTE BASIS Y MANTENIMIENTO</t>
  </si>
  <si>
    <t>12 MESES</t>
  </si>
  <si>
    <t>COLOCATION - VIG FUTURAS</t>
  </si>
  <si>
    <t>GR:4:4-08-01-612
GR:4:4-08-01-613</t>
  </si>
  <si>
    <t>297127-06
297127-07</t>
  </si>
  <si>
    <t>612
613</t>
  </si>
  <si>
    <t>Software de intercambio de información
Programas de desarrollo
Software de consultas y gestión de datos</t>
  </si>
  <si>
    <t>43233500
43232400
43232300</t>
  </si>
  <si>
    <t>COLOCATION</t>
  </si>
  <si>
    <t>OBJETO</t>
  </si>
  <si>
    <t>CONDUCTOR</t>
  </si>
  <si>
    <t>TOTAL PAA 2019</t>
  </si>
  <si>
    <t>CONTRATAR UN SISTEMA DE INFORMACION PARA APOYAR A LA ADMINISTRACIÓN TRIBUTARIA DEPARTAMENTAL EN LA LIQUIDACIÓN DEL IMPUESTO DE VEHÍCULOS AUTOMOTORES Y EN LA ACTUALIZACIÓN, PRIORIZACIÓN, SEGMENTACIÓN, GESTIÓN E IDENTIFICACIÓN DEL CANAL DE CONTACTO DE LOS  DEUDORES DEL IMPUESTO SOBRE VEHÍCULOS AUTOMOTORES.</t>
  </si>
  <si>
    <t>NUEVO  - CONTABILIDAD</t>
  </si>
  <si>
    <t>GR:1:2-02-17</t>
  </si>
  <si>
    <t>1.2.2.19</t>
  </si>
  <si>
    <t>Servicios de comunicación masiva</t>
  </si>
  <si>
    <t>COMUNICACIONES Y TRANSPORTE</t>
  </si>
  <si>
    <t>CAROLINA OSORIO</t>
  </si>
  <si>
    <t xml:space="preserve">CAROLINA OSORIO - DESPACHO </t>
  </si>
  <si>
    <t>Misión del plan. Implementar el modelo de Desarrollo Inteligente que plantea el presente Plan es sus tres pilares (crecimiento, equidad, felicidad) con un matiz que lo hace diferente denominado “Inteligente” pues se fundamenta en la paz basada en la confianza con sus atributos sociales como la credibilidad, coherencia, alineamiento de visiones y estrategias, reputación, elevando la moral de todos los actores sociales a la contribución con un alto compromiso cívico, alentada por apuestas de largo plazo en educación, ordenamiento territorial y el agua como recurso vital no solo de sobrevivencia sino de apalancamiento en la siembra de agua, en solidaridad con un mundo que se adapta
al cambio climático, dinamizado por su diferencial estratégico, bien llamado Nuevo Liderazgo reflejado en su decálogo. Modelo de desarrollo que propende por la justicia social, que asegura a todas las personas condiciones de vida y de trabajo digna e igualitarias. Crea los escenarios, medios y condiciones para que las personas y los municipios alcancen un desarrollo económico y territorial acompañado de equidad garantizando la felicidad de sus habitantes. Privilegia el rol protagónico de la mujer y apunta al cierre de brechas como mecanismo para superar la pobreza del departamento.</t>
  </si>
  <si>
    <t>3-1400
3-1500</t>
  </si>
  <si>
    <t xml:space="preserve">10 MESES  y 21 DIAS  </t>
  </si>
  <si>
    <t>CONTRATAR LOS SERVICIOS DE APOYO A LA GESTIÓN PARA BRINDAR ASISTENCIA JURÍDICA EN LOS DIFERENTES DOCUMENTOS DE CONTENIDO PRECONTRACTUAL Y CONTRACTUAL QUE ADELANTE LA DIRECCIÓN DE RENTAS Y GESTIÓN TRIBUTARIA DE LA SECRETARIA DE HACIENDA.</t>
  </si>
  <si>
    <t>ANDRES BONILLA</t>
  </si>
  <si>
    <t>ANDRES BONILLA - RENTAS</t>
  </si>
  <si>
    <t>NUEVO</t>
  </si>
  <si>
    <t>317 DIAS</t>
  </si>
  <si>
    <t>3 MESES
17 DIAS</t>
  </si>
  <si>
    <t>10 MESES</t>
  </si>
  <si>
    <t>10 MESES 
17 DIAS</t>
  </si>
  <si>
    <t xml:space="preserve">CONTRATACIÓN DIRECTA </t>
  </si>
  <si>
    <t>CONTRATAR LA PRESTACION DE SERVICIOS PROFESIONALES ESPECIALIZADOS PARA PRESTAR APOYO EN LA SECRETARIA DE HACIENDA DE CUNDINAMARCA EN LO RELACIONADO CON ASUNTOS JURÍDICOS QUE SE REQUIERAN EN TEMAS ADMINISTRATIVOS, PRESUPUESTALES Y TRIBUTARIOS, ASÍ COMO LA SUSTANCIACIÓN Y PROYECCIÓN DE LOS DOCUMENTOS QUE SOBRE LA MATERIA SE REQUIERAN.</t>
  </si>
  <si>
    <t xml:space="preserve">11 MESES  y 28 DIAS  </t>
  </si>
  <si>
    <t>MODIFICACIÒN
04/01/2019</t>
  </si>
  <si>
    <t>11 MESES
28 DIAS</t>
  </si>
  <si>
    <t>10 MESES
11 DIAS</t>
  </si>
  <si>
    <t>CONTRATAR LA PRESTACION DE SERVICIOS  PROFESIONALES ESPECIALIZADOS PARA APOYAR A LA DIRECCIÓN DE RENTAS Y GESTIÓN TRIBUTARIA DE LA SECRETARIA DE HACIENDA PARA REALIZAR SEGUIMIENTO Y CONTROL DE LOS PROCESOS Y PROCEDIMIENTOS ADMINISTRATIVOS Y OPERATIVOS DE LA DIRECCION EN SUS DIFERENTES SUBDIRECCIONES, TENIENDO EN CUENTA EL CUMPLIMIENTO DE LOS OBJETIVOS TRAZADOS POR EL DIRECTOR DE RENTAS Y GESTIÓN TRIBUTARIA, EN TEMAS COMO GESTION DOCUMENTAL, PRESUPUESTAL Y PLAN DE DESARROLLO DEL DEPARTAMENTO</t>
  </si>
  <si>
    <t>10 MESES
10 DIAS</t>
  </si>
  <si>
    <t>CONTRATAR LA PRESTACIÓN DE UN PROFESIONAL EN DERECHO PARA APOYAR LA SUSTANCIACIÓN Y DAR IMPULSO PROCESAL A LOS PROCESOS ADMINISTRATIVOS  DE COBRO COACTIVO DE LAS DIFERENTES VIGENCIAS QUE SE ADELANTEN EN LA DIRECCÓN DE EJECUCIONES FISCALES DE LA SECRETARIA DE HACIENDA DEL DEPARTAMENTO DE CUNDINAMARCA</t>
  </si>
  <si>
    <t>10 MESES
17 DIAS</t>
  </si>
  <si>
    <t>APOYAR EL PROCESO DE GESTIÓN DOCUMENTAL DESDE LA DIRECCIÓN DE RENTAS Y GESTIÓN TRIBUTARIA EN EL SEGUIMIENTO DEL CONTRATO SH-105-2016 PARA LA ORGANIZACIÓN, DEPURACIÓN, DIGITALIZACIÓN DE TODOS LOS DOCUMENTOS, OPTIMIZACIÓN DE TODOS LOS PROCESOS Y RPOCEDIMIENTOS QUE HACEN PARTE DE LA DIRECCIÓN DE RENTAS Y GESTIÓN TRIBUTARIA Y EJECUCIONES FISCALES DE LA SECRETARIA DE HACIENDA Y GESTIÓN TRIBUTARIA.</t>
  </si>
  <si>
    <t>CONTRATAR LA PRESTACIÓN DE SERVICIOS DE UN PROFESIONAL PARA APOYAR LA LUCHA CONTRA LA ILEGALIDAD EN CUNDINAMARCA Y EN EL DISTRITO CAPITAL EN CUMPLIMIENTO DEL PLAN DE ACCIÓN ESTABLECIDO POR LA COORDINACIÓN DE FISCALIZACIÓN OPERATIVA DE LA SUBDIRECCIÓN DE FISCALIZACIÓN</t>
  </si>
  <si>
    <t>LEONARDO CLAVIJO</t>
  </si>
  <si>
    <t>CONTRATAR LA PRESTACIÓN DE SERVICIOS DE APOYO A LA GESTIÓN DE FISCALIZACIÓN OPERATIVA, EN DESARROLLO DEL PLAN DE ACCIÓN CONTRA LA ILEGALIDAD</t>
  </si>
  <si>
    <t>JOSE BERNAL</t>
  </si>
  <si>
    <t>CONTRATAR LA PRESTACIÓN DE SERVICIOS DE APOYO A LA GESTIÓN DE SOPORTE Y MANTENIMIENTO OPORTUNO ENTRE EL SISTEMA SAP- GEVIR, VEHICULOS, TTI  Y ENTIDADES FINANCIERAS QUE GESTIONAN LOS RECAUDOS DE LOS IMPUESTOS DEL  DEPARTAMENTO  DE CUNDINAMARCA.</t>
  </si>
  <si>
    <t>CONTRATAR LOS SERVICIOS DE UN PROFESIONAL ESPECIALIZADO PARA PRESTAR APOYO A LOS PROCESOS DE FISCALIZACIÓN TRIBUTARIA Y OPERATIVA DE LA DIRECCIÓN DE RENTAS Y GESTIÓN TRIBUTARIA, ASÍ COMO LA SUSTANCIACIÓN Y PROYECCIÓN DE DOCUMENTOS QUE SOBRE LA MATERIA REQUIERAN</t>
  </si>
  <si>
    <t>XIOMARA MORALES</t>
  </si>
  <si>
    <t>CONTRATAR LOS SERVICIOS PROFESIONALES PARA PRESTAR APOYO A LOS PROCESOS DE FISCALIZACIÓN TRIBUTARIA, EN DESARROLLO DEL PLAN DE ACCIÓN CONTRA LA ILEGALIDAD</t>
  </si>
  <si>
    <t>JAIME SALAMANCA</t>
  </si>
  <si>
    <t>CESAR JIMENEZ</t>
  </si>
  <si>
    <t>CONTRATAR LOS SERVICIOS PROFESIONALES ESPECIALIZADO PARA PRESTAR APOYO A LOS PROCESOS DE LA DIRECCIÓN DE RENTAS Y GESTIÓN TRIBUTARIA EN LOS ASUNTOS QUE SE REQUIERAN EN MATERIA LEGAL Y TRIBUTARIA, ASÍ COMO LA SUSTANCIACIÓN Y PROYECCCIÓN DE LOS DOCUMENTOS QUE SOBRE LA MATERIA SE REQUIERAN.</t>
  </si>
  <si>
    <t>RUBEN DARIO PINZON</t>
  </si>
  <si>
    <t>CONTRATAR LA PRESTACIÓN DE SERVICIOS PROFESIONALES PARA APOYAR LA DIRECCIÓN DE CONTADURIA DE LA SECRETRIA DE HACIENDA DE LA GOBERNACIÓN DE CUNDINAMARCA, EN EL SEGUIMIENTO Y CONTROL DE LA INFORMACIÓN CONTABLE, APLICACIÓN DE LAS NORMAS TRIBUTARIAS VIGENTES O NUEVAS QUE SE APRUEBEN TANTO A NIVEL NACIONAL, DEPARTAMENTAL Y MUNICIPAL Y LA APLICACIÓN DE LAS NORMAS INTERNACIONALES DE CONTABILIDAD PARA EL SECTOR PÚBLICO.</t>
  </si>
  <si>
    <t>9 MESES
14 DIAS</t>
  </si>
  <si>
    <t>CESAR LOPEZ</t>
  </si>
  <si>
    <t>PRESTACIÓN DE SERVICIOS PROFESIONALES PARA APOYAR JURIDICAMENTE A LA SECRETRIA DE HACIENDA EN EL ANÁLISIS Y LA ESTRUCTURACIÓN DE PLANES Y PROGRAMAS ENCAMINADOS A MEJORAR LA GESTIÓN TRIBUTARIA, PRESUPUESTAL Y CONTABLE DE LA SECRETARIA DE HACIENDA.</t>
  </si>
  <si>
    <t>9 MESES
11 DIAS</t>
  </si>
  <si>
    <t>CONTRATAR LA PRESTACIÓN DE SERVICIOS PARA EL ESTUDIO Y ANÁLISIS Y CONCEPTUALIZACIÓN EN MATERIA PENAL; ATENCIÓN, CONTROL Y SEGUIMIENTO Y REPRESENTACIÓN EN ACTUACIONES JUDICIALES PENALES EN LOS QUE LA SECRETRIA DE HACIENDA ACTÚA COMO DENUNCIANTE O VÍCTIMA</t>
  </si>
  <si>
    <t>DAFELT</t>
  </si>
  <si>
    <t>CONTRATAR LA PRESTACIÓN DE UN PROFESIONAL EN DERECHO PARA APOYAR LA SUSTANCIACIÓN Y DAR IMPULSO PROCESAL A LOS PROCESOS ADMINISTRATIVOS  DE COBRO COACTIVO DE LAS DIFERENTES VIGENCIAS QUE SE ADELANTEN EN LA DIRECCÓN DE EJECUCIONES FISCALES DE LA SECRETARIA</t>
  </si>
  <si>
    <t>9 MESES 
14 DIAS</t>
  </si>
  <si>
    <t>CONTRATAR  LA PRESTACIÓN DE  SERVICIOS PROFESIONALES DE APOYO A LA  DIRECCIÓN DE RENTAS Y GESTIÓN TRIBUTARIA  EN ELABORACIÓN Y  ANÁLISIS DEL  COMPORTAMIENTO  DEL  RECAUDO  DE LOS TRIBUTOS,  LIQUIDACIÓN DE LOS  IMPUESTOS  DEPARTAMENTALES, PROYECCIÓN DE RESPUESTAS A LAS PETICIONES, CORRECCIONES, CIERRES DE PROCESOS DE FISCALIZACIÓN, SANCIONES INDEPENDIENTES Y DEMÁS TRAMITES  SOLICITADOS ANTE LA ADMINISTRACIÓN DEPARTAMENTAL</t>
  </si>
  <si>
    <t>ARNULFO FAJARDO</t>
  </si>
  <si>
    <t>ANDRES FELIPE GARZON</t>
  </si>
  <si>
    <t xml:space="preserve">9 MESES 
14 DIAS  </t>
  </si>
  <si>
    <t>CONTRATAR LA PRESTACION DE SERVICIOS PROFESIONALES PARA APOYAR  LA VENTANILLA  DE LA DIRECCION DE EJECUCIONES FISCALES Y  LOS PROCESOS ARCHIVISTICOS QUE SE REALICEN EN LA DIRECCION  DE CONFORMIDAD CON LA NORMATIVIDAD VIGENTE EN MATERIA DE ARCHIVO Y GESTION DOCUMENTAL.</t>
  </si>
  <si>
    <t>JAIRO TRIVIÑO</t>
  </si>
  <si>
    <t>JUAN PABLO HERNANDEZ</t>
  </si>
  <si>
    <t>APOYAR OPERATIVAMENTE LA DIRECCIÓN DE JECUCIONES FISCALES DE LA SECRETRIA DE HACIENDA DEL DEPARTAMENTO DE CUNDINMARCA, EN LA ATENCIÓN DE VENTANILLA A LOS CONTRIBUYENTES Y CLABORAR CON EL CONTROL FÍSICO DEL MANEJO DE LA INFORMACIÓN DOCUMENTAL</t>
  </si>
  <si>
    <t>CONTRATAR LA PRESTACIÓN DE SERVICIOS PROFESIONALES INTEGRALES PARA ASESORAR Y PRESTAR APOYO A LAS DEPENDENCIAS DE LA SECRETARÍA DE HACIENDA DE CUNDINAMARCA EN MATERIA DE DERECHO.</t>
  </si>
  <si>
    <t>5-4102</t>
  </si>
  <si>
    <t>JUAN GAITAN</t>
  </si>
  <si>
    <t>9 MESES</t>
  </si>
  <si>
    <t>9 MESES
8 DIAS</t>
  </si>
  <si>
    <t>LUISA ORTIZ</t>
  </si>
  <si>
    <t>JOSE SILVA</t>
  </si>
  <si>
    <t>JORGE LUIS DIAZ DAZA</t>
  </si>
  <si>
    <t>JUAN MURCIA</t>
  </si>
  <si>
    <t>HAMILTHON GOMEZ</t>
  </si>
  <si>
    <t>JANETH PULIDO</t>
  </si>
  <si>
    <t>LIDA ZEMIRADIS</t>
  </si>
  <si>
    <t>CARLOS RUIZ</t>
  </si>
  <si>
    <t xml:space="preserve">
CONTRATAR LA PRESTACIÓN DE SERVICIOS DE APOYO LOGISTICO Y OPERATIVO EN, EN DESARROLLO DEL PLAN DE ACCIÓN CONTRA LA ILEGALIDAD.
</t>
  </si>
  <si>
    <t xml:space="preserve">CONTRATAR LA PRESTACIÓN DE SERVICIOS DE APOYO A LA GESTIÓN A LA DIRECCIÓN DE RENTA Y GESTIÓN TRIBUTARIA EN TEMAS ADMINISTRATIVOS RELACIONADOS CON LA ADMINISTRACIÓN DE AGENDA, FILTRO DE LLAMADAS, MECANOGRAFÍA Y ORGANIZACIÓN DE DOCUMENTOS REQUERIDOS POR EL DIRECTOR.
</t>
  </si>
  <si>
    <t>CONTRATAR LA PRESTACION DE SERVICIOS PROFESIONALES PARA APOYAR A LA DIRECCIÓN DE RENTAS Y GESTIÓN TRIBUTARIA EN LOS PROCESOS DE DEVOLUCIÓN, LIQUIDACIONES OFICIALES, SANCIONES, PETICIONES, CORRECCIONES Y LIQUIDACIÓN DE LOS TRIBUTOS EN GENERAL A CARGO DE LA ADMINISTRACIÓN DEPARTAMENTAL.</t>
  </si>
  <si>
    <t>CONTRATAR LA PRESTACION DE SERVICIOS DE APOYO EN ACTIVIDADES TECNICAS DE GESTION DOCUMENTAL  DE LA SUBDIRECCION DE RECURSOS TRIBUTARIOS DE LA DIRECCION DE RENTAS Y GESTION TRIBUTARIA</t>
  </si>
  <si>
    <t>CONTRATAR LOS SERVICIOS PROFESIONALES PARA PRESTAR APOYO A LOS PROCESOS DE MERCADEO, COMUNICACIÓN, PLAN DE MEDIOS Y SOCIALIZACIÓN DE LA GESTIÓN  DE LA DIRECCIÓN DE RENTAS Y GESTIÓN TRIBUTARIA EN COORDINACIÓN CON LA SECRETARÍA DE PRENSA Y COMUNICACIONES.</t>
  </si>
  <si>
    <t>CONTRATAR LA PRESTACIÓN DE SERVICIOS DE APOYO A LA GESTIÓN DE FISCALIZACIÓN OPERATIVA, EN DESARROLLO DEL PLAN DE ACCIÓN CONTRA LA ILEGALIDAD.</t>
  </si>
  <si>
    <t>CONTRATAR LA PRESTACION DE SERVICIOS TECNICOS DE APOYO A LA GESTION EN LA CLASIFICACION Y MANEJO DEL ARCHIVO DE LA DIRECCION DE RENTAS Y GESTION TRIBUTARIA, CON RELACION A LOS PLIEGOS DE CARGA, ACTAS DE CIERRE, ACTAS DE LEVANTAMIENTO DE SELLOS Y DEMAS DOCUMENTOS, COMO CONSECUENCIA DE LOS OPERATIVOS CONTRA LA ILEGALIDAD.</t>
  </si>
  <si>
    <t>3-1500
3-1400</t>
  </si>
  <si>
    <t>3-6002</t>
  </si>
  <si>
    <t>ROSA BENITO</t>
  </si>
  <si>
    <t>CONTRATAR LOS SERVICIOS PROFESIONALES PARA PRESTAR APOYO A LOS PROCESOS DE FISCALIZACIÓN TRIBUTARIA, EN DESARROLLO DEL PLAN DE ACCIÓN CONTRA LA ILEGALIDAD.</t>
  </si>
  <si>
    <t>JULIAN COLORADO</t>
  </si>
  <si>
    <t>ISMAEL PARDO</t>
  </si>
  <si>
    <t>CONTRATAR  LA PRESTACIÓN DE  SERVICIOS PROFESIONALES PARA  APOYAR EN LA  DIRECCIÓN DE RENTAS Y GESTIÓN TRIBUTARIA EN LO RELACIONADO CON SANCIONES INDEPENDIENTES LIQUIDACIÓN DE LOS IMPUESTOS  DEPARTAMENTALES, PROYECCIÓN DE RESPUESTAS A LAS PETICIONES, CORRECCIONES Y CIERRES DE PROCESO QUE LAS SUBDIRECCIONES DE LA DIRECCIÓN DE  RENTAS Y  GESTIÓN TRIBUTARIA.</t>
  </si>
  <si>
    <t>SELECCIÓN ABREVIADA - SUBASTA INVERSA ELECTRÓNICA</t>
  </si>
  <si>
    <t>41121800
12352104
41102426
41121510</t>
  </si>
  <si>
    <t>ADQUISICIÓN DE EQUIPOS PARA EL LABORATORIO DE ANÁLISIS FISICOQUÍMICO DE LA DIRECCIÓN DE RENTAS Y GESTIÓN TRIBUTARIA  DE LA SECRETARÍA DE HACIENDA DE LA GOBERNACIÓN DE CUNDINAMARCA.</t>
  </si>
  <si>
    <t>LABORATORIO</t>
  </si>
  <si>
    <t>Artículos de vidrio o plástico y suministros generales de laboratorio.
Derivados orgánicos y compuestos sustituidos.
Equipos o accesorios para calentar o secar.
Pipetas volumètricas.</t>
  </si>
  <si>
    <t>LILIA JOHANA CUELLAR</t>
  </si>
  <si>
    <t>CONTRATAR LOS SERVICIOS DE UN PROFESIONAL ESPECIALIZADO PARA PRESTAR APOYO A LOS PROCESOS DE FISCALIZACIÓN TRIBUTARIA Y OPERATIVA EN LA DIRECCIÓN DE RENTAS Y GESTIÓN TRIBUTARIA DE LA SECRETARÍA DE HACIENDA</t>
  </si>
  <si>
    <t xml:space="preserve">CONTRATAR LA PRESTACIÓN DE SERVICIOS DE APOYO LOGISTICO Y OPERATIVO EN, EN DESARROLLO DEL PLAN DE ACCIÓN CONTRA LA ILEGALIDAD.
</t>
  </si>
  <si>
    <t>CONTRATAR LA PRESTACIÓN DE SERVICIOS PROFESIONALES ESPECIALIZADOS, PARA APOYAR JURÍDICAMENTE AL DESPACHO DE LA SECRETARIA DE HACIENDA,  EN ASUNTOS RELACIONADOS CON JUNTAS DIRECTIVAS, CONSEJOS Y COMITÉS A LOS CUALES PERTENECE EL SECRETARIO, ASÍ COMO EN LA REVISIÓN DE ACTOS ADMINISTRATIVOS, INFORMES Y PROYECTOS DE ORDENANZAS A CARGO DE LA SECRETARÍA.</t>
  </si>
  <si>
    <t>Diseño de integración de sistemas</t>
  </si>
  <si>
    <t xml:space="preserve">CONTRATAR EL SERVICIO DE MANTENIMIENTO AÑO 2019 PARA LOS PRODUCTOS NEXURA PLATFORM – AUTOMATIZACION DE TRAMITES Y SERVICIOS ADQUIRIDOS POR LA SECRETARÍA DE HACIENDA DEL DEPARTAMENTO DE CUNDINAMARCA </t>
  </si>
  <si>
    <t>SOFTWARE ESPAMPILLAS II FASE</t>
  </si>
  <si>
    <t>PAULA MARCELA CAVIATIVA</t>
  </si>
  <si>
    <t>CONTRATAR LA PRESTACION DE SERVICIOS PROFESIONALES PARA APOYAR A LA DIRECCION DE RENTAS Y GESTION TRIBUTARIA EN LA ATENCIÓN Y  ORIENTACIÓN DEL CONTRIBUYENTE DE MANERA PRESENCIAL CUANDO SE REQUIERA, REALIZANDO LA ASESORÍA, SOLUCIÓN DE INQUIETUDES, SUMINISTRO, GUÍA Y  DIRECCIONAMIENTO DE INFORMACIÓN  EN MATERIA  TRIBUTARIA Y ADMINISTRATIVA CON EL FIN DE MEJORAR LOS CANALES DE ATENCIÓN ENTRE LOS CONTRIBUYENTES  Y  LA ADMINISTRACIÓN DEPARTAMENTAL.</t>
  </si>
  <si>
    <t>CLAUDIA LAVERDE</t>
  </si>
  <si>
    <t xml:space="preserve">CONTRATAR LA PRESTACIÓN DE SERVICIOS DE APOYO A LA GESTIÓN DE FISCALIZACIÓN OPERATIVA, EN DESARROLLO DEL PLAN DE ACCIÓN CONTRA LA ILEGALIDAD.
</t>
  </si>
  <si>
    <t>MARGARITA GALEANO</t>
  </si>
  <si>
    <t>STEFANY RAMIREZ</t>
  </si>
  <si>
    <t>PRESTACIÓN DE SERVICIOS DE APOYO A LA GESTIÓN PARA LA REALIZACIÓN DE LA COORDINACIÓN OPERATIVA Y LOGISTICA DE ALMACENAMIENTO DE BIENES Y MERCANCIAS APREHENDIDAS, INVENTARIOS, CLASIFICACIÓN DE BIENES PARA DESTRUCCIÓN, INGRESOS Y SALIDAS DE MATERIALES.</t>
  </si>
  <si>
    <t>SERGIO VEGA</t>
  </si>
  <si>
    <t>OMAR JARAMILLO</t>
  </si>
  <si>
    <t>SH-CPS-047-2019</t>
  </si>
  <si>
    <t>SH-CPS-015-2019</t>
  </si>
  <si>
    <t>SH-CPS-010-2019</t>
  </si>
  <si>
    <t>SH-CPS-046-2019</t>
  </si>
  <si>
    <t>SH-CPS-014-2019</t>
  </si>
  <si>
    <t>SH-CPS-069-2019</t>
  </si>
  <si>
    <t>SH-CPS-068-2019</t>
  </si>
  <si>
    <t>SH-CPS-023-2019</t>
  </si>
  <si>
    <t>SH-CPS-038-2019</t>
  </si>
  <si>
    <t>SH-CPS-020-2019</t>
  </si>
  <si>
    <t>SH-CPS-021-2019</t>
  </si>
  <si>
    <t>SH-CPS-016-2019</t>
  </si>
  <si>
    <t>SH-CPS-005-2019</t>
  </si>
  <si>
    <t>6 MESES</t>
  </si>
  <si>
    <t xml:space="preserve">SERVICIOS DE CONSULTORÍA Y ASESORÍA PARA LA ELABORACIÓN DE LOS ESTUDIOS TÉCNICOS, ECONÓMICOS Y JURÍDICOS NECESARIOS PARA DEFINIR LOS PARÁMETROS, CONDICIONES, FACTIBILIDAD, FORMAS Y CONVENIENCIA ECONÓMICA Y RENTÍSTICA DE CONTINUAR CON EL EJERCICIO DEL MONOPOLIO DE PRODUCCIÓN DE LICORES DESTILADOS A TRAVÉS DE TERCEROS Y EL MONOPOLIO SOBRE EL ALCOHOL POTABLE, EN LA JURISDICCIÓN DEL DEPARTAMENTO DE CUNDINAMARCA.  </t>
  </si>
  <si>
    <t>80101500
80101504</t>
  </si>
  <si>
    <t xml:space="preserve">Servicios de consultoría de negocios y administración corporativa
Servicios de asesoramiento sobre planificación estratégica </t>
  </si>
  <si>
    <t xml:space="preserve">CONCURSO DE MÉRITOS ABIERTO </t>
  </si>
  <si>
    <t>MONOPOLIO</t>
  </si>
  <si>
    <t>07-05-2019</t>
  </si>
  <si>
    <t>SH-CPS-056-2019</t>
  </si>
  <si>
    <t>SH-CPS-022-2019</t>
  </si>
  <si>
    <t>SH-CPS-017-2019</t>
  </si>
  <si>
    <t>SH-CPS-018-2019</t>
  </si>
  <si>
    <t>SH-CPS-019-2019</t>
  </si>
  <si>
    <t>SH-CPS-008-2019</t>
  </si>
  <si>
    <t>SH-CPS-025-2019</t>
  </si>
  <si>
    <t>SH-CPS-024-2019</t>
  </si>
  <si>
    <t>SH-CPS-009-2019</t>
  </si>
  <si>
    <t xml:space="preserve">FABIAN ALBERTO LOZANO </t>
  </si>
  <si>
    <t>SH-CPS-006-2019</t>
  </si>
  <si>
    <t>SH-CPS-003-2019</t>
  </si>
  <si>
    <t>SH-CPS-007-2019</t>
  </si>
  <si>
    <t>RODRIGO JULIAN RODRIGUEZ SANABRIA</t>
  </si>
  <si>
    <t>SH-CPS-053-2019</t>
  </si>
  <si>
    <t>SH-CPS-031-2019</t>
  </si>
  <si>
    <t>SH-CPS-004-2019</t>
  </si>
  <si>
    <t>SH-CPS-013-2019</t>
  </si>
  <si>
    <t>SH-CPS-002-2019</t>
  </si>
  <si>
    <t>SH-CPS-011-2019</t>
  </si>
  <si>
    <t>SH-CPS-039-2019</t>
  </si>
  <si>
    <t>SH-CPS-051-2019</t>
  </si>
  <si>
    <t>SH-CPS-041-2019</t>
  </si>
  <si>
    <t>SH-CPS-077-2019</t>
  </si>
  <si>
    <t>SH-CPS-001-2019</t>
  </si>
  <si>
    <t>SH-CPS-064-2019</t>
  </si>
  <si>
    <t>SH-CPS-048-2019</t>
  </si>
  <si>
    <t>SH-CPS-037-2019</t>
  </si>
  <si>
    <t>SH-CPS-026-2019</t>
  </si>
  <si>
    <t>SH-CPS-073-2019</t>
  </si>
  <si>
    <t>SH-CPS-028-2019</t>
  </si>
  <si>
    <t>SH-CPS-079-2019</t>
  </si>
  <si>
    <t>SH-CPS-035-2019</t>
  </si>
  <si>
    <t>SH-CPS-029-2019</t>
  </si>
  <si>
    <t>SH-CPS-049-2019</t>
  </si>
  <si>
    <t>SH-CPS-040-2019</t>
  </si>
  <si>
    <t>SH-CPS-027-2019</t>
  </si>
  <si>
    <t>SH-CPS-061-2019</t>
  </si>
  <si>
    <t>SH-CPS-012-2019</t>
  </si>
  <si>
    <t>SH-CPS-032-2019</t>
  </si>
  <si>
    <t>SH-CPS-030-2019</t>
  </si>
  <si>
    <t>SH-CPS-033-2019</t>
  </si>
  <si>
    <t>SH-CPS-036-2019</t>
  </si>
  <si>
    <t>SH-CPS-034-2019</t>
  </si>
  <si>
    <t>SH-CPS-042-2019</t>
  </si>
  <si>
    <t>SH-CPS-045-2019</t>
  </si>
  <si>
    <t>SH-CPS-043-2019</t>
  </si>
  <si>
    <t>SH-CPS-052-2019</t>
  </si>
  <si>
    <t>SH-CPS-054-2019</t>
  </si>
  <si>
    <t>SH-CPS-050-2019</t>
  </si>
  <si>
    <t>SH-CPS-055-2019</t>
  </si>
  <si>
    <t>INVERSIONES NADELCA</t>
  </si>
  <si>
    <t>SH-CPS-059-2019</t>
  </si>
  <si>
    <t>SH-CPS-070-2019</t>
  </si>
  <si>
    <t>SH-CPS-063-2019</t>
  </si>
  <si>
    <t>SH-CPS-060-2019</t>
  </si>
  <si>
    <t>SH-CPS-057-2019</t>
  </si>
  <si>
    <t>SH-CPS-062-2019</t>
  </si>
  <si>
    <t>SH-CPS-071-2019</t>
  </si>
  <si>
    <t>SH-CPS-065-2019</t>
  </si>
  <si>
    <t>SH-CPS-066-2019</t>
  </si>
  <si>
    <t>SH-CPS-076-2019</t>
  </si>
  <si>
    <t>SH-CPS-067-2019</t>
  </si>
  <si>
    <t>SH-CPS-074-2019</t>
  </si>
  <si>
    <t>SH-CPS-075-2019</t>
  </si>
  <si>
    <t>SH-CPS-072-2019</t>
  </si>
  <si>
    <t>SH-CPS-083-2019</t>
  </si>
  <si>
    <t>SH-CPS-081-2019</t>
  </si>
  <si>
    <t>SH-CPS-082-2019</t>
  </si>
  <si>
    <t>SH-CPS-080-2019</t>
  </si>
</sst>
</file>

<file path=xl/styles.xml><?xml version="1.0" encoding="utf-8"?>
<styleSheet xmlns="http://schemas.openxmlformats.org/spreadsheetml/2006/main">
  <numFmts count="62">
    <numFmt numFmtId="5" formatCode="&quot;XDR&quot;#,##0;\-&quot;XDR&quot;#,##0"/>
    <numFmt numFmtId="6" formatCode="&quot;XDR&quot;#,##0;[Red]\-&quot;XDR&quot;#,##0"/>
    <numFmt numFmtId="7" formatCode="&quot;XDR&quot;#,##0.00;\-&quot;XDR&quot;#,##0.00"/>
    <numFmt numFmtId="8" formatCode="&quot;XDR&quot;#,##0.00;[Red]\-&quot;XDR&quot;#,##0.00"/>
    <numFmt numFmtId="42" formatCode="_-&quot;XDR&quot;* #,##0_-;\-&quot;XDR&quot;* #,##0_-;_-&quot;XDR&quot;* &quot;-&quot;_-;_-@_-"/>
    <numFmt numFmtId="41" formatCode="_-* #,##0_-;\-* #,##0_-;_-* &quot;-&quot;_-;_-@_-"/>
    <numFmt numFmtId="44" formatCode="_-&quot;XDR&quot;* #,##0.00_-;\-&quot;XDR&quot;* #,##0.00_-;_-&quot;XDR&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quot;$&quot;\ * #,##0.00_);_(&quot;$&quot;\ * \(#,##0.00\);_(&quot;$&quot;\ *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quot;#,##0;\-&quot;$&quot;#,##0"/>
    <numFmt numFmtId="187" formatCode="&quot;$&quot;#,##0;[Red]\-&quot;$&quot;#,##0"/>
    <numFmt numFmtId="188" formatCode="&quot;$&quot;#,##0.00;\-&quot;$&quot;#,##0.00"/>
    <numFmt numFmtId="189" formatCode="&quot;$&quot;#,##0.00;[Red]\-&quot;$&quot;#,##0.00"/>
    <numFmt numFmtId="190" formatCode="_-&quot;$&quot;* #,##0_-;\-&quot;$&quot;* #,##0_-;_-&quot;$&quot;* &quot;-&quot;_-;_-@_-"/>
    <numFmt numFmtId="191" formatCode="_-&quot;$&quot;* #,##0.00_-;\-&quot;$&quot;* #,##0.00_-;_-&quot;$&quot;* &quot;-&quot;??_-;_-@_-"/>
    <numFmt numFmtId="192" formatCode="_(&quot;$&quot;\ * #,##0_);_(&quot;$&quot;\ * \(#,##0\);_(&quot;$&quot;\ * &quot;-&quot;??_);_(@_)"/>
    <numFmt numFmtId="193" formatCode="mmm\-yyyy"/>
    <numFmt numFmtId="194" formatCode="&quot;Sí&quot;;&quot;Sí&quot;;&quot;No&quot;"/>
    <numFmt numFmtId="195" formatCode="&quot;Verdadero&quot;;&quot;Verdadero&quot;;&quot;Falso&quot;"/>
    <numFmt numFmtId="196" formatCode="&quot;Activado&quot;;&quot;Activado&quot;;&quot;Desactivado&quot;"/>
    <numFmt numFmtId="197" formatCode="[$€-2]\ #,##0.00_);[Red]\([$€-2]\ #,##0.00\)"/>
    <numFmt numFmtId="198" formatCode="0_);\(0\)"/>
    <numFmt numFmtId="199" formatCode="_([$€]* #,##0.00_);_([$€]* \(#,##0.00\);_([$€]* &quot;-&quot;??_);_(@_)"/>
    <numFmt numFmtId="200" formatCode="_(&quot;$&quot;\ * #,##0.0_);_(&quot;$&quot;\ * \(#,##0.0\);_(&quot;$&quot;\ * &quot;-&quot;??_);_(@_)"/>
    <numFmt numFmtId="201" formatCode="_(* #,##0_);_(* \(#,##0\);_(* &quot;-&quot;??_);_(@_)"/>
    <numFmt numFmtId="202" formatCode="_(&quot;$&quot;* #,##0.0_);_(&quot;$&quot;* \(#,##0.0\);_(&quot;$&quot;* &quot;-&quot;??_);_(@_)"/>
    <numFmt numFmtId="203" formatCode="_(&quot;$&quot;* #,##0_);_(&quot;$&quot;* \(#,##0\);_(&quot;$&quot;* &quot;-&quot;??_);_(@_)"/>
    <numFmt numFmtId="204" formatCode="&quot;$&quot;#,##0"/>
    <numFmt numFmtId="205" formatCode="[$-409]dddd\,\ mmmm\ dd\,\ yyyy"/>
    <numFmt numFmtId="206" formatCode="[$-409]h:mm:ss\ AM/PM"/>
    <numFmt numFmtId="207" formatCode="&quot;$&quot;#,##0.00"/>
    <numFmt numFmtId="208" formatCode="&quot;$&quot;#,##0.0"/>
    <numFmt numFmtId="209" formatCode="0.00000000"/>
    <numFmt numFmtId="210" formatCode="0.0000000"/>
    <numFmt numFmtId="211" formatCode="0.000000"/>
    <numFmt numFmtId="212" formatCode="0.00000"/>
    <numFmt numFmtId="213" formatCode="0.0000"/>
    <numFmt numFmtId="214" formatCode="0.000"/>
    <numFmt numFmtId="215" formatCode="0.0"/>
    <numFmt numFmtId="216" formatCode="[$-F800]dddd\,\ mmmm\ dd\,\ yyyy"/>
    <numFmt numFmtId="217" formatCode="0\1"/>
  </numFmts>
  <fonts count="77">
    <font>
      <sz val="11"/>
      <color theme="1"/>
      <name val="Calibri"/>
      <family val="2"/>
    </font>
    <font>
      <sz val="11"/>
      <color indexed="8"/>
      <name val="Calibri"/>
      <family val="2"/>
    </font>
    <font>
      <sz val="11"/>
      <name val="Arial Narrow"/>
      <family val="2"/>
    </font>
    <font>
      <sz val="10"/>
      <name val="Arial"/>
      <family val="2"/>
    </font>
    <font>
      <b/>
      <sz val="9"/>
      <name val="Tahoma"/>
      <family val="2"/>
    </font>
    <font>
      <sz val="9"/>
      <name val="Tahoma"/>
      <family val="2"/>
    </font>
    <font>
      <sz val="8"/>
      <name val="Arial Narrow"/>
      <family val="2"/>
    </font>
    <font>
      <sz val="9"/>
      <name val="Arial Narrow"/>
      <family val="2"/>
    </font>
    <font>
      <sz val="11"/>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1"/>
      <color indexed="39"/>
      <name val="Calibri"/>
      <family val="2"/>
    </font>
    <font>
      <u val="single"/>
      <sz val="11"/>
      <color indexed="36"/>
      <name val="Calibri"/>
      <family val="2"/>
    </font>
    <font>
      <sz val="11"/>
      <color indexed="14"/>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indexed="10"/>
      <name val="Arial Narrow"/>
      <family val="2"/>
    </font>
    <font>
      <sz val="9"/>
      <color indexed="8"/>
      <name val="Calibri"/>
      <family val="2"/>
    </font>
    <font>
      <b/>
      <sz val="9"/>
      <color indexed="8"/>
      <name val="Calibri"/>
      <family val="2"/>
    </font>
    <font>
      <sz val="10"/>
      <color indexed="8"/>
      <name val="Arial"/>
      <family val="2"/>
    </font>
    <font>
      <sz val="9"/>
      <color indexed="10"/>
      <name val="Calibri"/>
      <family val="2"/>
    </font>
    <font>
      <sz val="8"/>
      <color indexed="10"/>
      <name val="Calibri"/>
      <family val="2"/>
    </font>
    <font>
      <sz val="8"/>
      <color indexed="10"/>
      <name val="Arial Narrow"/>
      <family val="2"/>
    </font>
    <font>
      <sz val="8"/>
      <color indexed="8"/>
      <name val="Calibri"/>
      <family val="2"/>
    </font>
    <font>
      <b/>
      <sz val="11"/>
      <color indexed="10"/>
      <name val="Calibri"/>
      <family val="2"/>
    </font>
    <font>
      <sz val="8"/>
      <name val="Calibri"/>
      <family val="2"/>
    </font>
    <font>
      <sz val="9"/>
      <name val="Calibri"/>
      <family val="2"/>
    </font>
    <font>
      <sz val="10"/>
      <color indexed="8"/>
      <name val="Calibri"/>
      <family val="2"/>
    </font>
    <font>
      <b/>
      <sz val="11"/>
      <color indexed="8"/>
      <name val="Arial"/>
      <family val="2"/>
    </font>
    <font>
      <sz val="11"/>
      <color indexed="8"/>
      <name val="Arial Narrow"/>
      <family val="2"/>
    </font>
    <font>
      <sz val="8"/>
      <name val="Segoe UI"/>
      <family val="2"/>
    </font>
    <font>
      <sz val="11"/>
      <name val="Arial"/>
      <family val="2"/>
    </font>
    <font>
      <b/>
      <sz val="11"/>
      <name val="Calibri"/>
      <family val="2"/>
    </font>
    <font>
      <b/>
      <sz val="9"/>
      <name val="Calibri"/>
      <family val="2"/>
    </font>
    <font>
      <b/>
      <sz val="11"/>
      <name val="Arial Narrow"/>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rgb="FFFF0000"/>
      <name val="Arial Narrow"/>
      <family val="2"/>
    </font>
    <font>
      <sz val="9"/>
      <color theme="1"/>
      <name val="Calibri"/>
      <family val="2"/>
    </font>
    <font>
      <b/>
      <sz val="9"/>
      <color theme="1"/>
      <name val="Calibri"/>
      <family val="2"/>
    </font>
    <font>
      <sz val="10"/>
      <color theme="1"/>
      <name val="Arial"/>
      <family val="2"/>
    </font>
    <font>
      <sz val="9"/>
      <color rgb="FFFF0000"/>
      <name val="Calibri"/>
      <family val="2"/>
    </font>
    <font>
      <sz val="8"/>
      <color rgb="FFFF0000"/>
      <name val="Calibri"/>
      <family val="2"/>
    </font>
    <font>
      <sz val="8"/>
      <color rgb="FFFF0000"/>
      <name val="Arial Narrow"/>
      <family val="2"/>
    </font>
    <font>
      <sz val="8"/>
      <color theme="1"/>
      <name val="Calibri"/>
      <family val="2"/>
    </font>
    <font>
      <b/>
      <sz val="11"/>
      <color rgb="FFFF0000"/>
      <name val="Calibri"/>
      <family val="2"/>
    </font>
    <font>
      <b/>
      <sz val="11"/>
      <color theme="1"/>
      <name val="Arial"/>
      <family val="2"/>
    </font>
    <font>
      <sz val="10"/>
      <color theme="1"/>
      <name val="Calibri"/>
      <family val="2"/>
    </font>
    <font>
      <sz val="11"/>
      <color theme="1"/>
      <name val="Arial Narrow"/>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5B8D7"/>
        <bgColor indexed="64"/>
      </patternFill>
    </fill>
    <fill>
      <patternFill patternType="solid">
        <fgColor theme="0"/>
        <bgColor indexed="64"/>
      </patternFill>
    </fill>
    <fill>
      <patternFill patternType="solid">
        <fgColor rgb="FF92D050"/>
        <bgColor indexed="64"/>
      </patternFill>
    </fill>
    <fill>
      <patternFill patternType="solid">
        <fgColor rgb="FFFFFFFF"/>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thin"/>
      <right>
        <color indexed="63"/>
      </right>
      <top>
        <color indexed="63"/>
      </top>
      <bottom>
        <color indexed="63"/>
      </bottom>
    </border>
    <border>
      <left style="thin"/>
      <right>
        <color indexed="63"/>
      </right>
      <top style="thin"/>
      <bottom style="thin"/>
    </border>
    <border>
      <left style="thin"/>
      <right style="thin"/>
      <top style="thin"/>
      <bottom>
        <color indexed="63"/>
      </bottom>
    </border>
    <border>
      <left>
        <color indexed="63"/>
      </left>
      <right style="thin"/>
      <top style="thin"/>
      <bottom style="thin"/>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20" borderId="0" applyNumberFormat="0" applyBorder="0" applyAlignment="0" applyProtection="0"/>
    <xf numFmtId="0" fontId="48" fillId="21" borderId="1" applyNumberFormat="0" applyAlignment="0" applyProtection="0"/>
    <xf numFmtId="0" fontId="49" fillId="22" borderId="2" applyNumberFormat="0" applyAlignment="0" applyProtection="0"/>
    <xf numFmtId="0" fontId="50" fillId="0" borderId="3" applyNumberFormat="0" applyFill="0" applyAlignment="0" applyProtection="0"/>
    <xf numFmtId="0" fontId="51" fillId="0" borderId="4" applyNumberFormat="0" applyFill="0" applyAlignment="0" applyProtection="0"/>
    <xf numFmtId="0" fontId="52" fillId="0" borderId="0" applyNumberFormat="0" applyFill="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53" fillId="29" borderId="1"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57" fillId="31" borderId="0" applyNumberFormat="0" applyBorder="0" applyAlignment="0" applyProtection="0"/>
    <xf numFmtId="0" fontId="3" fillId="0" borderId="0">
      <alignment/>
      <protection/>
    </xf>
    <xf numFmtId="0" fontId="0" fillId="32" borderId="5" applyNumberFormat="0" applyFont="0" applyAlignment="0" applyProtection="0"/>
    <xf numFmtId="9" fontId="0" fillId="0" borderId="0" applyFont="0" applyFill="0" applyBorder="0" applyAlignment="0" applyProtection="0"/>
    <xf numFmtId="0" fontId="58" fillId="21" borderId="6"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7" applyNumberFormat="0" applyFill="0" applyAlignment="0" applyProtection="0"/>
    <xf numFmtId="0" fontId="52" fillId="0" borderId="8" applyNumberFormat="0" applyFill="0" applyAlignment="0" applyProtection="0"/>
    <xf numFmtId="0" fontId="63" fillId="0" borderId="9" applyNumberFormat="0" applyFill="0" applyAlignment="0" applyProtection="0"/>
  </cellStyleXfs>
  <cellXfs count="289">
    <xf numFmtId="0" fontId="0" fillId="0" borderId="0" xfId="0" applyFont="1" applyAlignment="1">
      <alignment/>
    </xf>
    <xf numFmtId="0" fontId="0" fillId="0" borderId="0" xfId="0" applyAlignment="1" applyProtection="1">
      <alignment horizontal="left" wrapText="1"/>
      <protection locked="0"/>
    </xf>
    <xf numFmtId="0" fontId="0" fillId="0" borderId="0" xfId="0" applyAlignment="1" applyProtection="1">
      <alignment wrapText="1"/>
      <protection locked="0"/>
    </xf>
    <xf numFmtId="0" fontId="63" fillId="0" borderId="0" xfId="0" applyFont="1" applyAlignment="1" applyProtection="1">
      <alignment/>
      <protection locked="0"/>
    </xf>
    <xf numFmtId="0" fontId="0" fillId="0" borderId="0" xfId="0" applyFill="1" applyBorder="1" applyAlignment="1" applyProtection="1">
      <alignment wrapText="1"/>
      <protection locked="0"/>
    </xf>
    <xf numFmtId="0" fontId="0" fillId="0" borderId="0" xfId="0" applyFill="1" applyAlignment="1" applyProtection="1">
      <alignment wrapText="1"/>
      <protection locked="0"/>
    </xf>
    <xf numFmtId="0" fontId="0" fillId="0" borderId="0" xfId="0" applyBorder="1" applyAlignment="1" applyProtection="1">
      <alignment wrapText="1"/>
      <protection locked="0"/>
    </xf>
    <xf numFmtId="14" fontId="0" fillId="0" borderId="0" xfId="0" applyNumberFormat="1" applyBorder="1" applyAlignment="1" applyProtection="1">
      <alignment wrapText="1"/>
      <protection locked="0"/>
    </xf>
    <xf numFmtId="0" fontId="63" fillId="0" borderId="0" xfId="0" applyFont="1" applyBorder="1" applyAlignment="1" applyProtection="1">
      <alignment wrapText="1"/>
      <protection locked="0"/>
    </xf>
    <xf numFmtId="14" fontId="63" fillId="0" borderId="0" xfId="0" applyNumberFormat="1" applyFont="1" applyBorder="1" applyAlignment="1" applyProtection="1">
      <alignment wrapText="1"/>
      <protection locked="0"/>
    </xf>
    <xf numFmtId="0" fontId="63" fillId="0" borderId="0" xfId="0" applyFont="1" applyAlignment="1" applyProtection="1">
      <alignment wrapText="1"/>
      <protection locked="0"/>
    </xf>
    <xf numFmtId="0" fontId="63" fillId="0" borderId="0" xfId="0" applyFont="1" applyAlignment="1" applyProtection="1">
      <alignment horizontal="left" wrapText="1"/>
      <protection locked="0"/>
    </xf>
    <xf numFmtId="0" fontId="63" fillId="0" borderId="0" xfId="0" applyFont="1" applyFill="1" applyBorder="1" applyAlignment="1" applyProtection="1">
      <alignment wrapText="1"/>
      <protection locked="0"/>
    </xf>
    <xf numFmtId="0" fontId="49" fillId="33" borderId="10" xfId="39" applyFont="1" applyFill="1" applyBorder="1" applyAlignment="1" applyProtection="1">
      <alignment horizontal="center" vertical="center"/>
      <protection locked="0"/>
    </xf>
    <xf numFmtId="49" fontId="63" fillId="19" borderId="10" xfId="51" applyNumberFormat="1" applyFont="1" applyFill="1" applyBorder="1" applyAlignment="1" applyProtection="1">
      <alignment horizontal="center" vertical="center"/>
      <protection locked="0"/>
    </xf>
    <xf numFmtId="0" fontId="49" fillId="33" borderId="10" xfId="39" applyFont="1" applyFill="1" applyBorder="1" applyAlignment="1" applyProtection="1">
      <alignment horizontal="center" vertical="center" wrapText="1"/>
      <protection locked="0"/>
    </xf>
    <xf numFmtId="0" fontId="49" fillId="23" borderId="10" xfId="39" applyFont="1" applyBorder="1" applyAlignment="1" applyProtection="1">
      <alignment horizontal="center" vertical="center" wrapText="1"/>
      <protection locked="0"/>
    </xf>
    <xf numFmtId="177" fontId="49" fillId="23" borderId="10" xfId="51" applyFont="1" applyFill="1" applyBorder="1" applyAlignment="1" applyProtection="1">
      <alignment horizontal="center" vertical="center" wrapText="1"/>
      <protection locked="0"/>
    </xf>
    <xf numFmtId="0" fontId="63" fillId="18" borderId="10" xfId="0" applyFont="1" applyFill="1" applyBorder="1" applyAlignment="1" applyProtection="1">
      <alignment horizontal="center" vertical="center" wrapText="1"/>
      <protection locked="0"/>
    </xf>
    <xf numFmtId="0" fontId="0" fillId="0" borderId="0" xfId="0" applyFont="1" applyAlignment="1" applyProtection="1">
      <alignment wrapText="1"/>
      <protection locked="0"/>
    </xf>
    <xf numFmtId="0" fontId="0" fillId="0" borderId="11" xfId="0" applyFont="1" applyBorder="1" applyAlignment="1" applyProtection="1">
      <alignment wrapText="1"/>
      <protection locked="0"/>
    </xf>
    <xf numFmtId="0" fontId="0" fillId="0" borderId="12" xfId="0" applyFont="1" applyBorder="1" applyAlignment="1" applyProtection="1">
      <alignment wrapText="1"/>
      <protection locked="0"/>
    </xf>
    <xf numFmtId="0" fontId="0" fillId="0" borderId="13" xfId="0" applyFont="1" applyBorder="1" applyAlignment="1" applyProtection="1">
      <alignment wrapText="1"/>
      <protection locked="0"/>
    </xf>
    <xf numFmtId="0" fontId="0" fillId="0" borderId="0" xfId="0" applyAlignment="1" applyProtection="1">
      <alignment horizontal="justify" wrapText="1"/>
      <protection locked="0"/>
    </xf>
    <xf numFmtId="0" fontId="0" fillId="0" borderId="12" xfId="0" applyFont="1" applyBorder="1" applyAlignment="1" applyProtection="1">
      <alignment horizontal="left" vertical="center" wrapText="1"/>
      <protection locked="0"/>
    </xf>
    <xf numFmtId="0" fontId="0" fillId="0" borderId="14" xfId="0" applyFont="1" applyBorder="1" applyAlignment="1" applyProtection="1">
      <alignment horizontal="left" wrapText="1"/>
      <protection locked="0"/>
    </xf>
    <xf numFmtId="0" fontId="0" fillId="0" borderId="15" xfId="0" applyFont="1" applyBorder="1" applyAlignment="1" applyProtection="1">
      <alignment horizontal="left" wrapText="1"/>
      <protection locked="0"/>
    </xf>
    <xf numFmtId="0" fontId="0" fillId="0" borderId="15" xfId="0" applyFont="1" applyBorder="1" applyAlignment="1" applyProtection="1" quotePrefix="1">
      <alignment horizontal="left" wrapText="1"/>
      <protection locked="0"/>
    </xf>
    <xf numFmtId="0" fontId="54" fillId="0" borderId="15" xfId="46" applyBorder="1" applyAlignment="1" applyProtection="1" quotePrefix="1">
      <alignment horizontal="left" wrapText="1"/>
      <protection locked="0"/>
    </xf>
    <xf numFmtId="192" fontId="0" fillId="0" borderId="15" xfId="0" applyNumberFormat="1" applyFont="1" applyBorder="1" applyAlignment="1" applyProtection="1">
      <alignment horizontal="left" wrapText="1"/>
      <protection locked="0"/>
    </xf>
    <xf numFmtId="14" fontId="0" fillId="0" borderId="16" xfId="0" applyNumberFormat="1" applyFont="1" applyBorder="1" applyAlignment="1" applyProtection="1">
      <alignment horizontal="left" wrapText="1"/>
      <protection locked="0"/>
    </xf>
    <xf numFmtId="0" fontId="0" fillId="0" borderId="15" xfId="0" applyFont="1" applyBorder="1" applyAlignment="1" applyProtection="1">
      <alignment horizontal="justify" vertical="top" wrapText="1"/>
      <protection locked="0"/>
    </xf>
    <xf numFmtId="0" fontId="0" fillId="0" borderId="12" xfId="0" applyFont="1" applyBorder="1" applyAlignment="1" applyProtection="1">
      <alignment vertical="center" wrapText="1"/>
      <protection locked="0"/>
    </xf>
    <xf numFmtId="0" fontId="0" fillId="0" borderId="0" xfId="0" applyAlignment="1">
      <alignment/>
    </xf>
    <xf numFmtId="0" fontId="63" fillId="0" borderId="0" xfId="0" applyFont="1" applyAlignment="1">
      <alignment/>
    </xf>
    <xf numFmtId="192" fontId="0" fillId="0" borderId="10" xfId="51" applyNumberFormat="1" applyFont="1" applyBorder="1" applyAlignment="1">
      <alignment/>
    </xf>
    <xf numFmtId="0" fontId="2" fillId="0" borderId="10" xfId="0" applyFont="1" applyFill="1" applyBorder="1" applyAlignment="1" applyProtection="1">
      <alignment horizontal="center" vertical="center" wrapText="1"/>
      <protection locked="0"/>
    </xf>
    <xf numFmtId="0" fontId="2" fillId="0" borderId="10" xfId="0" applyFont="1" applyFill="1" applyBorder="1" applyAlignment="1">
      <alignment horizontal="center" vertical="center" wrapText="1"/>
    </xf>
    <xf numFmtId="0" fontId="2" fillId="0" borderId="10" xfId="39" applyFont="1" applyFill="1" applyBorder="1" applyAlignment="1" applyProtection="1">
      <alignment horizontal="center" vertical="center" wrapText="1"/>
      <protection locked="0"/>
    </xf>
    <xf numFmtId="0" fontId="2" fillId="0" borderId="10" xfId="0" applyNumberFormat="1" applyFont="1" applyFill="1" applyBorder="1" applyAlignment="1" applyProtection="1">
      <alignment horizontal="center" vertical="center" wrapText="1"/>
      <protection locked="0"/>
    </xf>
    <xf numFmtId="3" fontId="2" fillId="0" borderId="10" xfId="0" applyNumberFormat="1" applyFont="1" applyFill="1" applyBorder="1" applyAlignment="1" applyProtection="1">
      <alignment horizontal="center" vertical="center" wrapText="1"/>
      <protection locked="0"/>
    </xf>
    <xf numFmtId="0" fontId="64" fillId="34" borderId="0" xfId="0" applyFont="1" applyFill="1" applyAlignment="1" applyProtection="1">
      <alignment horizontal="center" vertical="center" wrapText="1"/>
      <protection locked="0"/>
    </xf>
    <xf numFmtId="192" fontId="2" fillId="0" borderId="10" xfId="0" applyNumberFormat="1" applyFont="1" applyFill="1" applyBorder="1" applyAlignment="1" applyProtection="1">
      <alignment horizontal="center" vertical="center" wrapText="1"/>
      <protection locked="0"/>
    </xf>
    <xf numFmtId="0" fontId="2" fillId="0" borderId="10" xfId="39" applyFont="1" applyFill="1" applyBorder="1" applyAlignment="1" applyProtection="1">
      <alignment horizontal="center" vertical="center"/>
      <protection locked="0"/>
    </xf>
    <xf numFmtId="49" fontId="2" fillId="0" borderId="10" xfId="0" applyNumberFormat="1" applyFont="1" applyFill="1" applyBorder="1" applyAlignment="1">
      <alignment horizontal="center" vertical="center" wrapText="1"/>
    </xf>
    <xf numFmtId="0" fontId="2" fillId="0" borderId="0" xfId="0" applyFont="1" applyFill="1" applyAlignment="1" applyProtection="1">
      <alignment horizontal="center" vertical="center" wrapText="1"/>
      <protection locked="0"/>
    </xf>
    <xf numFmtId="201" fontId="64" fillId="34" borderId="0" xfId="0" applyNumberFormat="1" applyFont="1" applyFill="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0" fontId="63" fillId="0" borderId="0" xfId="0" applyFont="1" applyAlignment="1" applyProtection="1">
      <alignment horizontal="justify" wrapText="1"/>
      <protection locked="0"/>
    </xf>
    <xf numFmtId="0" fontId="49" fillId="23" borderId="10" xfId="39" applyFont="1" applyBorder="1" applyAlignment="1" applyProtection="1">
      <alignment horizontal="justify" vertical="center" wrapText="1"/>
      <protection locked="0"/>
    </xf>
    <xf numFmtId="0" fontId="2" fillId="0" borderId="10" xfId="0" applyFont="1" applyFill="1" applyBorder="1" applyAlignment="1">
      <alignment horizontal="justify" vertical="center" wrapText="1"/>
    </xf>
    <xf numFmtId="0" fontId="0" fillId="0" borderId="0" xfId="0" applyAlignment="1" applyProtection="1">
      <alignment horizontal="center" vertical="center" wrapText="1"/>
      <protection locked="0"/>
    </xf>
    <xf numFmtId="0" fontId="63" fillId="0" borderId="0" xfId="0" applyFont="1" applyAlignment="1" applyProtection="1">
      <alignment horizontal="center" vertical="center" wrapText="1"/>
      <protection locked="0"/>
    </xf>
    <xf numFmtId="0" fontId="63" fillId="0" borderId="0" xfId="0" applyFont="1" applyBorder="1" applyAlignment="1">
      <alignment horizontal="center"/>
    </xf>
    <xf numFmtId="192" fontId="0" fillId="0" borderId="0" xfId="0" applyNumberFormat="1" applyAlignment="1" applyProtection="1">
      <alignment wrapText="1"/>
      <protection locked="0"/>
    </xf>
    <xf numFmtId="203" fontId="0" fillId="0" borderId="17" xfId="51" applyNumberFormat="1" applyFont="1" applyBorder="1" applyAlignment="1" applyProtection="1">
      <alignment horizontal="center" vertical="center" wrapText="1"/>
      <protection locked="0"/>
    </xf>
    <xf numFmtId="0" fontId="63" fillId="0" borderId="10" xfId="0" applyFont="1" applyBorder="1" applyAlignment="1">
      <alignment horizontal="center"/>
    </xf>
    <xf numFmtId="0" fontId="8" fillId="34" borderId="10" xfId="0" applyFont="1" applyFill="1" applyBorder="1" applyAlignment="1" applyProtection="1">
      <alignment horizontal="center" vertical="center" wrapText="1"/>
      <protection locked="0"/>
    </xf>
    <xf numFmtId="0" fontId="8" fillId="34" borderId="18" xfId="0" applyFont="1" applyFill="1" applyBorder="1" applyAlignment="1">
      <alignment horizontal="center" vertical="center" wrapText="1"/>
    </xf>
    <xf numFmtId="0" fontId="8" fillId="34" borderId="10" xfId="0" applyFont="1" applyFill="1" applyBorder="1" applyAlignment="1">
      <alignment horizontal="center" vertical="center" wrapText="1"/>
    </xf>
    <xf numFmtId="3" fontId="8" fillId="34" borderId="10" xfId="51" applyNumberFormat="1" applyFont="1" applyFill="1" applyBorder="1" applyAlignment="1" applyProtection="1">
      <alignment horizontal="center" vertical="center"/>
      <protection locked="0"/>
    </xf>
    <xf numFmtId="0" fontId="0" fillId="34" borderId="0" xfId="0" applyFill="1" applyAlignment="1" applyProtection="1">
      <alignment wrapText="1"/>
      <protection locked="0"/>
    </xf>
    <xf numFmtId="192" fontId="0" fillId="0" borderId="0" xfId="51" applyNumberFormat="1" applyFont="1" applyBorder="1" applyAlignment="1">
      <alignment/>
    </xf>
    <xf numFmtId="192" fontId="0" fillId="0" borderId="0" xfId="0" applyNumberFormat="1" applyBorder="1" applyAlignment="1">
      <alignment/>
    </xf>
    <xf numFmtId="0" fontId="63" fillId="0" borderId="0" xfId="0" applyFont="1" applyBorder="1" applyAlignment="1">
      <alignment/>
    </xf>
    <xf numFmtId="14" fontId="8" fillId="34" borderId="10" xfId="0" applyNumberFormat="1" applyFont="1" applyFill="1" applyBorder="1" applyAlignment="1">
      <alignment horizontal="center" vertical="center" wrapText="1"/>
    </xf>
    <xf numFmtId="0" fontId="8" fillId="0" borderId="10" xfId="39" applyFont="1" applyFill="1" applyBorder="1" applyAlignment="1" applyProtection="1">
      <alignment horizontal="center" vertical="center" wrapText="1"/>
      <protection locked="0"/>
    </xf>
    <xf numFmtId="3" fontId="8" fillId="34" borderId="10" xfId="0" applyNumberFormat="1" applyFont="1" applyFill="1" applyBorder="1" applyAlignment="1" applyProtection="1">
      <alignment horizontal="center" vertical="center" wrapText="1"/>
      <protection locked="0"/>
    </xf>
    <xf numFmtId="49" fontId="8" fillId="34" borderId="10" xfId="0" applyNumberFormat="1" applyFont="1" applyFill="1" applyBorder="1" applyAlignment="1" applyProtection="1">
      <alignment horizontal="center" vertical="center" wrapText="1"/>
      <protection locked="0"/>
    </xf>
    <xf numFmtId="0" fontId="8" fillId="34" borderId="10" xfId="0" applyFont="1" applyFill="1" applyBorder="1" applyAlignment="1">
      <alignment horizontal="justify" vertical="center" wrapText="1"/>
    </xf>
    <xf numFmtId="14" fontId="8" fillId="0" borderId="10" xfId="0" applyNumberFormat="1" applyFont="1" applyFill="1" applyBorder="1" applyAlignment="1">
      <alignment horizontal="center" vertical="center" wrapText="1"/>
    </xf>
    <xf numFmtId="3" fontId="8" fillId="0" borderId="10" xfId="51" applyNumberFormat="1" applyFont="1" applyFill="1" applyBorder="1" applyAlignment="1" applyProtection="1">
      <alignment horizontal="center" vertical="center"/>
      <protection locked="0"/>
    </xf>
    <xf numFmtId="0" fontId="8" fillId="34" borderId="10" xfId="39" applyFont="1" applyFill="1" applyBorder="1" applyAlignment="1" applyProtection="1">
      <alignment horizontal="center" vertical="center"/>
      <protection locked="0"/>
    </xf>
    <xf numFmtId="0" fontId="8" fillId="34" borderId="10" xfId="39" applyFont="1" applyFill="1" applyBorder="1" applyAlignment="1" applyProtection="1">
      <alignment horizontal="center" vertical="center" wrapText="1"/>
      <protection locked="0"/>
    </xf>
    <xf numFmtId="0" fontId="8" fillId="34" borderId="19" xfId="39" applyFont="1" applyFill="1" applyBorder="1" applyAlignment="1" applyProtection="1">
      <alignment horizontal="center" vertical="center" wrapText="1"/>
      <protection locked="0"/>
    </xf>
    <xf numFmtId="0" fontId="8" fillId="34" borderId="10" xfId="0" applyNumberFormat="1" applyFont="1" applyFill="1" applyBorder="1" applyAlignment="1" applyProtection="1">
      <alignment horizontal="center" vertical="center" wrapText="1"/>
      <protection locked="0"/>
    </xf>
    <xf numFmtId="0" fontId="0" fillId="34" borderId="0" xfId="0" applyFont="1" applyFill="1" applyAlignment="1" applyProtection="1">
      <alignment horizontal="center" vertical="center" wrapText="1"/>
      <protection locked="0"/>
    </xf>
    <xf numFmtId="0" fontId="0" fillId="34" borderId="0" xfId="0" applyFont="1" applyFill="1" applyAlignment="1" applyProtection="1">
      <alignment wrapText="1"/>
      <protection locked="0"/>
    </xf>
    <xf numFmtId="49" fontId="8" fillId="0" borderId="10" xfId="0" applyNumberFormat="1" applyFont="1" applyFill="1" applyBorder="1" applyAlignment="1" applyProtection="1">
      <alignment horizontal="center" vertical="center" wrapText="1"/>
      <protection locked="0"/>
    </xf>
    <xf numFmtId="0" fontId="8" fillId="0" borderId="10"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63" fillId="0" borderId="10" xfId="0" applyFont="1" applyFill="1" applyBorder="1" applyAlignment="1">
      <alignment horizontal="center"/>
    </xf>
    <xf numFmtId="0" fontId="0" fillId="0" borderId="10" xfId="0" applyBorder="1" applyAlignment="1">
      <alignment/>
    </xf>
    <xf numFmtId="192" fontId="0" fillId="0" borderId="10" xfId="51" applyNumberFormat="1" applyFont="1" applyBorder="1" applyAlignment="1">
      <alignment/>
    </xf>
    <xf numFmtId="0" fontId="0" fillId="0" borderId="0" xfId="0" applyFont="1" applyAlignment="1" applyProtection="1">
      <alignment wrapText="1"/>
      <protection locked="0"/>
    </xf>
    <xf numFmtId="49" fontId="8" fillId="34" borderId="10" xfId="0" applyNumberFormat="1" applyFont="1" applyFill="1" applyBorder="1" applyAlignment="1">
      <alignment horizontal="center" vertical="center" wrapText="1"/>
    </xf>
    <xf numFmtId="0" fontId="8" fillId="34" borderId="18" xfId="0" applyFont="1" applyFill="1" applyBorder="1" applyAlignment="1" applyProtection="1">
      <alignment horizontal="center" vertical="center" wrapText="1"/>
      <protection locked="0"/>
    </xf>
    <xf numFmtId="0" fontId="0" fillId="0" borderId="0" xfId="0" applyFont="1" applyAlignment="1" applyProtection="1">
      <alignment horizontal="center" wrapText="1"/>
      <protection locked="0"/>
    </xf>
    <xf numFmtId="192" fontId="0" fillId="0" borderId="0" xfId="0" applyNumberFormat="1" applyAlignment="1">
      <alignment/>
    </xf>
    <xf numFmtId="192" fontId="0" fillId="0" borderId="10" xfId="0" applyNumberFormat="1" applyBorder="1" applyAlignment="1">
      <alignment vertical="center"/>
    </xf>
    <xf numFmtId="204" fontId="0" fillId="0" borderId="0" xfId="0" applyNumberFormat="1" applyAlignment="1">
      <alignment/>
    </xf>
    <xf numFmtId="0" fontId="8" fillId="0" borderId="10" xfId="39" applyFont="1" applyFill="1" applyBorder="1" applyAlignment="1" applyProtection="1">
      <alignment horizontal="center" vertical="center"/>
      <protection locked="0"/>
    </xf>
    <xf numFmtId="0" fontId="8" fillId="0" borderId="10" xfId="0" applyFont="1" applyFill="1" applyBorder="1" applyAlignment="1" applyProtection="1">
      <alignment horizontal="center" vertical="center" wrapText="1"/>
      <protection locked="0"/>
    </xf>
    <xf numFmtId="192" fontId="0" fillId="0" borderId="0" xfId="51" applyNumberFormat="1" applyFont="1" applyAlignment="1">
      <alignment/>
    </xf>
    <xf numFmtId="0" fontId="0" fillId="0" borderId="10" xfId="0" applyBorder="1" applyAlignment="1">
      <alignment horizontal="left"/>
    </xf>
    <xf numFmtId="192" fontId="63" fillId="0" borderId="0" xfId="51" applyNumberFormat="1" applyFont="1" applyAlignment="1">
      <alignment horizontal="center"/>
    </xf>
    <xf numFmtId="0" fontId="63" fillId="0" borderId="0" xfId="0" applyFont="1" applyBorder="1" applyAlignment="1">
      <alignment horizontal="center"/>
    </xf>
    <xf numFmtId="0" fontId="63" fillId="0" borderId="10" xfId="0" applyFont="1" applyFill="1" applyBorder="1" applyAlignment="1">
      <alignment horizontal="center" vertical="center"/>
    </xf>
    <xf numFmtId="0" fontId="65" fillId="0" borderId="10" xfId="0" applyFont="1" applyFill="1" applyBorder="1" applyAlignment="1">
      <alignment horizontal="left"/>
    </xf>
    <xf numFmtId="192" fontId="0" fillId="0" borderId="10" xfId="51" applyNumberFormat="1" applyFont="1" applyFill="1" applyBorder="1" applyAlignment="1">
      <alignment vertical="center"/>
    </xf>
    <xf numFmtId="0" fontId="65" fillId="0" borderId="20" xfId="0" applyFont="1" applyFill="1" applyBorder="1" applyAlignment="1">
      <alignment horizontal="left"/>
    </xf>
    <xf numFmtId="0" fontId="66" fillId="0" borderId="10" xfId="0" applyFont="1" applyFill="1" applyBorder="1" applyAlignment="1">
      <alignment horizontal="center"/>
    </xf>
    <xf numFmtId="192" fontId="0" fillId="0" borderId="10" xfId="0" applyNumberFormat="1" applyFill="1" applyBorder="1" applyAlignment="1">
      <alignment vertical="center"/>
    </xf>
    <xf numFmtId="0" fontId="65" fillId="0" borderId="0" xfId="0" applyFont="1" applyFill="1" applyAlignment="1">
      <alignment horizontal="center"/>
    </xf>
    <xf numFmtId="0" fontId="0" fillId="0" borderId="0" xfId="0" applyFill="1" applyAlignment="1">
      <alignment vertical="center"/>
    </xf>
    <xf numFmtId="0" fontId="63" fillId="0" borderId="21" xfId="0" applyFont="1" applyFill="1" applyBorder="1" applyAlignment="1">
      <alignment horizontal="center" vertical="center"/>
    </xf>
    <xf numFmtId="192" fontId="63" fillId="0" borderId="10" xfId="0" applyNumberFormat="1" applyFont="1" applyFill="1" applyBorder="1" applyAlignment="1">
      <alignment horizontal="center"/>
    </xf>
    <xf numFmtId="0" fontId="0" fillId="0" borderId="0" xfId="0" applyFill="1" applyAlignment="1">
      <alignment horizontal="left" vertical="center"/>
    </xf>
    <xf numFmtId="0" fontId="65" fillId="0" borderId="0" xfId="0" applyFont="1" applyFill="1" applyAlignment="1">
      <alignment/>
    </xf>
    <xf numFmtId="192" fontId="0" fillId="0" borderId="0" xfId="0" applyNumberFormat="1" applyFill="1" applyAlignment="1">
      <alignment vertical="center"/>
    </xf>
    <xf numFmtId="9" fontId="0" fillId="0" borderId="0" xfId="56" applyFont="1" applyFill="1" applyAlignment="1">
      <alignment vertical="center"/>
    </xf>
    <xf numFmtId="192" fontId="65" fillId="0" borderId="0" xfId="0" applyNumberFormat="1" applyFont="1" applyFill="1" applyAlignment="1">
      <alignment/>
    </xf>
    <xf numFmtId="192" fontId="8" fillId="0" borderId="10" xfId="51" applyNumberFormat="1" applyFont="1" applyFill="1" applyBorder="1" applyAlignment="1">
      <alignment vertical="center"/>
    </xf>
    <xf numFmtId="192" fontId="0" fillId="0" borderId="0" xfId="51" applyNumberFormat="1" applyFont="1" applyBorder="1" applyAlignment="1">
      <alignment horizontal="center"/>
    </xf>
    <xf numFmtId="192" fontId="0" fillId="0" borderId="0" xfId="51" applyNumberFormat="1" applyFont="1" applyFill="1" applyBorder="1" applyAlignment="1">
      <alignment horizontal="center"/>
    </xf>
    <xf numFmtId="192" fontId="63" fillId="0" borderId="0" xfId="51" applyNumberFormat="1" applyFont="1" applyBorder="1" applyAlignment="1">
      <alignment horizontal="center"/>
    </xf>
    <xf numFmtId="1" fontId="2" fillId="0" borderId="10" xfId="0" applyNumberFormat="1" applyFont="1" applyFill="1" applyBorder="1" applyAlignment="1">
      <alignment horizontal="center" vertical="center" wrapText="1"/>
    </xf>
    <xf numFmtId="0" fontId="67" fillId="0" borderId="15" xfId="0" applyFont="1" applyBorder="1" applyAlignment="1" applyProtection="1">
      <alignment horizontal="justify" vertical="center" wrapText="1"/>
      <protection locked="0"/>
    </xf>
    <xf numFmtId="0" fontId="65" fillId="35" borderId="10" xfId="0" applyFont="1" applyFill="1" applyBorder="1" applyAlignment="1">
      <alignment horizontal="left"/>
    </xf>
    <xf numFmtId="192" fontId="0" fillId="35" borderId="10" xfId="51" applyNumberFormat="1" applyFont="1" applyFill="1" applyBorder="1" applyAlignment="1">
      <alignment vertical="center"/>
    </xf>
    <xf numFmtId="0" fontId="68" fillId="35" borderId="10" xfId="0" applyFont="1" applyFill="1" applyBorder="1" applyAlignment="1">
      <alignment horizontal="left"/>
    </xf>
    <xf numFmtId="192" fontId="59" fillId="35" borderId="10" xfId="51" applyNumberFormat="1" applyFont="1" applyFill="1" applyBorder="1" applyAlignment="1">
      <alignment vertical="center"/>
    </xf>
    <xf numFmtId="0" fontId="69" fillId="0" borderId="10" xfId="0" applyFont="1" applyBorder="1" applyAlignment="1" applyProtection="1">
      <alignment horizontal="center" vertical="center" wrapText="1"/>
      <protection locked="0"/>
    </xf>
    <xf numFmtId="0" fontId="70" fillId="0" borderId="10" xfId="0" applyFont="1" applyFill="1" applyBorder="1" applyAlignment="1">
      <alignment horizontal="justify" vertical="center" wrapText="1"/>
    </xf>
    <xf numFmtId="1" fontId="70" fillId="0" borderId="10" xfId="0" applyNumberFormat="1" applyFont="1" applyFill="1" applyBorder="1" applyAlignment="1">
      <alignment horizontal="center" vertical="center" wrapText="1"/>
    </xf>
    <xf numFmtId="0" fontId="70" fillId="0" borderId="10" xfId="0" applyFont="1" applyFill="1" applyBorder="1" applyAlignment="1">
      <alignment horizontal="center" vertical="center" wrapText="1"/>
    </xf>
    <xf numFmtId="0" fontId="70" fillId="0" borderId="10" xfId="0" applyFont="1" applyFill="1" applyBorder="1" applyAlignment="1" applyProtection="1">
      <alignment horizontal="center" vertical="center" wrapText="1"/>
      <protection locked="0"/>
    </xf>
    <xf numFmtId="169" fontId="69" fillId="0" borderId="10" xfId="50" applyFont="1" applyBorder="1" applyAlignment="1" applyProtection="1">
      <alignment horizontal="center" vertical="center" wrapText="1"/>
      <protection locked="0"/>
    </xf>
    <xf numFmtId="0" fontId="69" fillId="0" borderId="10" xfId="0" applyFont="1" applyBorder="1" applyAlignment="1" applyProtection="1">
      <alignment wrapText="1"/>
      <protection locked="0"/>
    </xf>
    <xf numFmtId="192" fontId="69" fillId="0" borderId="10" xfId="51" applyNumberFormat="1" applyFont="1" applyBorder="1" applyAlignment="1" applyProtection="1">
      <alignment horizontal="center" vertical="center" wrapText="1"/>
      <protection locked="0"/>
    </xf>
    <xf numFmtId="0" fontId="71" fillId="0" borderId="0" xfId="0" applyFont="1" applyAlignment="1">
      <alignment/>
    </xf>
    <xf numFmtId="203" fontId="72" fillId="0" borderId="17" xfId="51" applyNumberFormat="1" applyFont="1" applyBorder="1" applyAlignment="1" applyProtection="1">
      <alignment horizontal="center" vertical="center" wrapText="1"/>
      <protection locked="0"/>
    </xf>
    <xf numFmtId="192" fontId="72" fillId="0" borderId="0" xfId="0" applyNumberFormat="1" applyFont="1" applyAlignment="1" applyProtection="1">
      <alignment wrapText="1"/>
      <protection locked="0"/>
    </xf>
    <xf numFmtId="0" fontId="72" fillId="0" borderId="0" xfId="0" applyFont="1" applyAlignment="1" applyProtection="1">
      <alignment wrapText="1"/>
      <protection locked="0"/>
    </xf>
    <xf numFmtId="177" fontId="0" fillId="0" borderId="0" xfId="51" applyFont="1" applyAlignment="1" applyProtection="1">
      <alignment wrapText="1"/>
      <protection locked="0"/>
    </xf>
    <xf numFmtId="1" fontId="63" fillId="18" borderId="10" xfId="0" applyNumberFormat="1" applyFont="1" applyFill="1" applyBorder="1" applyAlignment="1" applyProtection="1">
      <alignment horizontal="center" vertical="center"/>
      <protection locked="0"/>
    </xf>
    <xf numFmtId="1" fontId="63" fillId="18" borderId="10" xfId="0" applyNumberFormat="1" applyFont="1" applyFill="1" applyBorder="1" applyAlignment="1" applyProtection="1">
      <alignment horizontal="center" vertical="center" wrapText="1"/>
      <protection locked="0"/>
    </xf>
    <xf numFmtId="1" fontId="2" fillId="0" borderId="18" xfId="0" applyNumberFormat="1" applyFont="1" applyFill="1" applyBorder="1" applyAlignment="1">
      <alignment horizontal="center" vertical="center"/>
    </xf>
    <xf numFmtId="1" fontId="2" fillId="0" borderId="10" xfId="0" applyNumberFormat="1" applyFont="1" applyFill="1" applyBorder="1" applyAlignment="1">
      <alignment horizontal="center" vertical="center"/>
    </xf>
    <xf numFmtId="1" fontId="2" fillId="0" borderId="10" xfId="0" applyNumberFormat="1" applyFont="1" applyFill="1" applyBorder="1" applyAlignment="1" applyProtection="1">
      <alignment horizontal="center" vertical="center" wrapText="1"/>
      <protection locked="0"/>
    </xf>
    <xf numFmtId="1" fontId="8" fillId="34" borderId="19" xfId="0" applyNumberFormat="1" applyFont="1" applyFill="1" applyBorder="1" applyAlignment="1" applyProtection="1">
      <alignment horizontal="center" vertical="center" wrapText="1"/>
      <protection locked="0"/>
    </xf>
    <xf numFmtId="1" fontId="8" fillId="34" borderId="10" xfId="0" applyNumberFormat="1" applyFont="1" applyFill="1" applyBorder="1" applyAlignment="1" applyProtection="1">
      <alignment horizontal="center" vertical="center" wrapText="1"/>
      <protection locked="0"/>
    </xf>
    <xf numFmtId="1" fontId="8" fillId="34" borderId="10" xfId="51" applyNumberFormat="1" applyFont="1" applyFill="1" applyBorder="1" applyAlignment="1" applyProtection="1">
      <alignment horizontal="center" vertical="center" wrapText="1"/>
      <protection locked="0"/>
    </xf>
    <xf numFmtId="1" fontId="0" fillId="0" borderId="0" xfId="0" applyNumberFormat="1" applyAlignment="1" applyProtection="1">
      <alignment horizontal="center" vertical="center" wrapText="1"/>
      <protection locked="0"/>
    </xf>
    <xf numFmtId="1" fontId="63" fillId="0" borderId="0" xfId="0" applyNumberFormat="1" applyFont="1" applyAlignment="1" applyProtection="1">
      <alignment horizontal="center" vertical="center" wrapText="1"/>
      <protection locked="0"/>
    </xf>
    <xf numFmtId="1" fontId="8" fillId="34" borderId="10" xfId="0" applyNumberFormat="1" applyFont="1" applyFill="1" applyBorder="1" applyAlignment="1">
      <alignment horizontal="center" vertical="center" wrapText="1"/>
    </xf>
    <xf numFmtId="0" fontId="71" fillId="0" borderId="10" xfId="0" applyFont="1" applyBorder="1" applyAlignment="1" applyProtection="1">
      <alignment horizontal="center" vertical="center" wrapText="1"/>
      <protection locked="0"/>
    </xf>
    <xf numFmtId="0" fontId="6" fillId="0" borderId="10" xfId="0" applyFont="1" applyFill="1" applyBorder="1" applyAlignment="1">
      <alignment horizontal="justify" vertical="center" wrapText="1"/>
    </xf>
    <xf numFmtId="1" fontId="6" fillId="0"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0" xfId="0" applyFont="1" applyFill="1" applyBorder="1" applyAlignment="1" applyProtection="1">
      <alignment horizontal="center" vertical="center" wrapText="1"/>
      <protection locked="0"/>
    </xf>
    <xf numFmtId="169" fontId="71" fillId="0" borderId="10" xfId="50" applyFont="1" applyBorder="1" applyAlignment="1" applyProtection="1">
      <alignment horizontal="center" vertical="center" wrapText="1"/>
      <protection locked="0"/>
    </xf>
    <xf numFmtId="0" fontId="71" fillId="0" borderId="10" xfId="0" applyFont="1" applyBorder="1" applyAlignment="1" applyProtection="1">
      <alignment wrapText="1"/>
      <protection locked="0"/>
    </xf>
    <xf numFmtId="192" fontId="71" fillId="0" borderId="10" xfId="51" applyNumberFormat="1" applyFont="1" applyBorder="1" applyAlignment="1" applyProtection="1">
      <alignment horizontal="center" vertical="center" wrapText="1"/>
      <protection locked="0"/>
    </xf>
    <xf numFmtId="0" fontId="71" fillId="0" borderId="0" xfId="0" applyFont="1" applyAlignment="1">
      <alignment wrapText="1"/>
    </xf>
    <xf numFmtId="0" fontId="71" fillId="0" borderId="10" xfId="0" applyFont="1" applyBorder="1" applyAlignment="1">
      <alignment horizontal="center" vertical="center" wrapText="1"/>
    </xf>
    <xf numFmtId="192" fontId="8" fillId="0" borderId="10" xfId="51" applyNumberFormat="1" applyFont="1" applyFill="1" applyBorder="1" applyAlignment="1" applyProtection="1">
      <alignment horizontal="center" vertical="center" wrapText="1"/>
      <protection locked="0"/>
    </xf>
    <xf numFmtId="1" fontId="71" fillId="0" borderId="10" xfId="0" applyNumberFormat="1" applyFont="1" applyBorder="1" applyAlignment="1" applyProtection="1">
      <alignment horizontal="center" vertical="center" wrapText="1"/>
      <protection locked="0"/>
    </xf>
    <xf numFmtId="203" fontId="71" fillId="0" borderId="10" xfId="51" applyNumberFormat="1" applyFont="1" applyBorder="1" applyAlignment="1" applyProtection="1">
      <alignment horizontal="center" vertical="center" wrapText="1"/>
      <protection locked="0"/>
    </xf>
    <xf numFmtId="0" fontId="36" fillId="0" borderId="10" xfId="0" applyFont="1" applyFill="1" applyBorder="1" applyAlignment="1" applyProtection="1">
      <alignment horizontal="center" vertical="center" wrapText="1"/>
      <protection locked="0"/>
    </xf>
    <xf numFmtId="0" fontId="70" fillId="0" borderId="0" xfId="0" applyFont="1" applyAlignment="1">
      <alignment/>
    </xf>
    <xf numFmtId="169" fontId="69" fillId="0" borderId="10" xfId="50" applyFont="1" applyFill="1" applyBorder="1" applyAlignment="1" applyProtection="1">
      <alignment horizontal="center" vertical="center" wrapText="1"/>
      <protection locked="0"/>
    </xf>
    <xf numFmtId="0" fontId="7" fillId="0" borderId="10" xfId="0" applyFont="1" applyFill="1" applyBorder="1" applyAlignment="1">
      <alignment horizontal="center" vertical="center" wrapText="1"/>
    </xf>
    <xf numFmtId="0" fontId="7" fillId="0" borderId="10" xfId="0" applyFont="1" applyFill="1" applyBorder="1" applyAlignment="1" applyProtection="1">
      <alignment horizontal="center" vertical="center" wrapText="1"/>
      <protection locked="0"/>
    </xf>
    <xf numFmtId="0" fontId="37" fillId="0" borderId="10" xfId="0" applyFont="1" applyFill="1" applyBorder="1" applyAlignment="1" applyProtection="1">
      <alignment horizontal="center" vertical="center" wrapText="1"/>
      <protection locked="0"/>
    </xf>
    <xf numFmtId="0" fontId="37" fillId="34" borderId="10" xfId="0" applyFont="1" applyFill="1" applyBorder="1" applyAlignment="1" applyProtection="1">
      <alignment horizontal="center" vertical="center" wrapText="1"/>
      <protection locked="0"/>
    </xf>
    <xf numFmtId="192" fontId="0" fillId="0" borderId="15" xfId="0" applyNumberFormat="1" applyFont="1" applyFill="1" applyBorder="1" applyAlignment="1" applyProtection="1">
      <alignment horizontal="left" wrapText="1"/>
      <protection locked="0"/>
    </xf>
    <xf numFmtId="0" fontId="8" fillId="0" borderId="10" xfId="0" applyFont="1" applyBorder="1" applyAlignment="1" applyProtection="1">
      <alignment horizontal="center" vertical="center" wrapText="1"/>
      <protection locked="0"/>
    </xf>
    <xf numFmtId="203" fontId="72" fillId="0" borderId="17" xfId="51" applyNumberFormat="1" applyFont="1" applyFill="1" applyBorder="1" applyAlignment="1" applyProtection="1">
      <alignment horizontal="center" vertical="center" wrapText="1"/>
      <protection locked="0"/>
    </xf>
    <xf numFmtId="192" fontId="72" fillId="0" borderId="0" xfId="0" applyNumberFormat="1" applyFont="1" applyFill="1" applyAlignment="1" applyProtection="1">
      <alignment wrapText="1"/>
      <protection locked="0"/>
    </xf>
    <xf numFmtId="0" fontId="72" fillId="0" borderId="0" xfId="0" applyFont="1" applyFill="1" applyAlignment="1" applyProtection="1">
      <alignment wrapText="1"/>
      <protection locked="0"/>
    </xf>
    <xf numFmtId="192" fontId="2" fillId="0" borderId="10" xfId="51" applyNumberFormat="1" applyFont="1" applyFill="1" applyBorder="1" applyAlignment="1">
      <alignment horizontal="center" vertical="center" wrapText="1"/>
    </xf>
    <xf numFmtId="215" fontId="0" fillId="0" borderId="0" xfId="0" applyNumberFormat="1" applyFill="1" applyAlignment="1" applyProtection="1">
      <alignment wrapText="1"/>
      <protection locked="0"/>
    </xf>
    <xf numFmtId="0" fontId="67" fillId="0" borderId="22" xfId="0" applyFont="1" applyBorder="1" applyAlignment="1" applyProtection="1">
      <alignment horizontal="center"/>
      <protection/>
    </xf>
    <xf numFmtId="0" fontId="67" fillId="0" borderId="23" xfId="0" applyFont="1" applyBorder="1" applyAlignment="1" applyProtection="1">
      <alignment horizontal="center"/>
      <protection/>
    </xf>
    <xf numFmtId="0" fontId="67" fillId="0" borderId="24" xfId="0" applyFont="1" applyBorder="1" applyAlignment="1" applyProtection="1">
      <alignment horizontal="center"/>
      <protection/>
    </xf>
    <xf numFmtId="0" fontId="67" fillId="0" borderId="17" xfId="0" applyFont="1" applyBorder="1" applyAlignment="1" applyProtection="1">
      <alignment horizontal="center"/>
      <protection/>
    </xf>
    <xf numFmtId="0" fontId="67" fillId="0" borderId="0" xfId="0" applyFont="1" applyBorder="1" applyAlignment="1" applyProtection="1">
      <alignment horizontal="center"/>
      <protection/>
    </xf>
    <xf numFmtId="0" fontId="67" fillId="0" borderId="25" xfId="0" applyFont="1" applyBorder="1" applyAlignment="1" applyProtection="1">
      <alignment horizontal="center"/>
      <protection/>
    </xf>
    <xf numFmtId="0" fontId="67" fillId="0" borderId="26" xfId="0" applyFont="1" applyBorder="1" applyAlignment="1" applyProtection="1">
      <alignment horizontal="center"/>
      <protection/>
    </xf>
    <xf numFmtId="0" fontId="67" fillId="0" borderId="27" xfId="0" applyFont="1" applyBorder="1" applyAlignment="1" applyProtection="1">
      <alignment horizontal="center"/>
      <protection/>
    </xf>
    <xf numFmtId="0" fontId="67" fillId="0" borderId="28" xfId="0" applyFont="1" applyBorder="1" applyAlignment="1" applyProtection="1">
      <alignment horizontal="center"/>
      <protection/>
    </xf>
    <xf numFmtId="0" fontId="73" fillId="0" borderId="10" xfId="0" applyFont="1" applyBorder="1" applyAlignment="1" applyProtection="1">
      <alignment horizontal="center" vertical="center"/>
      <protection/>
    </xf>
    <xf numFmtId="0" fontId="67" fillId="0" borderId="10" xfId="0" applyFont="1" applyBorder="1" applyAlignment="1" applyProtection="1">
      <alignment horizontal="left" vertical="center"/>
      <protection/>
    </xf>
    <xf numFmtId="0" fontId="67" fillId="0" borderId="18" xfId="0" applyFont="1" applyBorder="1" applyAlignment="1" applyProtection="1">
      <alignment horizontal="left" vertical="center"/>
      <protection/>
    </xf>
    <xf numFmtId="0" fontId="67" fillId="0" borderId="20" xfId="0" applyFont="1" applyBorder="1" applyAlignment="1" applyProtection="1">
      <alignment horizontal="left" vertical="center"/>
      <protection/>
    </xf>
    <xf numFmtId="177" fontId="63" fillId="19" borderId="18" xfId="51" applyFont="1" applyFill="1" applyBorder="1" applyAlignment="1" applyProtection="1">
      <alignment horizontal="center" wrapText="1"/>
      <protection locked="0"/>
    </xf>
    <xf numFmtId="177" fontId="63" fillId="19" borderId="29" xfId="51" applyFont="1" applyFill="1" applyBorder="1" applyAlignment="1" applyProtection="1">
      <alignment horizontal="center" wrapText="1"/>
      <protection locked="0"/>
    </xf>
    <xf numFmtId="177" fontId="63" fillId="19" borderId="20" xfId="51" applyFont="1" applyFill="1" applyBorder="1" applyAlignment="1" applyProtection="1">
      <alignment horizontal="center" wrapText="1"/>
      <protection locked="0"/>
    </xf>
    <xf numFmtId="0" fontId="74" fillId="0" borderId="18" xfId="0" applyFont="1" applyBorder="1" applyAlignment="1" applyProtection="1">
      <alignment horizontal="justify" wrapText="1"/>
      <protection locked="0"/>
    </xf>
    <xf numFmtId="0" fontId="74" fillId="0" borderId="29" xfId="0" applyFont="1" applyBorder="1" applyAlignment="1" applyProtection="1">
      <alignment horizontal="justify" wrapText="1"/>
      <protection locked="0"/>
    </xf>
    <xf numFmtId="0" fontId="74" fillId="0" borderId="20" xfId="0" applyFont="1" applyBorder="1" applyAlignment="1" applyProtection="1">
      <alignment horizontal="justify" wrapText="1"/>
      <protection locked="0"/>
    </xf>
    <xf numFmtId="0" fontId="74" fillId="0" borderId="22" xfId="0" applyFont="1" applyFill="1" applyBorder="1" applyAlignment="1" applyProtection="1">
      <alignment horizontal="center" vertical="center" wrapText="1"/>
      <protection locked="0"/>
    </xf>
    <xf numFmtId="0" fontId="74" fillId="0" borderId="23" xfId="0" applyFont="1" applyFill="1" applyBorder="1" applyAlignment="1" applyProtection="1">
      <alignment horizontal="center" vertical="center" wrapText="1"/>
      <protection locked="0"/>
    </xf>
    <xf numFmtId="0" fontId="74" fillId="0" borderId="24" xfId="0" applyFont="1" applyFill="1" applyBorder="1" applyAlignment="1" applyProtection="1">
      <alignment horizontal="center" vertical="center" wrapText="1"/>
      <protection locked="0"/>
    </xf>
    <xf numFmtId="0" fontId="74" fillId="0" borderId="17" xfId="0" applyFont="1" applyFill="1" applyBorder="1" applyAlignment="1" applyProtection="1">
      <alignment horizontal="center" vertical="center" wrapText="1"/>
      <protection locked="0"/>
    </xf>
    <xf numFmtId="0" fontId="74" fillId="0" borderId="0" xfId="0" applyFont="1" applyFill="1" applyBorder="1" applyAlignment="1" applyProtection="1">
      <alignment horizontal="center" vertical="center" wrapText="1"/>
      <protection locked="0"/>
    </xf>
    <xf numFmtId="0" fontId="74" fillId="0" borderId="25" xfId="0" applyFont="1" applyFill="1" applyBorder="1" applyAlignment="1" applyProtection="1">
      <alignment horizontal="center" vertical="center" wrapText="1"/>
      <protection locked="0"/>
    </xf>
    <xf numFmtId="0" fontId="74" fillId="0" borderId="26" xfId="0" applyFont="1" applyFill="1" applyBorder="1" applyAlignment="1" applyProtection="1">
      <alignment horizontal="center" vertical="center" wrapText="1"/>
      <protection locked="0"/>
    </xf>
    <xf numFmtId="0" fontId="74" fillId="0" borderId="27" xfId="0" applyFont="1" applyFill="1" applyBorder="1" applyAlignment="1" applyProtection="1">
      <alignment horizontal="center" vertical="center" wrapText="1"/>
      <protection locked="0"/>
    </xf>
    <xf numFmtId="0" fontId="74" fillId="0" borderId="28" xfId="0" applyFont="1" applyFill="1" applyBorder="1" applyAlignment="1" applyProtection="1">
      <alignment horizontal="center" vertical="center" wrapText="1"/>
      <protection locked="0"/>
    </xf>
    <xf numFmtId="0" fontId="71" fillId="0" borderId="19" xfId="0" applyFont="1" applyBorder="1" applyAlignment="1">
      <alignment horizontal="center" vertical="center" wrapText="1"/>
    </xf>
    <xf numFmtId="0" fontId="71" fillId="0" borderId="21" xfId="0" applyFont="1" applyBorder="1" applyAlignment="1">
      <alignment horizontal="center" vertical="center" wrapText="1"/>
    </xf>
    <xf numFmtId="0" fontId="63" fillId="0" borderId="10" xfId="0" applyFont="1" applyFill="1" applyBorder="1" applyAlignment="1">
      <alignment horizontal="center" vertical="center"/>
    </xf>
    <xf numFmtId="0" fontId="0" fillId="0" borderId="10" xfId="0" applyFill="1" applyBorder="1" applyAlignment="1">
      <alignment horizontal="left" vertical="center"/>
    </xf>
    <xf numFmtId="0" fontId="63" fillId="35" borderId="18" xfId="0" applyFont="1" applyFill="1" applyBorder="1" applyAlignment="1">
      <alignment horizontal="center" vertical="center"/>
    </xf>
    <xf numFmtId="0" fontId="63" fillId="35" borderId="29" xfId="0" applyFont="1" applyFill="1" applyBorder="1" applyAlignment="1">
      <alignment horizontal="center" vertical="center"/>
    </xf>
    <xf numFmtId="0" fontId="63" fillId="35" borderId="23" xfId="0" applyFont="1" applyFill="1" applyBorder="1" applyAlignment="1">
      <alignment horizontal="center" vertical="center"/>
    </xf>
    <xf numFmtId="0" fontId="63" fillId="35" borderId="24" xfId="0" applyFont="1" applyFill="1" applyBorder="1" applyAlignment="1">
      <alignment horizontal="center" vertical="center"/>
    </xf>
    <xf numFmtId="0" fontId="63" fillId="0" borderId="18" xfId="0" applyFont="1" applyFill="1" applyBorder="1" applyAlignment="1">
      <alignment horizontal="center" vertical="center"/>
    </xf>
    <xf numFmtId="0" fontId="63" fillId="0" borderId="29" xfId="0" applyFont="1" applyFill="1" applyBorder="1" applyAlignment="1">
      <alignment horizontal="center" vertical="center"/>
    </xf>
    <xf numFmtId="0" fontId="63" fillId="0" borderId="20" xfId="0" applyFont="1" applyFill="1" applyBorder="1" applyAlignment="1">
      <alignment horizontal="center" vertical="center"/>
    </xf>
    <xf numFmtId="0" fontId="0" fillId="0" borderId="0" xfId="0" applyFill="1" applyAlignment="1">
      <alignment horizontal="left" vertical="center"/>
    </xf>
    <xf numFmtId="0" fontId="59" fillId="35" borderId="10" xfId="0" applyFont="1" applyFill="1" applyBorder="1" applyAlignment="1">
      <alignment horizontal="left" vertical="center"/>
    </xf>
    <xf numFmtId="0" fontId="63" fillId="35" borderId="10" xfId="0" applyFont="1" applyFill="1" applyBorder="1" applyAlignment="1">
      <alignment horizontal="center" vertical="center"/>
    </xf>
    <xf numFmtId="0" fontId="0" fillId="0" borderId="18" xfId="0" applyFill="1" applyBorder="1" applyAlignment="1">
      <alignment horizontal="left" vertical="center"/>
    </xf>
    <xf numFmtId="0" fontId="0" fillId="0" borderId="29" xfId="0" applyFill="1" applyBorder="1" applyAlignment="1">
      <alignment horizontal="left" vertical="center"/>
    </xf>
    <xf numFmtId="0" fontId="0" fillId="0" borderId="20" xfId="0" applyFill="1" applyBorder="1" applyAlignment="1">
      <alignment horizontal="left" vertical="center"/>
    </xf>
    <xf numFmtId="0" fontId="63" fillId="0" borderId="21" xfId="0" applyFont="1" applyFill="1" applyBorder="1" applyAlignment="1">
      <alignment horizontal="center" vertical="center"/>
    </xf>
    <xf numFmtId="0" fontId="63" fillId="0" borderId="10" xfId="0" applyFont="1" applyBorder="1" applyAlignment="1">
      <alignment horizontal="center"/>
    </xf>
    <xf numFmtId="0" fontId="63" fillId="0" borderId="26" xfId="0" applyFont="1" applyFill="1" applyBorder="1" applyAlignment="1">
      <alignment horizontal="center" vertical="center"/>
    </xf>
    <xf numFmtId="0" fontId="0" fillId="35" borderId="18" xfId="0" applyFill="1" applyBorder="1" applyAlignment="1">
      <alignment horizontal="left" vertical="center"/>
    </xf>
    <xf numFmtId="0" fontId="0" fillId="35" borderId="29" xfId="0" applyFill="1" applyBorder="1" applyAlignment="1">
      <alignment horizontal="left" vertical="center"/>
    </xf>
    <xf numFmtId="0" fontId="0" fillId="35" borderId="20" xfId="0" applyFill="1" applyBorder="1" applyAlignment="1">
      <alignment horizontal="left" vertical="center"/>
    </xf>
    <xf numFmtId="0" fontId="0" fillId="0" borderId="18" xfId="0" applyBorder="1" applyAlignment="1">
      <alignment horizontal="left"/>
    </xf>
    <xf numFmtId="0" fontId="0" fillId="0" borderId="29" xfId="0" applyBorder="1" applyAlignment="1">
      <alignment horizontal="left"/>
    </xf>
    <xf numFmtId="0" fontId="0" fillId="0" borderId="20" xfId="0" applyBorder="1" applyAlignment="1">
      <alignment horizontal="left"/>
    </xf>
    <xf numFmtId="192" fontId="0" fillId="0" borderId="18" xfId="51" applyNumberFormat="1" applyFont="1" applyBorder="1" applyAlignment="1">
      <alignment horizontal="center"/>
    </xf>
    <xf numFmtId="192" fontId="0" fillId="0" borderId="20" xfId="51" applyNumberFormat="1" applyFont="1" applyBorder="1" applyAlignment="1">
      <alignment horizontal="center"/>
    </xf>
    <xf numFmtId="0" fontId="75" fillId="0" borderId="10" xfId="0" applyFont="1" applyBorder="1" applyAlignment="1">
      <alignment horizontal="left"/>
    </xf>
    <xf numFmtId="0" fontId="0" fillId="0" borderId="10" xfId="0" applyBorder="1" applyAlignment="1">
      <alignment horizontal="left"/>
    </xf>
    <xf numFmtId="0" fontId="63" fillId="0" borderId="0" xfId="0" applyFont="1" applyAlignment="1">
      <alignment horizontal="center"/>
    </xf>
    <xf numFmtId="0" fontId="0" fillId="0" borderId="18" xfId="0" applyFill="1" applyBorder="1" applyAlignment="1">
      <alignment horizontal="left"/>
    </xf>
    <xf numFmtId="0" fontId="0" fillId="0" borderId="29" xfId="0" applyFill="1" applyBorder="1" applyAlignment="1">
      <alignment horizontal="left"/>
    </xf>
    <xf numFmtId="0" fontId="0" fillId="0" borderId="20" xfId="0" applyFill="1" applyBorder="1" applyAlignment="1">
      <alignment horizontal="left"/>
    </xf>
    <xf numFmtId="192" fontId="0" fillId="0" borderId="10" xfId="51" applyNumberFormat="1" applyFont="1" applyBorder="1" applyAlignment="1">
      <alignment horizontal="center"/>
    </xf>
    <xf numFmtId="0" fontId="63" fillId="0" borderId="0" xfId="0" applyFont="1" applyBorder="1" applyAlignment="1">
      <alignment horizontal="center"/>
    </xf>
    <xf numFmtId="192" fontId="63" fillId="0" borderId="23" xfId="51" applyNumberFormat="1" applyFont="1" applyBorder="1" applyAlignment="1">
      <alignment horizontal="center"/>
    </xf>
    <xf numFmtId="192" fontId="0" fillId="0" borderId="18" xfId="51" applyNumberFormat="1" applyFont="1" applyFill="1" applyBorder="1" applyAlignment="1">
      <alignment horizontal="center"/>
    </xf>
    <xf numFmtId="192" fontId="0" fillId="0" borderId="20" xfId="51" applyNumberFormat="1" applyFont="1" applyFill="1" applyBorder="1" applyAlignment="1">
      <alignment horizontal="center"/>
    </xf>
    <xf numFmtId="192" fontId="63" fillId="0" borderId="0" xfId="51" applyNumberFormat="1" applyFont="1" applyAlignment="1">
      <alignment horizontal="center"/>
    </xf>
    <xf numFmtId="0" fontId="63" fillId="0" borderId="10" xfId="0" applyFont="1" applyBorder="1" applyAlignment="1">
      <alignment horizontal="center" vertical="center"/>
    </xf>
    <xf numFmtId="0" fontId="63" fillId="0" borderId="18" xfId="0" applyFont="1" applyBorder="1" applyAlignment="1">
      <alignment horizontal="center"/>
    </xf>
    <xf numFmtId="0" fontId="63" fillId="0" borderId="20" xfId="0" applyFont="1" applyBorder="1" applyAlignment="1">
      <alignment horizontal="center"/>
    </xf>
    <xf numFmtId="0" fontId="0" fillId="0" borderId="10" xfId="0" applyFill="1" applyBorder="1" applyAlignment="1">
      <alignment horizontal="left"/>
    </xf>
    <xf numFmtId="192" fontId="0" fillId="0" borderId="10" xfId="51" applyNumberFormat="1" applyFont="1" applyFill="1" applyBorder="1" applyAlignment="1">
      <alignment horizontal="center"/>
    </xf>
    <xf numFmtId="192" fontId="0" fillId="0" borderId="21" xfId="51" applyNumberFormat="1" applyFont="1" applyFill="1" applyBorder="1" applyAlignment="1">
      <alignment horizontal="center"/>
    </xf>
    <xf numFmtId="0" fontId="63" fillId="0" borderId="22" xfId="0" applyFont="1" applyBorder="1" applyAlignment="1">
      <alignment horizontal="center"/>
    </xf>
    <xf numFmtId="0" fontId="63" fillId="0" borderId="24" xfId="0" applyFont="1" applyBorder="1" applyAlignment="1">
      <alignment horizontal="center"/>
    </xf>
    <xf numFmtId="169" fontId="8" fillId="0" borderId="10" xfId="50" applyFont="1" applyFill="1" applyBorder="1" applyAlignment="1" applyProtection="1">
      <alignment horizontal="center" vertical="center" wrapText="1"/>
      <protection locked="0"/>
    </xf>
    <xf numFmtId="0" fontId="2" fillId="34" borderId="10" xfId="39" applyFont="1" applyFill="1" applyBorder="1" applyAlignment="1" applyProtection="1">
      <alignment horizontal="center" vertical="center"/>
      <protection locked="0"/>
    </xf>
    <xf numFmtId="0" fontId="37" fillId="0" borderId="10" xfId="0" applyFont="1" applyBorder="1" applyAlignment="1" applyProtection="1">
      <alignment horizontal="center" vertical="center" wrapText="1"/>
      <protection locked="0"/>
    </xf>
    <xf numFmtId="1" fontId="8" fillId="0" borderId="10" xfId="0" applyNumberFormat="1" applyFont="1" applyBorder="1" applyAlignment="1" applyProtection="1">
      <alignment horizontal="center" vertical="center" wrapText="1"/>
      <protection locked="0"/>
    </xf>
    <xf numFmtId="192" fontId="8" fillId="0" borderId="10" xfId="51" applyNumberFormat="1" applyFont="1" applyBorder="1" applyAlignment="1" applyProtection="1">
      <alignment horizontal="center" vertical="center" wrapText="1"/>
      <protection locked="0"/>
    </xf>
    <xf numFmtId="0" fontId="8" fillId="0" borderId="10" xfId="0" applyFont="1" applyBorder="1" applyAlignment="1" applyProtection="1">
      <alignment wrapText="1"/>
      <protection locked="0"/>
    </xf>
    <xf numFmtId="169" fontId="8" fillId="0" borderId="10" xfId="0" applyNumberFormat="1" applyFont="1" applyBorder="1" applyAlignment="1" applyProtection="1">
      <alignment wrapText="1"/>
      <protection locked="0"/>
    </xf>
    <xf numFmtId="169" fontId="8" fillId="0" borderId="10" xfId="56" applyNumberFormat="1" applyFont="1" applyBorder="1" applyAlignment="1" applyProtection="1">
      <alignment wrapText="1"/>
      <protection locked="0"/>
    </xf>
    <xf numFmtId="1" fontId="8" fillId="0" borderId="10" xfId="0" applyNumberFormat="1" applyFont="1" applyFill="1" applyBorder="1" applyAlignment="1" applyProtection="1">
      <alignment horizontal="center" vertical="center" wrapText="1"/>
      <protection locked="0"/>
    </xf>
    <xf numFmtId="0" fontId="8" fillId="0" borderId="10" xfId="0" applyFont="1" applyFill="1" applyBorder="1" applyAlignment="1" applyProtection="1">
      <alignment wrapText="1"/>
      <protection locked="0"/>
    </xf>
    <xf numFmtId="14" fontId="8" fillId="0" borderId="10" xfId="0" applyNumberFormat="1" applyFont="1" applyBorder="1" applyAlignment="1" applyProtection="1">
      <alignment horizontal="center" vertical="center" wrapText="1"/>
      <protection locked="0"/>
    </xf>
    <xf numFmtId="9" fontId="8" fillId="0" borderId="10" xfId="56" applyFont="1" applyBorder="1" applyAlignment="1" applyProtection="1">
      <alignment horizontal="center" vertical="center" wrapText="1"/>
      <protection locked="0"/>
    </xf>
    <xf numFmtId="203" fontId="8" fillId="0" borderId="18" xfId="51" applyNumberFormat="1" applyFont="1" applyBorder="1" applyAlignment="1" applyProtection="1">
      <alignment horizontal="center" vertical="center" wrapText="1"/>
      <protection locked="0"/>
    </xf>
    <xf numFmtId="170" fontId="8" fillId="0" borderId="10" xfId="51" applyNumberFormat="1" applyFont="1" applyBorder="1" applyAlignment="1" applyProtection="1">
      <alignment horizontal="center" vertical="center" wrapText="1"/>
      <protection locked="0"/>
    </xf>
    <xf numFmtId="0" fontId="42" fillId="0" borderId="0" xfId="0" applyFont="1" applyAlignment="1">
      <alignment horizontal="justify" vertical="center"/>
    </xf>
    <xf numFmtId="49" fontId="8" fillId="34" borderId="10" xfId="51" applyNumberFormat="1" applyFont="1" applyFill="1" applyBorder="1" applyAlignment="1">
      <alignment horizontal="center" vertical="center"/>
    </xf>
    <xf numFmtId="0" fontId="8" fillId="34" borderId="10" xfId="0" applyFont="1" applyFill="1" applyBorder="1" applyAlignment="1">
      <alignment horizontal="center" vertical="center" wrapText="1"/>
    </xf>
    <xf numFmtId="0" fontId="8" fillId="34" borderId="10" xfId="0" applyFont="1" applyFill="1" applyBorder="1" applyAlignment="1" applyProtection="1">
      <alignment horizontal="left" vertical="center" wrapText="1"/>
      <protection locked="0"/>
    </xf>
    <xf numFmtId="0" fontId="8" fillId="34" borderId="10" xfId="0" applyFont="1" applyFill="1" applyBorder="1" applyAlignment="1" applyProtection="1">
      <alignment wrapText="1"/>
      <protection locked="0"/>
    </xf>
    <xf numFmtId="49" fontId="8" fillId="0" borderId="10" xfId="51" applyNumberFormat="1" applyFont="1" applyFill="1" applyBorder="1" applyAlignment="1">
      <alignment horizontal="center" vertical="center"/>
    </xf>
    <xf numFmtId="0" fontId="8" fillId="0" borderId="10" xfId="0" applyFont="1" applyFill="1" applyBorder="1" applyAlignment="1">
      <alignment horizontal="justify" vertical="center" wrapText="1"/>
    </xf>
    <xf numFmtId="192" fontId="8" fillId="0" borderId="10" xfId="0" applyNumberFormat="1" applyFont="1" applyFill="1" applyBorder="1" applyAlignment="1" applyProtection="1">
      <alignment horizontal="center" vertical="center" wrapText="1"/>
      <protection locked="0"/>
    </xf>
    <xf numFmtId="0" fontId="8" fillId="36" borderId="10" xfId="0" applyFont="1" applyFill="1" applyBorder="1" applyAlignment="1">
      <alignment horizontal="justify" vertical="center" wrapText="1"/>
    </xf>
    <xf numFmtId="0" fontId="43" fillId="0" borderId="10" xfId="0" applyFont="1" applyBorder="1" applyAlignment="1" applyProtection="1">
      <alignment horizontal="center" vertical="center" wrapText="1"/>
      <protection locked="0"/>
    </xf>
    <xf numFmtId="0" fontId="44" fillId="0" borderId="10" xfId="0" applyFont="1" applyBorder="1" applyAlignment="1" applyProtection="1">
      <alignment horizontal="center" vertical="center" wrapText="1"/>
      <protection locked="0"/>
    </xf>
    <xf numFmtId="0" fontId="45" fillId="0" borderId="10" xfId="0" applyFont="1" applyFill="1" applyBorder="1" applyAlignment="1">
      <alignment horizontal="justify" vertical="center" wrapText="1"/>
    </xf>
    <xf numFmtId="1" fontId="45" fillId="0" borderId="10" xfId="0" applyNumberFormat="1" applyFont="1" applyFill="1" applyBorder="1" applyAlignment="1">
      <alignment horizontal="center" vertical="center" wrapText="1"/>
    </xf>
    <xf numFmtId="0" fontId="45" fillId="0" borderId="10" xfId="0" applyFont="1" applyFill="1" applyBorder="1" applyAlignment="1">
      <alignment horizontal="center" vertical="center" wrapText="1"/>
    </xf>
    <xf numFmtId="0" fontId="45" fillId="0" borderId="10" xfId="0" applyFont="1" applyFill="1" applyBorder="1" applyAlignment="1" applyProtection="1">
      <alignment horizontal="center" vertical="center" wrapText="1"/>
      <protection locked="0"/>
    </xf>
    <xf numFmtId="169" fontId="43" fillId="0" borderId="10" xfId="50" applyFont="1" applyFill="1" applyBorder="1" applyAlignment="1" applyProtection="1">
      <alignment horizontal="center" vertical="center" wrapText="1"/>
      <protection locked="0"/>
    </xf>
    <xf numFmtId="1" fontId="43" fillId="0" borderId="10" xfId="0" applyNumberFormat="1" applyFont="1" applyBorder="1" applyAlignment="1" applyProtection="1">
      <alignment horizontal="center" vertical="center" wrapText="1"/>
      <protection locked="0"/>
    </xf>
    <xf numFmtId="0" fontId="43" fillId="0" borderId="10" xfId="0" applyFont="1" applyBorder="1" applyAlignment="1" applyProtection="1">
      <alignment wrapText="1"/>
      <protection locked="0"/>
    </xf>
    <xf numFmtId="192" fontId="43" fillId="0" borderId="10" xfId="51" applyNumberFormat="1" applyFont="1" applyBorder="1" applyAlignment="1" applyProtection="1">
      <alignment horizontal="center" vertical="center" wrapText="1"/>
      <protection locked="0"/>
    </xf>
    <xf numFmtId="3" fontId="43" fillId="34" borderId="10" xfId="51" applyNumberFormat="1" applyFont="1" applyFill="1" applyBorder="1" applyAlignment="1" applyProtection="1">
      <alignment horizontal="center" vertical="center"/>
      <protection locked="0"/>
    </xf>
    <xf numFmtId="0" fontId="43" fillId="0" borderId="10" xfId="0" applyFont="1" applyFill="1" applyBorder="1" applyAlignment="1" applyProtection="1">
      <alignment horizontal="center" vertical="center" wrapText="1"/>
      <protection locked="0"/>
    </xf>
    <xf numFmtId="0" fontId="44" fillId="0" borderId="10" xfId="0" applyFont="1" applyFill="1" applyBorder="1" applyAlignment="1" applyProtection="1">
      <alignment horizontal="center" vertical="center" wrapText="1"/>
      <protection locked="0"/>
    </xf>
    <xf numFmtId="1" fontId="43" fillId="0" borderId="10" xfId="0" applyNumberFormat="1" applyFont="1" applyFill="1" applyBorder="1" applyAlignment="1" applyProtection="1">
      <alignment horizontal="center" vertical="center" wrapText="1"/>
      <protection locked="0"/>
    </xf>
    <xf numFmtId="0" fontId="43" fillId="0" borderId="10" xfId="0" applyFont="1" applyFill="1" applyBorder="1" applyAlignment="1" applyProtection="1">
      <alignment wrapText="1"/>
      <protection locked="0"/>
    </xf>
    <xf numFmtId="192" fontId="43" fillId="0" borderId="10" xfId="51" applyNumberFormat="1" applyFont="1" applyFill="1" applyBorder="1" applyAlignment="1" applyProtection="1">
      <alignment horizontal="center" vertical="center" wrapText="1"/>
      <protection locked="0"/>
    </xf>
    <xf numFmtId="3" fontId="43" fillId="0" borderId="10" xfId="51" applyNumberFormat="1" applyFont="1" applyFill="1" applyBorder="1" applyAlignment="1" applyProtection="1">
      <alignment horizontal="center" vertical="center"/>
      <protection locked="0"/>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733425</xdr:colOff>
      <xdr:row>0</xdr:row>
      <xdr:rowOff>76200</xdr:rowOff>
    </xdr:from>
    <xdr:to>
      <xdr:col>2</xdr:col>
      <xdr:colOff>552450</xdr:colOff>
      <xdr:row>2</xdr:row>
      <xdr:rowOff>266700</xdr:rowOff>
    </xdr:to>
    <xdr:pic>
      <xdr:nvPicPr>
        <xdr:cNvPr id="1" name="Imagen 2"/>
        <xdr:cNvPicPr preferRelativeResize="1">
          <a:picLocks noChangeAspect="1"/>
        </xdr:cNvPicPr>
      </xdr:nvPicPr>
      <xdr:blipFill>
        <a:blip r:embed="rId1"/>
        <a:stretch>
          <a:fillRect/>
        </a:stretch>
      </xdr:blipFill>
      <xdr:spPr>
        <a:xfrm>
          <a:off x="2733675" y="76200"/>
          <a:ext cx="1790700" cy="571500"/>
        </a:xfrm>
        <a:prstGeom prst="rect">
          <a:avLst/>
        </a:prstGeom>
        <a:noFill/>
        <a:ln w="9525" cmpd="sng">
          <a:noFill/>
        </a:ln>
      </xdr:spPr>
    </xdr:pic>
    <xdr:clientData/>
  </xdr:twoCellAnchor>
  <xdr:twoCellAnchor editAs="oneCell">
    <xdr:from>
      <xdr:col>11</xdr:col>
      <xdr:colOff>733425</xdr:colOff>
      <xdr:row>0</xdr:row>
      <xdr:rowOff>76200</xdr:rowOff>
    </xdr:from>
    <xdr:to>
      <xdr:col>12</xdr:col>
      <xdr:colOff>1485900</xdr:colOff>
      <xdr:row>2</xdr:row>
      <xdr:rowOff>266700</xdr:rowOff>
    </xdr:to>
    <xdr:pic>
      <xdr:nvPicPr>
        <xdr:cNvPr id="2" name="Imagen 2"/>
        <xdr:cNvPicPr preferRelativeResize="1">
          <a:picLocks noChangeAspect="1"/>
        </xdr:cNvPicPr>
      </xdr:nvPicPr>
      <xdr:blipFill>
        <a:blip r:embed="rId1"/>
        <a:stretch>
          <a:fillRect/>
        </a:stretch>
      </xdr:blipFill>
      <xdr:spPr>
        <a:xfrm>
          <a:off x="14497050" y="76200"/>
          <a:ext cx="1781175" cy="571500"/>
        </a:xfrm>
        <a:prstGeom prst="rect">
          <a:avLst/>
        </a:prstGeom>
        <a:noFill/>
        <a:ln w="9525" cmpd="sng">
          <a:noFill/>
        </a:ln>
      </xdr:spPr>
    </xdr:pic>
    <xdr:clientData/>
  </xdr:twoCellAnchor>
  <xdr:twoCellAnchor editAs="oneCell">
    <xdr:from>
      <xdr:col>23</xdr:col>
      <xdr:colOff>733425</xdr:colOff>
      <xdr:row>0</xdr:row>
      <xdr:rowOff>76200</xdr:rowOff>
    </xdr:from>
    <xdr:to>
      <xdr:col>25</xdr:col>
      <xdr:colOff>352425</xdr:colOff>
      <xdr:row>2</xdr:row>
      <xdr:rowOff>266700</xdr:rowOff>
    </xdr:to>
    <xdr:pic>
      <xdr:nvPicPr>
        <xdr:cNvPr id="3" name="Imagen 2"/>
        <xdr:cNvPicPr preferRelativeResize="1">
          <a:picLocks noChangeAspect="1"/>
        </xdr:cNvPicPr>
      </xdr:nvPicPr>
      <xdr:blipFill>
        <a:blip r:embed="rId1"/>
        <a:stretch>
          <a:fillRect/>
        </a:stretch>
      </xdr:blipFill>
      <xdr:spPr>
        <a:xfrm>
          <a:off x="31299150" y="76200"/>
          <a:ext cx="1790700" cy="571500"/>
        </a:xfrm>
        <a:prstGeom prst="rect">
          <a:avLst/>
        </a:prstGeom>
        <a:noFill/>
        <a:ln w="9525" cmpd="sng">
          <a:noFill/>
        </a:ln>
      </xdr:spPr>
    </xdr:pic>
    <xdr:clientData/>
  </xdr:twoCellAnchor>
  <xdr:twoCellAnchor editAs="oneCell">
    <xdr:from>
      <xdr:col>36</xdr:col>
      <xdr:colOff>733425</xdr:colOff>
      <xdr:row>0</xdr:row>
      <xdr:rowOff>76200</xdr:rowOff>
    </xdr:from>
    <xdr:to>
      <xdr:col>38</xdr:col>
      <xdr:colOff>9525</xdr:colOff>
      <xdr:row>2</xdr:row>
      <xdr:rowOff>266700</xdr:rowOff>
    </xdr:to>
    <xdr:pic>
      <xdr:nvPicPr>
        <xdr:cNvPr id="4" name="Imagen 2"/>
        <xdr:cNvPicPr preferRelativeResize="1">
          <a:picLocks noChangeAspect="1"/>
        </xdr:cNvPicPr>
      </xdr:nvPicPr>
      <xdr:blipFill>
        <a:blip r:embed="rId1"/>
        <a:stretch>
          <a:fillRect/>
        </a:stretch>
      </xdr:blipFill>
      <xdr:spPr>
        <a:xfrm>
          <a:off x="47424975" y="76200"/>
          <a:ext cx="1771650" cy="571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undinamarca.gov.co/"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S127"/>
  <sheetViews>
    <sheetView tabSelected="1" view="pageBreakPreview" zoomScale="70" zoomScaleNormal="73" zoomScaleSheetLayoutView="70" zoomScalePageLayoutView="0" workbookViewId="0" topLeftCell="A11">
      <selection activeCell="G27" sqref="G27"/>
    </sheetView>
  </sheetViews>
  <sheetFormatPr defaultColWidth="11.421875" defaultRowHeight="15"/>
  <cols>
    <col min="1" max="1" width="30.00390625" style="2" customWidth="1"/>
    <col min="2" max="2" width="29.57421875" style="2" customWidth="1"/>
    <col min="3" max="3" width="14.00390625" style="2" customWidth="1"/>
    <col min="4" max="4" width="18.421875" style="2" customWidth="1"/>
    <col min="5" max="5" width="11.140625" style="2" customWidth="1"/>
    <col min="6" max="6" width="14.7109375" style="2" bestFit="1" customWidth="1"/>
    <col min="7" max="7" width="12.7109375" style="2" customWidth="1"/>
    <col min="8" max="8" width="14.421875" style="2" customWidth="1"/>
    <col min="9" max="9" width="11.8515625" style="2" customWidth="1"/>
    <col min="10" max="10" width="24.140625" style="2" customWidth="1"/>
    <col min="11" max="11" width="25.421875" style="1" customWidth="1"/>
    <col min="12" max="12" width="15.421875" style="2" customWidth="1"/>
    <col min="13" max="13" width="46.140625" style="23" customWidth="1"/>
    <col min="14" max="14" width="18.28125" style="2" customWidth="1"/>
    <col min="15" max="15" width="17.8515625" style="2" customWidth="1"/>
    <col min="16" max="16" width="16.7109375" style="2" customWidth="1"/>
    <col min="17" max="17" width="22.28125" style="2" bestFit="1" customWidth="1"/>
    <col min="18" max="18" width="20.57421875" style="2" customWidth="1"/>
    <col min="19" max="19" width="19.8515625" style="2" customWidth="1"/>
    <col min="20" max="20" width="14.421875" style="2" customWidth="1"/>
    <col min="21" max="21" width="22.140625" style="2" customWidth="1"/>
    <col min="22" max="22" width="22.8515625" style="2" customWidth="1"/>
    <col min="23" max="23" width="15.421875" style="143" bestFit="1" customWidth="1"/>
    <col min="24" max="24" width="13.421875" style="143" customWidth="1"/>
    <col min="25" max="25" width="19.140625" style="143" customWidth="1"/>
    <col min="26" max="26" width="18.421875" style="2" customWidth="1"/>
    <col min="27" max="27" width="21.28125" style="51" customWidth="1"/>
    <col min="28" max="28" width="20.421875" style="2" customWidth="1"/>
    <col min="29" max="29" width="22.57421875" style="2" customWidth="1"/>
    <col min="30" max="30" width="18.00390625" style="2" customWidth="1"/>
    <col min="31" max="31" width="15.00390625" style="2" customWidth="1"/>
    <col min="32" max="40" width="18.7109375" style="2" customWidth="1"/>
    <col min="41" max="41" width="16.8515625" style="2" bestFit="1" customWidth="1"/>
    <col min="42" max="42" width="14.421875" style="2" bestFit="1" customWidth="1"/>
    <col min="43" max="43" width="17.7109375" style="2" bestFit="1" customWidth="1"/>
    <col min="44" max="16384" width="11.421875" style="2" customWidth="1"/>
  </cols>
  <sheetData>
    <row r="1" spans="1:45" ht="15">
      <c r="A1" s="173"/>
      <c r="B1" s="174"/>
      <c r="C1" s="174"/>
      <c r="D1" s="175"/>
      <c r="E1" s="182" t="s">
        <v>39</v>
      </c>
      <c r="F1" s="182"/>
      <c r="G1" s="182"/>
      <c r="H1" s="182"/>
      <c r="I1" s="183" t="s">
        <v>41</v>
      </c>
      <c r="J1" s="183"/>
      <c r="K1" s="173"/>
      <c r="L1" s="174"/>
      <c r="M1" s="174"/>
      <c r="N1" s="175"/>
      <c r="O1" s="182" t="s">
        <v>39</v>
      </c>
      <c r="P1" s="182"/>
      <c r="Q1" s="182"/>
      <c r="R1" s="182"/>
      <c r="S1" s="183" t="s">
        <v>41</v>
      </c>
      <c r="T1" s="183"/>
      <c r="W1" s="173"/>
      <c r="X1" s="174"/>
      <c r="Y1" s="174"/>
      <c r="Z1" s="175"/>
      <c r="AA1" s="182" t="s">
        <v>39</v>
      </c>
      <c r="AB1" s="182"/>
      <c r="AC1" s="182"/>
      <c r="AD1" s="182"/>
      <c r="AE1" s="183" t="s">
        <v>41</v>
      </c>
      <c r="AF1" s="183"/>
      <c r="AJ1" s="173"/>
      <c r="AK1" s="174"/>
      <c r="AL1" s="174"/>
      <c r="AM1" s="175"/>
      <c r="AN1" s="182" t="s">
        <v>39</v>
      </c>
      <c r="AO1" s="182"/>
      <c r="AP1" s="182"/>
      <c r="AQ1" s="182"/>
      <c r="AR1" s="183" t="s">
        <v>41</v>
      </c>
      <c r="AS1" s="183"/>
    </row>
    <row r="2" spans="1:45" ht="15">
      <c r="A2" s="176"/>
      <c r="B2" s="177"/>
      <c r="C2" s="177"/>
      <c r="D2" s="178"/>
      <c r="E2" s="182"/>
      <c r="F2" s="182"/>
      <c r="G2" s="182"/>
      <c r="H2" s="182"/>
      <c r="I2" s="183" t="s">
        <v>62</v>
      </c>
      <c r="J2" s="183"/>
      <c r="K2" s="176"/>
      <c r="L2" s="177"/>
      <c r="M2" s="177"/>
      <c r="N2" s="178"/>
      <c r="O2" s="182"/>
      <c r="P2" s="182"/>
      <c r="Q2" s="182"/>
      <c r="R2" s="182"/>
      <c r="S2" s="183" t="s">
        <v>62</v>
      </c>
      <c r="T2" s="183"/>
      <c r="W2" s="176"/>
      <c r="X2" s="177"/>
      <c r="Y2" s="177"/>
      <c r="Z2" s="178"/>
      <c r="AA2" s="182"/>
      <c r="AB2" s="182"/>
      <c r="AC2" s="182"/>
      <c r="AD2" s="182"/>
      <c r="AE2" s="183" t="s">
        <v>62</v>
      </c>
      <c r="AF2" s="183"/>
      <c r="AJ2" s="176"/>
      <c r="AK2" s="177"/>
      <c r="AL2" s="177"/>
      <c r="AM2" s="178"/>
      <c r="AN2" s="182"/>
      <c r="AO2" s="182"/>
      <c r="AP2" s="182"/>
      <c r="AQ2" s="182"/>
      <c r="AR2" s="183" t="s">
        <v>62</v>
      </c>
      <c r="AS2" s="183"/>
    </row>
    <row r="3" spans="1:45" ht="24" customHeight="1">
      <c r="A3" s="179"/>
      <c r="B3" s="180"/>
      <c r="C3" s="180"/>
      <c r="D3" s="181"/>
      <c r="E3" s="182" t="s">
        <v>40</v>
      </c>
      <c r="F3" s="182"/>
      <c r="G3" s="182"/>
      <c r="H3" s="182"/>
      <c r="I3" s="184" t="s">
        <v>63</v>
      </c>
      <c r="J3" s="185"/>
      <c r="K3" s="179"/>
      <c r="L3" s="180"/>
      <c r="M3" s="180"/>
      <c r="N3" s="181"/>
      <c r="O3" s="182" t="s">
        <v>40</v>
      </c>
      <c r="P3" s="182"/>
      <c r="Q3" s="182"/>
      <c r="R3" s="182"/>
      <c r="S3" s="184" t="s">
        <v>63</v>
      </c>
      <c r="T3" s="185"/>
      <c r="W3" s="179"/>
      <c r="X3" s="180"/>
      <c r="Y3" s="180"/>
      <c r="Z3" s="181"/>
      <c r="AA3" s="182" t="s">
        <v>40</v>
      </c>
      <c r="AB3" s="182"/>
      <c r="AC3" s="182"/>
      <c r="AD3" s="182"/>
      <c r="AE3" s="184" t="s">
        <v>63</v>
      </c>
      <c r="AF3" s="185"/>
      <c r="AJ3" s="179"/>
      <c r="AK3" s="180"/>
      <c r="AL3" s="180"/>
      <c r="AM3" s="181"/>
      <c r="AN3" s="182" t="s">
        <v>40</v>
      </c>
      <c r="AO3" s="182"/>
      <c r="AP3" s="182"/>
      <c r="AQ3" s="182"/>
      <c r="AR3" s="184" t="s">
        <v>63</v>
      </c>
      <c r="AS3" s="185"/>
    </row>
    <row r="4" ht="15"/>
    <row r="5" ht="15"/>
    <row r="6" ht="15"/>
    <row r="7" ht="15"/>
    <row r="8" spans="1:2" ht="15" customHeight="1">
      <c r="A8" s="3" t="s">
        <v>20</v>
      </c>
      <c r="B8" s="19"/>
    </row>
    <row r="9" spans="1:2" ht="15">
      <c r="A9" s="19"/>
      <c r="B9" s="3"/>
    </row>
    <row r="10" spans="1:9" ht="15.75" customHeight="1" thickBot="1">
      <c r="A10" s="3" t="s">
        <v>0</v>
      </c>
      <c r="B10" s="19"/>
      <c r="F10" s="192" t="s">
        <v>43</v>
      </c>
      <c r="G10" s="193"/>
      <c r="H10" s="193"/>
      <c r="I10" s="194"/>
    </row>
    <row r="11" spans="1:18" ht="31.5" customHeight="1">
      <c r="A11" s="20" t="s">
        <v>1</v>
      </c>
      <c r="B11" s="25" t="s">
        <v>64</v>
      </c>
      <c r="F11" s="195"/>
      <c r="G11" s="196"/>
      <c r="H11" s="196"/>
      <c r="I11" s="197"/>
      <c r="O11" s="4"/>
      <c r="P11" s="4"/>
      <c r="Q11" s="4"/>
      <c r="R11" s="4"/>
    </row>
    <row r="12" spans="1:18" ht="30">
      <c r="A12" s="21" t="s">
        <v>2</v>
      </c>
      <c r="B12" s="26" t="s">
        <v>65</v>
      </c>
      <c r="F12" s="195"/>
      <c r="G12" s="196"/>
      <c r="H12" s="196"/>
      <c r="I12" s="197"/>
      <c r="O12" s="4"/>
      <c r="P12" s="4"/>
      <c r="Q12" s="4"/>
      <c r="R12" s="4"/>
    </row>
    <row r="13" spans="1:18" ht="15">
      <c r="A13" s="21" t="s">
        <v>3</v>
      </c>
      <c r="B13" s="27">
        <v>7491454</v>
      </c>
      <c r="F13" s="195"/>
      <c r="G13" s="196"/>
      <c r="H13" s="196"/>
      <c r="I13" s="197"/>
      <c r="O13" s="4"/>
      <c r="P13" s="4"/>
      <c r="Q13" s="4"/>
      <c r="R13" s="4"/>
    </row>
    <row r="14" spans="1:18" ht="30">
      <c r="A14" s="21" t="s">
        <v>16</v>
      </c>
      <c r="B14" s="28" t="s">
        <v>66</v>
      </c>
      <c r="F14" s="198"/>
      <c r="G14" s="199"/>
      <c r="H14" s="199"/>
      <c r="I14" s="200"/>
      <c r="O14" s="4"/>
      <c r="P14" s="4"/>
      <c r="Q14" s="4"/>
      <c r="R14" s="4"/>
    </row>
    <row r="15" spans="1:18" ht="409.5">
      <c r="A15" s="32" t="s">
        <v>19</v>
      </c>
      <c r="B15" s="117" t="s">
        <v>325</v>
      </c>
      <c r="F15" s="5"/>
      <c r="G15" s="5"/>
      <c r="H15" s="5"/>
      <c r="I15" s="5"/>
      <c r="O15" s="4"/>
      <c r="P15" s="4"/>
      <c r="Q15" s="4"/>
      <c r="R15" s="4"/>
    </row>
    <row r="16" spans="1:18" ht="122.25" customHeight="1">
      <c r="A16" s="24" t="s">
        <v>4</v>
      </c>
      <c r="B16" s="31" t="s">
        <v>67</v>
      </c>
      <c r="F16" s="192" t="s">
        <v>44</v>
      </c>
      <c r="G16" s="193"/>
      <c r="H16" s="193"/>
      <c r="I16" s="194"/>
      <c r="O16" s="4"/>
      <c r="P16" s="4"/>
      <c r="Q16" s="4"/>
      <c r="R16" s="4"/>
    </row>
    <row r="17" spans="1:18" ht="15">
      <c r="A17" s="21" t="s">
        <v>5</v>
      </c>
      <c r="B17" s="26">
        <v>7491454</v>
      </c>
      <c r="F17" s="195"/>
      <c r="G17" s="196"/>
      <c r="H17" s="196"/>
      <c r="I17" s="197"/>
      <c r="O17" s="4"/>
      <c r="P17" s="4"/>
      <c r="Q17" s="4"/>
      <c r="R17" s="4"/>
    </row>
    <row r="18" spans="1:18" ht="15">
      <c r="A18" s="21" t="s">
        <v>21</v>
      </c>
      <c r="B18" s="29">
        <v>34531830615</v>
      </c>
      <c r="F18" s="195"/>
      <c r="G18" s="196"/>
      <c r="H18" s="196"/>
      <c r="I18" s="197"/>
      <c r="O18" s="4"/>
      <c r="P18" s="4"/>
      <c r="Q18" s="4"/>
      <c r="R18" s="4"/>
    </row>
    <row r="19" spans="1:18" ht="30">
      <c r="A19" s="21" t="s">
        <v>22</v>
      </c>
      <c r="B19" s="166">
        <v>828116000</v>
      </c>
      <c r="F19" s="195"/>
      <c r="G19" s="196"/>
      <c r="H19" s="196"/>
      <c r="I19" s="197"/>
      <c r="O19" s="4"/>
      <c r="P19" s="4"/>
      <c r="Q19" s="4"/>
      <c r="R19" s="4"/>
    </row>
    <row r="20" spans="1:18" ht="30">
      <c r="A20" s="21" t="s">
        <v>23</v>
      </c>
      <c r="B20" s="166">
        <v>82811600</v>
      </c>
      <c r="F20" s="198"/>
      <c r="G20" s="199"/>
      <c r="H20" s="199"/>
      <c r="I20" s="200"/>
      <c r="O20" s="4"/>
      <c r="P20" s="4"/>
      <c r="Q20" s="4"/>
      <c r="R20" s="4"/>
    </row>
    <row r="21" spans="1:18" ht="30.75" thickBot="1">
      <c r="A21" s="22" t="s">
        <v>18</v>
      </c>
      <c r="B21" s="30" t="s">
        <v>443</v>
      </c>
      <c r="O21" s="4"/>
      <c r="P21" s="4"/>
      <c r="Q21" s="4"/>
      <c r="R21" s="4"/>
    </row>
    <row r="22" spans="1:18" ht="102" customHeight="1">
      <c r="A22" s="6"/>
      <c r="B22" s="7"/>
      <c r="E22" s="23"/>
      <c r="F22" s="189" t="s">
        <v>47</v>
      </c>
      <c r="G22" s="190"/>
      <c r="H22" s="190"/>
      <c r="I22" s="191"/>
      <c r="O22" s="4"/>
      <c r="P22" s="4"/>
      <c r="Q22" s="4"/>
      <c r="R22" s="4"/>
    </row>
    <row r="23" spans="1:41" ht="15">
      <c r="A23" s="8"/>
      <c r="B23" s="9"/>
      <c r="C23" s="10"/>
      <c r="D23" s="10"/>
      <c r="E23" s="10"/>
      <c r="F23" s="10"/>
      <c r="G23" s="10"/>
      <c r="H23" s="10"/>
      <c r="I23" s="10"/>
      <c r="J23" s="10"/>
      <c r="K23" s="11"/>
      <c r="L23" s="10"/>
      <c r="M23" s="48"/>
      <c r="N23" s="10"/>
      <c r="O23" s="12"/>
      <c r="P23" s="12"/>
      <c r="Q23" s="12"/>
      <c r="R23" s="12"/>
      <c r="S23" s="10"/>
      <c r="T23" s="10"/>
      <c r="U23" s="10"/>
      <c r="V23" s="10"/>
      <c r="W23" s="144"/>
      <c r="X23" s="144"/>
      <c r="Y23" s="144"/>
      <c r="Z23" s="10"/>
      <c r="AA23" s="52"/>
      <c r="AB23" s="10"/>
      <c r="AC23" s="10"/>
      <c r="AD23" s="10"/>
      <c r="AE23" s="10"/>
      <c r="AF23" s="10"/>
      <c r="AG23" s="10"/>
      <c r="AH23" s="10"/>
      <c r="AI23" s="10"/>
      <c r="AJ23" s="10"/>
      <c r="AK23" s="10"/>
      <c r="AL23" s="10"/>
      <c r="AM23" s="10"/>
      <c r="AN23" s="10"/>
      <c r="AO23" s="10"/>
    </row>
    <row r="24" spans="1:41" ht="15">
      <c r="A24" s="10"/>
      <c r="B24" s="10"/>
      <c r="C24" s="10"/>
      <c r="D24" s="10"/>
      <c r="E24" s="10"/>
      <c r="F24" s="10"/>
      <c r="G24" s="10"/>
      <c r="H24" s="10"/>
      <c r="I24" s="10"/>
      <c r="J24" s="10"/>
      <c r="K24" s="11"/>
      <c r="L24" s="10"/>
      <c r="M24" s="48"/>
      <c r="N24" s="10"/>
      <c r="O24" s="10"/>
      <c r="P24" s="10"/>
      <c r="Q24" s="10"/>
      <c r="R24" s="10"/>
      <c r="S24" s="10"/>
      <c r="T24" s="10"/>
      <c r="U24" s="10"/>
      <c r="V24" s="10"/>
      <c r="W24" s="144"/>
      <c r="X24" s="144"/>
      <c r="Y24" s="144"/>
      <c r="Z24" s="10"/>
      <c r="AA24" s="52"/>
      <c r="AB24" s="10"/>
      <c r="AC24" s="10"/>
      <c r="AD24" s="10"/>
      <c r="AE24" s="10"/>
      <c r="AF24" s="10"/>
      <c r="AG24" s="10"/>
      <c r="AH24" s="10"/>
      <c r="AI24" s="10"/>
      <c r="AJ24" s="10"/>
      <c r="AK24" s="10"/>
      <c r="AL24" s="10"/>
      <c r="AM24" s="10"/>
      <c r="AN24" s="10"/>
      <c r="AO24" s="10"/>
    </row>
    <row r="25" spans="1:41" ht="15">
      <c r="A25" s="3" t="s">
        <v>15</v>
      </c>
      <c r="B25" s="10"/>
      <c r="C25" s="10"/>
      <c r="D25" s="10"/>
      <c r="E25" s="10"/>
      <c r="F25" s="10"/>
      <c r="G25" s="10"/>
      <c r="H25" s="10"/>
      <c r="I25" s="10"/>
      <c r="J25" s="10"/>
      <c r="K25" s="11"/>
      <c r="L25" s="10"/>
      <c r="M25" s="48"/>
      <c r="N25" s="10"/>
      <c r="O25" s="10"/>
      <c r="P25" s="10"/>
      <c r="Q25" s="10"/>
      <c r="R25" s="10"/>
      <c r="S25" s="10"/>
      <c r="T25" s="10"/>
      <c r="U25" s="10"/>
      <c r="V25" s="10"/>
      <c r="W25" s="144"/>
      <c r="X25" s="144"/>
      <c r="Y25" s="144"/>
      <c r="Z25" s="10"/>
      <c r="AA25" s="52"/>
      <c r="AB25" s="10"/>
      <c r="AC25" s="10"/>
      <c r="AD25" s="186" t="s">
        <v>48</v>
      </c>
      <c r="AE25" s="187"/>
      <c r="AF25" s="187"/>
      <c r="AG25" s="187"/>
      <c r="AH25" s="187"/>
      <c r="AI25" s="187"/>
      <c r="AJ25" s="187"/>
      <c r="AK25" s="187"/>
      <c r="AL25" s="187"/>
      <c r="AM25" s="187"/>
      <c r="AN25" s="187"/>
      <c r="AO25" s="188"/>
    </row>
    <row r="26" spans="1:41" ht="75" customHeight="1">
      <c r="A26" s="13" t="s">
        <v>27</v>
      </c>
      <c r="B26" s="13" t="s">
        <v>25</v>
      </c>
      <c r="C26" s="15" t="s">
        <v>26</v>
      </c>
      <c r="D26" s="15" t="s">
        <v>30</v>
      </c>
      <c r="E26" s="13" t="s">
        <v>31</v>
      </c>
      <c r="F26" s="13" t="s">
        <v>33</v>
      </c>
      <c r="G26" s="15" t="s">
        <v>34</v>
      </c>
      <c r="H26" s="15" t="s">
        <v>45</v>
      </c>
      <c r="I26" s="13" t="s">
        <v>35</v>
      </c>
      <c r="J26" s="13" t="s">
        <v>36</v>
      </c>
      <c r="K26" s="15" t="s">
        <v>37</v>
      </c>
      <c r="L26" s="16" t="s">
        <v>24</v>
      </c>
      <c r="M26" s="49" t="s">
        <v>6</v>
      </c>
      <c r="N26" s="16" t="s">
        <v>17</v>
      </c>
      <c r="O26" s="16" t="s">
        <v>7</v>
      </c>
      <c r="P26" s="16" t="s">
        <v>8</v>
      </c>
      <c r="Q26" s="16" t="s">
        <v>9</v>
      </c>
      <c r="R26" s="16" t="s">
        <v>10</v>
      </c>
      <c r="S26" s="17" t="s">
        <v>11</v>
      </c>
      <c r="T26" s="16" t="s">
        <v>12</v>
      </c>
      <c r="U26" s="16" t="s">
        <v>13</v>
      </c>
      <c r="V26" s="16" t="s">
        <v>14</v>
      </c>
      <c r="W26" s="135" t="s">
        <v>28</v>
      </c>
      <c r="X26" s="135" t="s">
        <v>61</v>
      </c>
      <c r="Y26" s="136" t="s">
        <v>42</v>
      </c>
      <c r="Z26" s="18" t="s">
        <v>46</v>
      </c>
      <c r="AA26" s="18" t="s">
        <v>38</v>
      </c>
      <c r="AB26" s="18" t="s">
        <v>32</v>
      </c>
      <c r="AC26" s="18" t="s">
        <v>29</v>
      </c>
      <c r="AD26" s="14" t="s">
        <v>49</v>
      </c>
      <c r="AE26" s="14" t="s">
        <v>51</v>
      </c>
      <c r="AF26" s="14" t="s">
        <v>52</v>
      </c>
      <c r="AG26" s="14" t="s">
        <v>50</v>
      </c>
      <c r="AH26" s="14" t="s">
        <v>53</v>
      </c>
      <c r="AI26" s="14" t="s">
        <v>54</v>
      </c>
      <c r="AJ26" s="14" t="s">
        <v>55</v>
      </c>
      <c r="AK26" s="14" t="s">
        <v>56</v>
      </c>
      <c r="AL26" s="14" t="s">
        <v>57</v>
      </c>
      <c r="AM26" s="14" t="s">
        <v>58</v>
      </c>
      <c r="AN26" s="14" t="s">
        <v>59</v>
      </c>
      <c r="AO26" s="14" t="s">
        <v>60</v>
      </c>
    </row>
    <row r="27" spans="1:41" s="41" customFormat="1" ht="132">
      <c r="A27" s="36" t="s">
        <v>91</v>
      </c>
      <c r="B27" s="37" t="s">
        <v>78</v>
      </c>
      <c r="C27" s="38" t="s">
        <v>92</v>
      </c>
      <c r="D27" s="38">
        <v>99999</v>
      </c>
      <c r="E27" s="37" t="s">
        <v>79</v>
      </c>
      <c r="F27" s="37"/>
      <c r="G27" s="37"/>
      <c r="H27" s="37"/>
      <c r="I27" s="37"/>
      <c r="J27" s="37"/>
      <c r="K27" s="37" t="s">
        <v>93</v>
      </c>
      <c r="L27" s="37">
        <v>80161500</v>
      </c>
      <c r="M27" s="50" t="s">
        <v>366</v>
      </c>
      <c r="N27" s="116" t="s">
        <v>51</v>
      </c>
      <c r="O27" s="37" t="s">
        <v>360</v>
      </c>
      <c r="P27" s="39" t="s">
        <v>95</v>
      </c>
      <c r="Q27" s="36" t="s">
        <v>96</v>
      </c>
      <c r="R27" s="249">
        <v>23979000</v>
      </c>
      <c r="S27" s="249">
        <v>23979000</v>
      </c>
      <c r="T27" s="38" t="s">
        <v>97</v>
      </c>
      <c r="U27" s="38" t="s">
        <v>97</v>
      </c>
      <c r="V27" s="36" t="s">
        <v>98</v>
      </c>
      <c r="W27" s="137">
        <v>7000102350</v>
      </c>
      <c r="X27" s="138">
        <v>4500032281</v>
      </c>
      <c r="Y27" s="171">
        <v>23716400</v>
      </c>
      <c r="Z27" s="37" t="s">
        <v>424</v>
      </c>
      <c r="AA27" s="36" t="s">
        <v>99</v>
      </c>
      <c r="AB27" s="36" t="s">
        <v>100</v>
      </c>
      <c r="AC27" s="36"/>
      <c r="AD27" s="40"/>
      <c r="AE27" s="40"/>
      <c r="AF27" s="40">
        <v>928400</v>
      </c>
      <c r="AG27" s="40">
        <v>2532000</v>
      </c>
      <c r="AH27" s="40">
        <v>2532000</v>
      </c>
      <c r="AI27" s="40">
        <v>2532000</v>
      </c>
      <c r="AJ27" s="40">
        <v>2532000</v>
      </c>
      <c r="AK27" s="40">
        <v>2532000</v>
      </c>
      <c r="AL27" s="40">
        <v>2532000</v>
      </c>
      <c r="AM27" s="40">
        <v>2532000</v>
      </c>
      <c r="AN27" s="40">
        <v>2532000</v>
      </c>
      <c r="AO27" s="40">
        <v>2532000</v>
      </c>
    </row>
    <row r="28" spans="1:41" s="41" customFormat="1" ht="214.5">
      <c r="A28" s="36" t="s">
        <v>91</v>
      </c>
      <c r="B28" s="37" t="s">
        <v>78</v>
      </c>
      <c r="C28" s="38" t="s">
        <v>92</v>
      </c>
      <c r="D28" s="38">
        <v>99999</v>
      </c>
      <c r="E28" s="37" t="s">
        <v>79</v>
      </c>
      <c r="F28" s="37"/>
      <c r="G28" s="37"/>
      <c r="H28" s="37"/>
      <c r="I28" s="37"/>
      <c r="J28" s="37"/>
      <c r="K28" s="37" t="s">
        <v>93</v>
      </c>
      <c r="L28" s="37">
        <v>80161500</v>
      </c>
      <c r="M28" s="50" t="s">
        <v>101</v>
      </c>
      <c r="N28" s="116" t="s">
        <v>49</v>
      </c>
      <c r="O28" s="37" t="s">
        <v>332</v>
      </c>
      <c r="P28" s="39" t="s">
        <v>95</v>
      </c>
      <c r="Q28" s="36" t="s">
        <v>96</v>
      </c>
      <c r="R28" s="249">
        <v>58391400</v>
      </c>
      <c r="S28" s="249">
        <v>58391400</v>
      </c>
      <c r="T28" s="38" t="s">
        <v>97</v>
      </c>
      <c r="U28" s="38" t="s">
        <v>97</v>
      </c>
      <c r="V28" s="36" t="s">
        <v>98</v>
      </c>
      <c r="W28" s="137">
        <v>7000100929</v>
      </c>
      <c r="X28" s="138">
        <v>4500031789</v>
      </c>
      <c r="Y28" s="171">
        <v>57286200</v>
      </c>
      <c r="Z28" s="37" t="s">
        <v>425</v>
      </c>
      <c r="AA28" s="36" t="s">
        <v>102</v>
      </c>
      <c r="AB28" s="36" t="s">
        <v>100</v>
      </c>
      <c r="AC28" s="36"/>
      <c r="AD28" s="40"/>
      <c r="AE28" s="40">
        <v>2026200</v>
      </c>
      <c r="AF28" s="40">
        <v>5526000</v>
      </c>
      <c r="AG28" s="40">
        <v>5526000</v>
      </c>
      <c r="AH28" s="40">
        <v>5526000</v>
      </c>
      <c r="AI28" s="40">
        <v>5526000</v>
      </c>
      <c r="AJ28" s="40">
        <v>5526000</v>
      </c>
      <c r="AK28" s="40">
        <v>5526000</v>
      </c>
      <c r="AL28" s="40">
        <v>5526000</v>
      </c>
      <c r="AM28" s="40">
        <v>5526000</v>
      </c>
      <c r="AN28" s="40">
        <v>5526000</v>
      </c>
      <c r="AO28" s="40">
        <v>5526000</v>
      </c>
    </row>
    <row r="29" spans="1:41" s="41" customFormat="1" ht="214.5">
      <c r="A29" s="36" t="s">
        <v>91</v>
      </c>
      <c r="B29" s="37" t="s">
        <v>78</v>
      </c>
      <c r="C29" s="38" t="s">
        <v>92</v>
      </c>
      <c r="D29" s="38">
        <v>99999</v>
      </c>
      <c r="E29" s="37" t="s">
        <v>79</v>
      </c>
      <c r="F29" s="37"/>
      <c r="G29" s="37"/>
      <c r="H29" s="37"/>
      <c r="I29" s="37"/>
      <c r="J29" s="37"/>
      <c r="K29" s="37" t="s">
        <v>93</v>
      </c>
      <c r="L29" s="37">
        <v>80161500</v>
      </c>
      <c r="M29" s="50" t="s">
        <v>103</v>
      </c>
      <c r="N29" s="116" t="s">
        <v>49</v>
      </c>
      <c r="O29" s="37" t="s">
        <v>94</v>
      </c>
      <c r="P29" s="39" t="s">
        <v>95</v>
      </c>
      <c r="Q29" s="36" t="s">
        <v>96</v>
      </c>
      <c r="R29" s="249">
        <v>46898000</v>
      </c>
      <c r="S29" s="249">
        <v>46898000</v>
      </c>
      <c r="T29" s="38" t="s">
        <v>97</v>
      </c>
      <c r="U29" s="38" t="s">
        <v>97</v>
      </c>
      <c r="V29" s="36" t="s">
        <v>98</v>
      </c>
      <c r="W29" s="137">
        <v>7000100715</v>
      </c>
      <c r="X29" s="138">
        <v>4500031717</v>
      </c>
      <c r="Y29" s="171">
        <v>46898000</v>
      </c>
      <c r="Z29" s="37" t="s">
        <v>426</v>
      </c>
      <c r="AA29" s="36" t="s">
        <v>104</v>
      </c>
      <c r="AB29" s="36" t="s">
        <v>105</v>
      </c>
      <c r="AC29" s="36"/>
      <c r="AD29" s="40"/>
      <c r="AE29" s="40">
        <v>3668000</v>
      </c>
      <c r="AF29" s="40">
        <v>3930000</v>
      </c>
      <c r="AG29" s="40">
        <v>3930000</v>
      </c>
      <c r="AH29" s="40">
        <v>3930000</v>
      </c>
      <c r="AI29" s="40">
        <v>3930000</v>
      </c>
      <c r="AJ29" s="40">
        <v>3930000</v>
      </c>
      <c r="AK29" s="40">
        <v>3930000</v>
      </c>
      <c r="AL29" s="40">
        <v>3930000</v>
      </c>
      <c r="AM29" s="40">
        <v>3930000</v>
      </c>
      <c r="AN29" s="40">
        <v>3930000</v>
      </c>
      <c r="AO29" s="40">
        <v>7860000</v>
      </c>
    </row>
    <row r="30" spans="1:41" s="41" customFormat="1" ht="132">
      <c r="A30" s="36" t="s">
        <v>91</v>
      </c>
      <c r="B30" s="37" t="s">
        <v>78</v>
      </c>
      <c r="C30" s="38" t="s">
        <v>92</v>
      </c>
      <c r="D30" s="38">
        <v>99999</v>
      </c>
      <c r="E30" s="37" t="s">
        <v>79</v>
      </c>
      <c r="F30" s="37"/>
      <c r="G30" s="37"/>
      <c r="H30" s="37"/>
      <c r="I30" s="37"/>
      <c r="J30" s="37"/>
      <c r="K30" s="37" t="s">
        <v>93</v>
      </c>
      <c r="L30" s="37">
        <v>80161500</v>
      </c>
      <c r="M30" s="50" t="s">
        <v>106</v>
      </c>
      <c r="N30" s="116" t="s">
        <v>51</v>
      </c>
      <c r="O30" s="37" t="s">
        <v>367</v>
      </c>
      <c r="P30" s="39" t="s">
        <v>95</v>
      </c>
      <c r="Q30" s="36" t="s">
        <v>96</v>
      </c>
      <c r="R30" s="249">
        <v>34184000</v>
      </c>
      <c r="S30" s="249">
        <v>34184000</v>
      </c>
      <c r="T30" s="38" t="s">
        <v>97</v>
      </c>
      <c r="U30" s="38" t="s">
        <v>97</v>
      </c>
      <c r="V30" s="36" t="s">
        <v>98</v>
      </c>
      <c r="W30" s="137">
        <v>7000102354</v>
      </c>
      <c r="X30" s="138">
        <v>4500032280</v>
      </c>
      <c r="Y30" s="171">
        <v>33825843</v>
      </c>
      <c r="Z30" s="37" t="s">
        <v>427</v>
      </c>
      <c r="AA30" s="36" t="s">
        <v>107</v>
      </c>
      <c r="AB30" s="36" t="s">
        <v>100</v>
      </c>
      <c r="AC30" s="36"/>
      <c r="AD30" s="40"/>
      <c r="AE30" s="40"/>
      <c r="AF30" s="40">
        <v>1324143</v>
      </c>
      <c r="AG30" s="40">
        <v>3611300</v>
      </c>
      <c r="AH30" s="40">
        <v>3611300</v>
      </c>
      <c r="AI30" s="40">
        <v>3611300</v>
      </c>
      <c r="AJ30" s="40">
        <v>3611300</v>
      </c>
      <c r="AK30" s="40">
        <v>3611300</v>
      </c>
      <c r="AL30" s="40">
        <v>3611300</v>
      </c>
      <c r="AM30" s="40">
        <v>3611300</v>
      </c>
      <c r="AN30" s="40">
        <v>3611300</v>
      </c>
      <c r="AO30" s="40">
        <v>3611300</v>
      </c>
    </row>
    <row r="31" spans="1:41" s="41" customFormat="1" ht="136.5" customHeight="1">
      <c r="A31" s="36" t="s">
        <v>91</v>
      </c>
      <c r="B31" s="37" t="s">
        <v>78</v>
      </c>
      <c r="C31" s="38" t="s">
        <v>92</v>
      </c>
      <c r="D31" s="38">
        <v>99999</v>
      </c>
      <c r="E31" s="37" t="s">
        <v>79</v>
      </c>
      <c r="F31" s="37"/>
      <c r="G31" s="37"/>
      <c r="H31" s="37"/>
      <c r="I31" s="37"/>
      <c r="J31" s="162"/>
      <c r="K31" s="37" t="s">
        <v>93</v>
      </c>
      <c r="L31" s="37">
        <v>80161500</v>
      </c>
      <c r="M31" s="50" t="s">
        <v>344</v>
      </c>
      <c r="N31" s="116" t="s">
        <v>49</v>
      </c>
      <c r="O31" s="37" t="s">
        <v>345</v>
      </c>
      <c r="P31" s="39" t="s">
        <v>95</v>
      </c>
      <c r="Q31" s="36" t="s">
        <v>96</v>
      </c>
      <c r="R31" s="249">
        <v>27695200</v>
      </c>
      <c r="S31" s="249">
        <v>27695200</v>
      </c>
      <c r="T31" s="38" t="s">
        <v>97</v>
      </c>
      <c r="U31" s="38" t="s">
        <v>97</v>
      </c>
      <c r="V31" s="36" t="s">
        <v>135</v>
      </c>
      <c r="W31" s="137">
        <v>7000100914</v>
      </c>
      <c r="X31" s="138">
        <v>4500031788</v>
      </c>
      <c r="Y31" s="171">
        <v>27171000</v>
      </c>
      <c r="Z31" s="37" t="s">
        <v>428</v>
      </c>
      <c r="AA31" s="36" t="s">
        <v>108</v>
      </c>
      <c r="AB31" s="36" t="s">
        <v>100</v>
      </c>
      <c r="AC31" s="36"/>
      <c r="AD31" s="40"/>
      <c r="AE31" s="40">
        <v>961000</v>
      </c>
      <c r="AF31" s="40">
        <v>2621000</v>
      </c>
      <c r="AG31" s="40">
        <v>2621000</v>
      </c>
      <c r="AH31" s="40">
        <v>2621000</v>
      </c>
      <c r="AI31" s="40">
        <v>2621000</v>
      </c>
      <c r="AJ31" s="40">
        <v>2621000</v>
      </c>
      <c r="AK31" s="40">
        <v>2621000</v>
      </c>
      <c r="AL31" s="40">
        <v>2621000</v>
      </c>
      <c r="AM31" s="40">
        <v>2621000</v>
      </c>
      <c r="AN31" s="40">
        <v>2621000</v>
      </c>
      <c r="AO31" s="40">
        <v>2621000</v>
      </c>
    </row>
    <row r="32" spans="1:41" s="41" customFormat="1" ht="87" customHeight="1">
      <c r="A32" s="36" t="s">
        <v>91</v>
      </c>
      <c r="B32" s="37" t="s">
        <v>78</v>
      </c>
      <c r="C32" s="38" t="s">
        <v>92</v>
      </c>
      <c r="D32" s="38">
        <v>99999</v>
      </c>
      <c r="E32" s="37" t="s">
        <v>79</v>
      </c>
      <c r="F32" s="37"/>
      <c r="G32" s="37"/>
      <c r="H32" s="37"/>
      <c r="I32" s="37"/>
      <c r="J32" s="162"/>
      <c r="K32" s="37" t="s">
        <v>93</v>
      </c>
      <c r="L32" s="37">
        <v>80161500</v>
      </c>
      <c r="M32" s="50" t="s">
        <v>109</v>
      </c>
      <c r="N32" s="116" t="s">
        <v>51</v>
      </c>
      <c r="O32" s="37" t="s">
        <v>380</v>
      </c>
      <c r="P32" s="39" t="s">
        <v>95</v>
      </c>
      <c r="Q32" s="36" t="s">
        <v>96</v>
      </c>
      <c r="R32" s="249">
        <v>17190000</v>
      </c>
      <c r="S32" s="249">
        <v>17190000</v>
      </c>
      <c r="T32" s="38" t="s">
        <v>97</v>
      </c>
      <c r="U32" s="38" t="s">
        <v>97</v>
      </c>
      <c r="V32" s="36" t="s">
        <v>98</v>
      </c>
      <c r="W32" s="137">
        <v>7000102614</v>
      </c>
      <c r="X32" s="138">
        <v>4500032681</v>
      </c>
      <c r="Y32" s="171">
        <v>16508770</v>
      </c>
      <c r="Z32" s="37" t="s">
        <v>429</v>
      </c>
      <c r="AA32" s="36" t="s">
        <v>110</v>
      </c>
      <c r="AB32" s="36" t="s">
        <v>100</v>
      </c>
      <c r="AC32" s="36"/>
      <c r="AD32" s="40"/>
      <c r="AE32" s="40"/>
      <c r="AF32" s="40">
        <v>1669426</v>
      </c>
      <c r="AG32" s="40">
        <v>1854918</v>
      </c>
      <c r="AH32" s="40">
        <v>1854918</v>
      </c>
      <c r="AI32" s="40">
        <v>1854918</v>
      </c>
      <c r="AJ32" s="40">
        <v>1854918</v>
      </c>
      <c r="AK32" s="40">
        <v>1854918</v>
      </c>
      <c r="AL32" s="40">
        <v>1854918</v>
      </c>
      <c r="AM32" s="40">
        <v>1854918</v>
      </c>
      <c r="AN32" s="40">
        <v>1854918</v>
      </c>
      <c r="AO32" s="40"/>
    </row>
    <row r="33" spans="1:41" s="41" customFormat="1" ht="138" customHeight="1">
      <c r="A33" s="36" t="s">
        <v>91</v>
      </c>
      <c r="B33" s="37" t="s">
        <v>78</v>
      </c>
      <c r="C33" s="38" t="s">
        <v>92</v>
      </c>
      <c r="D33" s="38">
        <v>99999</v>
      </c>
      <c r="E33" s="37" t="s">
        <v>79</v>
      </c>
      <c r="F33" s="37"/>
      <c r="G33" s="37"/>
      <c r="H33" s="37"/>
      <c r="I33" s="37"/>
      <c r="J33" s="162"/>
      <c r="K33" s="37" t="s">
        <v>93</v>
      </c>
      <c r="L33" s="37">
        <v>80161500</v>
      </c>
      <c r="M33" s="50" t="s">
        <v>111</v>
      </c>
      <c r="N33" s="116" t="s">
        <v>51</v>
      </c>
      <c r="O33" s="37" t="s">
        <v>380</v>
      </c>
      <c r="P33" s="39" t="s">
        <v>95</v>
      </c>
      <c r="Q33" s="36" t="s">
        <v>96</v>
      </c>
      <c r="R33" s="249">
        <v>51208000</v>
      </c>
      <c r="S33" s="249">
        <v>51208000</v>
      </c>
      <c r="T33" s="38" t="s">
        <v>97</v>
      </c>
      <c r="U33" s="38" t="s">
        <v>97</v>
      </c>
      <c r="V33" s="36" t="s">
        <v>98</v>
      </c>
      <c r="W33" s="137">
        <v>7000102615</v>
      </c>
      <c r="X33" s="138">
        <v>4500032680</v>
      </c>
      <c r="Y33" s="171">
        <v>49128000</v>
      </c>
      <c r="Z33" s="37" t="s">
        <v>430</v>
      </c>
      <c r="AA33" s="36" t="s">
        <v>112</v>
      </c>
      <c r="AB33" s="36" t="s">
        <v>100</v>
      </c>
      <c r="AC33" s="36"/>
      <c r="AD33" s="40"/>
      <c r="AE33" s="40"/>
      <c r="AF33" s="40">
        <v>4968000</v>
      </c>
      <c r="AG33" s="40">
        <v>5520000</v>
      </c>
      <c r="AH33" s="40">
        <v>5520000</v>
      </c>
      <c r="AI33" s="40">
        <v>5520000</v>
      </c>
      <c r="AJ33" s="40">
        <v>5520000</v>
      </c>
      <c r="AK33" s="40">
        <v>5520000</v>
      </c>
      <c r="AL33" s="40">
        <v>5520000</v>
      </c>
      <c r="AM33" s="40">
        <v>5520000</v>
      </c>
      <c r="AN33" s="40">
        <v>5520000</v>
      </c>
      <c r="AO33" s="40"/>
    </row>
    <row r="34" spans="1:41" s="41" customFormat="1" ht="165">
      <c r="A34" s="36" t="s">
        <v>91</v>
      </c>
      <c r="B34" s="37" t="s">
        <v>78</v>
      </c>
      <c r="C34" s="38" t="s">
        <v>92</v>
      </c>
      <c r="D34" s="38">
        <v>99999</v>
      </c>
      <c r="E34" s="37" t="s">
        <v>79</v>
      </c>
      <c r="F34" s="37"/>
      <c r="G34" s="37"/>
      <c r="H34" s="37"/>
      <c r="I34" s="37"/>
      <c r="J34" s="162"/>
      <c r="K34" s="37" t="s">
        <v>93</v>
      </c>
      <c r="L34" s="37">
        <v>80161500</v>
      </c>
      <c r="M34" s="50" t="s">
        <v>113</v>
      </c>
      <c r="N34" s="116" t="s">
        <v>49</v>
      </c>
      <c r="O34" s="37" t="s">
        <v>333</v>
      </c>
      <c r="P34" s="39" t="s">
        <v>95</v>
      </c>
      <c r="Q34" s="36" t="s">
        <v>96</v>
      </c>
      <c r="R34" s="249">
        <v>50202233</v>
      </c>
      <c r="S34" s="249">
        <v>50202233</v>
      </c>
      <c r="T34" s="38" t="s">
        <v>97</v>
      </c>
      <c r="U34" s="38" t="s">
        <v>97</v>
      </c>
      <c r="V34" s="36" t="s">
        <v>98</v>
      </c>
      <c r="W34" s="139">
        <v>7000100915</v>
      </c>
      <c r="X34" s="139">
        <v>4500031797</v>
      </c>
      <c r="Y34" s="171">
        <v>49252033</v>
      </c>
      <c r="Z34" s="171" t="s">
        <v>431</v>
      </c>
      <c r="AA34" s="42" t="s">
        <v>114</v>
      </c>
      <c r="AB34" s="36" t="s">
        <v>100</v>
      </c>
      <c r="AC34" s="42"/>
      <c r="AD34" s="40"/>
      <c r="AE34" s="40">
        <v>1742033</v>
      </c>
      <c r="AF34" s="40">
        <v>4751000</v>
      </c>
      <c r="AG34" s="40">
        <v>4751000</v>
      </c>
      <c r="AH34" s="40">
        <v>4751000</v>
      </c>
      <c r="AI34" s="40">
        <v>4751000</v>
      </c>
      <c r="AJ34" s="40">
        <v>4751000</v>
      </c>
      <c r="AK34" s="40">
        <v>4751000</v>
      </c>
      <c r="AL34" s="40">
        <v>4751000</v>
      </c>
      <c r="AM34" s="40">
        <v>4751000</v>
      </c>
      <c r="AN34" s="40">
        <v>4751000</v>
      </c>
      <c r="AO34" s="40">
        <v>4751000</v>
      </c>
    </row>
    <row r="35" spans="1:41" s="41" customFormat="1" ht="192.75" customHeight="1">
      <c r="A35" s="43" t="s">
        <v>91</v>
      </c>
      <c r="B35" s="44" t="s">
        <v>115</v>
      </c>
      <c r="C35" s="36" t="s">
        <v>116</v>
      </c>
      <c r="D35" s="37" t="s">
        <v>117</v>
      </c>
      <c r="E35" s="36" t="s">
        <v>118</v>
      </c>
      <c r="F35" s="36" t="s">
        <v>116</v>
      </c>
      <c r="G35" s="36">
        <v>612</v>
      </c>
      <c r="H35" s="36" t="s">
        <v>119</v>
      </c>
      <c r="I35" s="36">
        <v>297127</v>
      </c>
      <c r="J35" s="163" t="s">
        <v>120</v>
      </c>
      <c r="K35" s="36" t="s">
        <v>93</v>
      </c>
      <c r="L35" s="37">
        <v>80161500</v>
      </c>
      <c r="M35" s="50" t="s">
        <v>121</v>
      </c>
      <c r="N35" s="116" t="s">
        <v>49</v>
      </c>
      <c r="O35" s="37" t="s">
        <v>94</v>
      </c>
      <c r="P35" s="37" t="s">
        <v>122</v>
      </c>
      <c r="Q35" s="36" t="s">
        <v>123</v>
      </c>
      <c r="R35" s="249">
        <v>2500000000</v>
      </c>
      <c r="S35" s="249">
        <v>2500000000</v>
      </c>
      <c r="T35" s="36" t="s">
        <v>124</v>
      </c>
      <c r="U35" s="36" t="s">
        <v>125</v>
      </c>
      <c r="V35" s="36" t="s">
        <v>98</v>
      </c>
      <c r="W35" s="139">
        <v>7000100813</v>
      </c>
      <c r="X35" s="139">
        <v>4200006088</v>
      </c>
      <c r="Y35" s="171">
        <v>2500000000</v>
      </c>
      <c r="Z35" s="36" t="s">
        <v>126</v>
      </c>
      <c r="AA35" s="36" t="s">
        <v>127</v>
      </c>
      <c r="AB35" s="36" t="s">
        <v>100</v>
      </c>
      <c r="AC35" s="36"/>
      <c r="AD35" s="40"/>
      <c r="AE35" s="40">
        <v>500000000</v>
      </c>
      <c r="AF35" s="40">
        <v>500000000</v>
      </c>
      <c r="AG35" s="40">
        <v>400000000</v>
      </c>
      <c r="AH35" s="40">
        <v>400000000</v>
      </c>
      <c r="AI35" s="40">
        <v>400000000</v>
      </c>
      <c r="AJ35" s="40">
        <v>300000000</v>
      </c>
      <c r="AK35" s="40"/>
      <c r="AL35" s="45"/>
      <c r="AM35" s="40"/>
      <c r="AN35" s="40"/>
      <c r="AO35" s="40"/>
    </row>
    <row r="36" spans="1:42" s="41" customFormat="1" ht="171.75" customHeight="1">
      <c r="A36" s="36" t="s">
        <v>91</v>
      </c>
      <c r="B36" s="44" t="s">
        <v>128</v>
      </c>
      <c r="C36" s="36" t="s">
        <v>129</v>
      </c>
      <c r="D36" s="37" t="s">
        <v>117</v>
      </c>
      <c r="E36" s="37" t="s">
        <v>72</v>
      </c>
      <c r="F36" s="36" t="s">
        <v>129</v>
      </c>
      <c r="G36" s="36">
        <v>611</v>
      </c>
      <c r="H36" s="36" t="s">
        <v>119</v>
      </c>
      <c r="I36" s="36">
        <v>297127</v>
      </c>
      <c r="J36" s="163" t="s">
        <v>120</v>
      </c>
      <c r="K36" s="37" t="s">
        <v>93</v>
      </c>
      <c r="L36" s="37">
        <v>80161500</v>
      </c>
      <c r="M36" s="50" t="s">
        <v>130</v>
      </c>
      <c r="N36" s="116" t="s">
        <v>51</v>
      </c>
      <c r="O36" s="37" t="s">
        <v>360</v>
      </c>
      <c r="P36" s="39" t="s">
        <v>95</v>
      </c>
      <c r="Q36" s="36" t="s">
        <v>123</v>
      </c>
      <c r="R36" s="249">
        <v>39722000</v>
      </c>
      <c r="S36" s="249">
        <v>39722000</v>
      </c>
      <c r="T36" s="38" t="s">
        <v>97</v>
      </c>
      <c r="U36" s="38" t="s">
        <v>97</v>
      </c>
      <c r="V36" s="36" t="s">
        <v>98</v>
      </c>
      <c r="W36" s="139">
        <v>7000102436</v>
      </c>
      <c r="X36" s="139">
        <v>4500032424</v>
      </c>
      <c r="Y36" s="171">
        <v>38743067</v>
      </c>
      <c r="Z36" s="171" t="s">
        <v>458</v>
      </c>
      <c r="AA36" s="42" t="s">
        <v>131</v>
      </c>
      <c r="AB36" s="36" t="s">
        <v>100</v>
      </c>
      <c r="AC36" s="42"/>
      <c r="AD36" s="40"/>
      <c r="AE36" s="40"/>
      <c r="AF36" s="40">
        <v>1958000</v>
      </c>
      <c r="AG36" s="40">
        <v>4196000</v>
      </c>
      <c r="AH36" s="40">
        <v>4196000</v>
      </c>
      <c r="AI36" s="40">
        <v>4196000</v>
      </c>
      <c r="AJ36" s="40">
        <v>4196000</v>
      </c>
      <c r="AK36" s="40">
        <v>4196000</v>
      </c>
      <c r="AL36" s="40">
        <v>4196000</v>
      </c>
      <c r="AM36" s="40">
        <v>4196000</v>
      </c>
      <c r="AN36" s="40">
        <v>4196000</v>
      </c>
      <c r="AO36" s="40">
        <v>4196000</v>
      </c>
      <c r="AP36" s="46"/>
    </row>
    <row r="37" spans="1:42" s="41" customFormat="1" ht="175.5" customHeight="1">
      <c r="A37" s="36" t="s">
        <v>91</v>
      </c>
      <c r="B37" s="44" t="s">
        <v>128</v>
      </c>
      <c r="C37" s="36" t="s">
        <v>129</v>
      </c>
      <c r="D37" s="37" t="s">
        <v>117</v>
      </c>
      <c r="E37" s="36" t="s">
        <v>132</v>
      </c>
      <c r="F37" s="36" t="s">
        <v>129</v>
      </c>
      <c r="G37" s="36">
        <v>611</v>
      </c>
      <c r="H37" s="36" t="s">
        <v>119</v>
      </c>
      <c r="I37" s="250"/>
      <c r="J37" s="163" t="s">
        <v>120</v>
      </c>
      <c r="K37" s="37" t="s">
        <v>93</v>
      </c>
      <c r="L37" s="37">
        <v>80161500</v>
      </c>
      <c r="M37" s="50" t="s">
        <v>133</v>
      </c>
      <c r="N37" s="116" t="s">
        <v>49</v>
      </c>
      <c r="O37" s="37" t="s">
        <v>334</v>
      </c>
      <c r="P37" s="39" t="s">
        <v>95</v>
      </c>
      <c r="Q37" s="36" t="s">
        <v>123</v>
      </c>
      <c r="R37" s="249">
        <v>79740000</v>
      </c>
      <c r="S37" s="249">
        <v>79740000</v>
      </c>
      <c r="T37" s="38" t="s">
        <v>97</v>
      </c>
      <c r="U37" s="38" t="s">
        <v>97</v>
      </c>
      <c r="V37" s="36" t="s">
        <v>98</v>
      </c>
      <c r="W37" s="137">
        <v>7000101175</v>
      </c>
      <c r="X37" s="138">
        <v>4500031897</v>
      </c>
      <c r="Y37" s="171">
        <v>79740000</v>
      </c>
      <c r="Z37" s="171" t="s">
        <v>459</v>
      </c>
      <c r="AA37" s="36" t="s">
        <v>134</v>
      </c>
      <c r="AB37" s="36" t="s">
        <v>100</v>
      </c>
      <c r="AC37" s="36"/>
      <c r="AD37" s="40"/>
      <c r="AE37" s="40">
        <v>7974000</v>
      </c>
      <c r="AF37" s="40">
        <v>7974000</v>
      </c>
      <c r="AG37" s="40">
        <v>7974000</v>
      </c>
      <c r="AH37" s="40">
        <v>7974000</v>
      </c>
      <c r="AI37" s="40">
        <v>7974000</v>
      </c>
      <c r="AJ37" s="40">
        <v>7974000</v>
      </c>
      <c r="AK37" s="40">
        <v>7974000</v>
      </c>
      <c r="AL37" s="40">
        <v>7974000</v>
      </c>
      <c r="AM37" s="40">
        <v>7974000</v>
      </c>
      <c r="AN37" s="40">
        <v>7974000</v>
      </c>
      <c r="AO37" s="40"/>
      <c r="AP37" s="47"/>
    </row>
    <row r="38" spans="1:41" ht="181.5">
      <c r="A38" s="167" t="s">
        <v>91</v>
      </c>
      <c r="B38" s="167" t="s">
        <v>78</v>
      </c>
      <c r="C38" s="167" t="s">
        <v>92</v>
      </c>
      <c r="D38" s="167">
        <v>99999</v>
      </c>
      <c r="E38" s="167" t="s">
        <v>79</v>
      </c>
      <c r="F38" s="167"/>
      <c r="G38" s="167"/>
      <c r="H38" s="167"/>
      <c r="I38" s="167"/>
      <c r="J38" s="251"/>
      <c r="K38" s="167" t="s">
        <v>93</v>
      </c>
      <c r="L38" s="167">
        <v>80161500</v>
      </c>
      <c r="M38" s="50" t="s">
        <v>136</v>
      </c>
      <c r="N38" s="116" t="s">
        <v>51</v>
      </c>
      <c r="O38" s="37" t="s">
        <v>334</v>
      </c>
      <c r="P38" s="167" t="s">
        <v>95</v>
      </c>
      <c r="Q38" s="167" t="s">
        <v>96</v>
      </c>
      <c r="R38" s="249">
        <v>40396367</v>
      </c>
      <c r="S38" s="249">
        <v>40396367</v>
      </c>
      <c r="T38" s="167" t="s">
        <v>97</v>
      </c>
      <c r="U38" s="167" t="s">
        <v>97</v>
      </c>
      <c r="V38" s="167" t="s">
        <v>137</v>
      </c>
      <c r="W38" s="252">
        <v>7000101969</v>
      </c>
      <c r="X38" s="252">
        <v>4500032031</v>
      </c>
      <c r="Y38" s="171">
        <v>37211000</v>
      </c>
      <c r="Z38" s="167" t="s">
        <v>432</v>
      </c>
      <c r="AA38" s="167" t="s">
        <v>138</v>
      </c>
      <c r="AB38" s="167" t="s">
        <v>201</v>
      </c>
      <c r="AC38" s="167"/>
      <c r="AD38" s="253"/>
      <c r="AE38" s="253"/>
      <c r="AF38" s="253">
        <v>2804000</v>
      </c>
      <c r="AG38" s="253">
        <v>3823000</v>
      </c>
      <c r="AH38" s="253">
        <v>3823000</v>
      </c>
      <c r="AI38" s="253">
        <v>3823000</v>
      </c>
      <c r="AJ38" s="253">
        <v>3823000</v>
      </c>
      <c r="AK38" s="253">
        <v>3823000</v>
      </c>
      <c r="AL38" s="253">
        <v>3823000</v>
      </c>
      <c r="AM38" s="253">
        <v>3823000</v>
      </c>
      <c r="AN38" s="253">
        <v>3823000</v>
      </c>
      <c r="AO38" s="253">
        <v>3823000</v>
      </c>
    </row>
    <row r="39" spans="1:41" ht="165">
      <c r="A39" s="167" t="s">
        <v>91</v>
      </c>
      <c r="B39" s="167" t="s">
        <v>78</v>
      </c>
      <c r="C39" s="167" t="s">
        <v>92</v>
      </c>
      <c r="D39" s="167">
        <v>99999</v>
      </c>
      <c r="E39" s="167" t="s">
        <v>79</v>
      </c>
      <c r="F39" s="167"/>
      <c r="G39" s="167"/>
      <c r="H39" s="167"/>
      <c r="I39" s="167"/>
      <c r="J39" s="251"/>
      <c r="K39" s="167" t="s">
        <v>93</v>
      </c>
      <c r="L39" s="167">
        <v>80161500</v>
      </c>
      <c r="M39" s="50" t="s">
        <v>139</v>
      </c>
      <c r="N39" s="116" t="s">
        <v>50</v>
      </c>
      <c r="O39" s="37" t="s">
        <v>297</v>
      </c>
      <c r="P39" s="167" t="s">
        <v>95</v>
      </c>
      <c r="Q39" s="167" t="s">
        <v>96</v>
      </c>
      <c r="R39" s="249">
        <v>61520000</v>
      </c>
      <c r="S39" s="249">
        <v>61520000</v>
      </c>
      <c r="T39" s="167" t="s">
        <v>97</v>
      </c>
      <c r="U39" s="167" t="s">
        <v>97</v>
      </c>
      <c r="V39" s="167" t="s">
        <v>137</v>
      </c>
      <c r="W39" s="252">
        <v>7000103566</v>
      </c>
      <c r="X39" s="252">
        <v>4500033095</v>
      </c>
      <c r="Y39" s="171">
        <v>46140000</v>
      </c>
      <c r="Z39" s="167" t="s">
        <v>444</v>
      </c>
      <c r="AA39" s="167" t="s">
        <v>423</v>
      </c>
      <c r="AB39" s="167" t="s">
        <v>201</v>
      </c>
      <c r="AC39" s="254"/>
      <c r="AD39" s="253"/>
      <c r="AE39" s="253"/>
      <c r="AF39" s="253"/>
      <c r="AG39" s="253"/>
      <c r="AH39" s="253">
        <v>7690000</v>
      </c>
      <c r="AI39" s="253">
        <v>7690000</v>
      </c>
      <c r="AJ39" s="253">
        <v>7690000</v>
      </c>
      <c r="AK39" s="253">
        <v>7690000</v>
      </c>
      <c r="AL39" s="253">
        <v>7690000</v>
      </c>
      <c r="AM39" s="253">
        <v>7690000</v>
      </c>
      <c r="AN39" s="253"/>
      <c r="AO39" s="253"/>
    </row>
    <row r="40" spans="1:43" ht="177" customHeight="1">
      <c r="A40" s="167" t="s">
        <v>91</v>
      </c>
      <c r="B40" s="167" t="s">
        <v>78</v>
      </c>
      <c r="C40" s="167" t="s">
        <v>92</v>
      </c>
      <c r="D40" s="167">
        <v>99999</v>
      </c>
      <c r="E40" s="167" t="s">
        <v>79</v>
      </c>
      <c r="F40" s="167"/>
      <c r="G40" s="167"/>
      <c r="H40" s="167"/>
      <c r="I40" s="167"/>
      <c r="J40" s="251"/>
      <c r="K40" s="167" t="s">
        <v>93</v>
      </c>
      <c r="L40" s="167">
        <v>80161500</v>
      </c>
      <c r="M40" s="50" t="s">
        <v>142</v>
      </c>
      <c r="N40" s="116" t="s">
        <v>49</v>
      </c>
      <c r="O40" s="37" t="s">
        <v>335</v>
      </c>
      <c r="P40" s="167" t="s">
        <v>95</v>
      </c>
      <c r="Q40" s="167" t="s">
        <v>96</v>
      </c>
      <c r="R40" s="249">
        <v>64245333</v>
      </c>
      <c r="S40" s="249">
        <f>+R40</f>
        <v>64245333</v>
      </c>
      <c r="T40" s="167" t="s">
        <v>97</v>
      </c>
      <c r="U40" s="167" t="s">
        <v>97</v>
      </c>
      <c r="V40" s="167" t="s">
        <v>137</v>
      </c>
      <c r="W40" s="252">
        <v>7000100911</v>
      </c>
      <c r="X40" s="252">
        <v>4500031794</v>
      </c>
      <c r="Y40" s="171">
        <v>63029333</v>
      </c>
      <c r="Z40" s="167" t="s">
        <v>433</v>
      </c>
      <c r="AA40" s="167" t="s">
        <v>143</v>
      </c>
      <c r="AB40" s="167" t="s">
        <v>144</v>
      </c>
      <c r="AC40" s="255"/>
      <c r="AD40" s="253"/>
      <c r="AE40" s="253">
        <v>2229333</v>
      </c>
      <c r="AF40" s="253">
        <v>6080000</v>
      </c>
      <c r="AG40" s="253">
        <v>6080000</v>
      </c>
      <c r="AH40" s="253">
        <v>6080000</v>
      </c>
      <c r="AI40" s="253">
        <v>6080000</v>
      </c>
      <c r="AJ40" s="253">
        <v>6080000</v>
      </c>
      <c r="AK40" s="253">
        <v>6080000</v>
      </c>
      <c r="AL40" s="253">
        <v>6080000</v>
      </c>
      <c r="AM40" s="253">
        <v>6080000</v>
      </c>
      <c r="AN40" s="253">
        <v>6080000</v>
      </c>
      <c r="AO40" s="253">
        <v>6080000</v>
      </c>
      <c r="AQ40" s="134"/>
    </row>
    <row r="41" spans="1:44" ht="181.5">
      <c r="A41" s="167" t="s">
        <v>91</v>
      </c>
      <c r="B41" s="167" t="s">
        <v>78</v>
      </c>
      <c r="C41" s="167" t="s">
        <v>92</v>
      </c>
      <c r="D41" s="167">
        <v>99999</v>
      </c>
      <c r="E41" s="167" t="s">
        <v>79</v>
      </c>
      <c r="F41" s="167"/>
      <c r="G41" s="167"/>
      <c r="H41" s="167"/>
      <c r="I41" s="167"/>
      <c r="J41" s="251"/>
      <c r="K41" s="167" t="s">
        <v>93</v>
      </c>
      <c r="L41" s="167">
        <v>80161500</v>
      </c>
      <c r="M41" s="50" t="s">
        <v>145</v>
      </c>
      <c r="N41" s="116" t="s">
        <v>49</v>
      </c>
      <c r="O41" s="37" t="s">
        <v>341</v>
      </c>
      <c r="P41" s="167" t="s">
        <v>95</v>
      </c>
      <c r="Q41" s="167" t="s">
        <v>96</v>
      </c>
      <c r="R41" s="249">
        <v>43032033</v>
      </c>
      <c r="S41" s="249">
        <v>43032033</v>
      </c>
      <c r="T41" s="167" t="s">
        <v>97</v>
      </c>
      <c r="U41" s="167" t="s">
        <v>97</v>
      </c>
      <c r="V41" s="167" t="s">
        <v>137</v>
      </c>
      <c r="W41" s="252">
        <v>7000100912</v>
      </c>
      <c r="X41" s="252">
        <v>4500031795</v>
      </c>
      <c r="Y41" s="171">
        <v>43032033</v>
      </c>
      <c r="Z41" s="167" t="s">
        <v>434</v>
      </c>
      <c r="AA41" s="167" t="s">
        <v>146</v>
      </c>
      <c r="AB41" s="167" t="s">
        <v>144</v>
      </c>
      <c r="AC41" s="256"/>
      <c r="AD41" s="253"/>
      <c r="AE41" s="253">
        <v>1522033</v>
      </c>
      <c r="AF41" s="253">
        <v>4151000</v>
      </c>
      <c r="AG41" s="253">
        <v>4151000</v>
      </c>
      <c r="AH41" s="253">
        <v>4151000</v>
      </c>
      <c r="AI41" s="253">
        <v>4151000</v>
      </c>
      <c r="AJ41" s="253">
        <v>4151000</v>
      </c>
      <c r="AK41" s="253">
        <v>4151000</v>
      </c>
      <c r="AL41" s="253">
        <v>4151000</v>
      </c>
      <c r="AM41" s="253">
        <v>4151000</v>
      </c>
      <c r="AN41" s="253">
        <v>4151000</v>
      </c>
      <c r="AO41" s="253">
        <v>4151000</v>
      </c>
      <c r="AQ41" s="54"/>
      <c r="AR41" s="54"/>
    </row>
    <row r="42" spans="1:42" s="5" customFormat="1" ht="165">
      <c r="A42" s="92" t="s">
        <v>91</v>
      </c>
      <c r="B42" s="92" t="s">
        <v>78</v>
      </c>
      <c r="C42" s="92" t="s">
        <v>92</v>
      </c>
      <c r="D42" s="92">
        <v>99999</v>
      </c>
      <c r="E42" s="92" t="s">
        <v>79</v>
      </c>
      <c r="F42" s="92"/>
      <c r="G42" s="92"/>
      <c r="H42" s="92"/>
      <c r="I42" s="92"/>
      <c r="J42" s="164"/>
      <c r="K42" s="92" t="s">
        <v>93</v>
      </c>
      <c r="L42" s="92">
        <v>80161500</v>
      </c>
      <c r="M42" s="50" t="s">
        <v>147</v>
      </c>
      <c r="N42" s="116" t="s">
        <v>49</v>
      </c>
      <c r="O42" s="37" t="s">
        <v>341</v>
      </c>
      <c r="P42" s="92" t="s">
        <v>95</v>
      </c>
      <c r="Q42" s="92" t="s">
        <v>96</v>
      </c>
      <c r="R42" s="249">
        <v>48126167</v>
      </c>
      <c r="S42" s="249">
        <f>+R42</f>
        <v>48126167</v>
      </c>
      <c r="T42" s="92" t="s">
        <v>97</v>
      </c>
      <c r="U42" s="92" t="s">
        <v>97</v>
      </c>
      <c r="V42" s="92" t="s">
        <v>137</v>
      </c>
      <c r="W42" s="257">
        <v>7000100909</v>
      </c>
      <c r="X42" s="257">
        <v>4500031790</v>
      </c>
      <c r="Y42" s="171">
        <v>43550367</v>
      </c>
      <c r="Z42" s="92" t="s">
        <v>435</v>
      </c>
      <c r="AA42" s="92" t="s">
        <v>148</v>
      </c>
      <c r="AB42" s="92" t="s">
        <v>144</v>
      </c>
      <c r="AC42" s="258"/>
      <c r="AD42" s="156"/>
      <c r="AE42" s="156">
        <v>4067000</v>
      </c>
      <c r="AF42" s="156">
        <v>4067000</v>
      </c>
      <c r="AG42" s="156">
        <v>4067000</v>
      </c>
      <c r="AH42" s="156">
        <v>4067000</v>
      </c>
      <c r="AI42" s="156">
        <v>4067000</v>
      </c>
      <c r="AJ42" s="156">
        <v>4067000</v>
      </c>
      <c r="AK42" s="156">
        <v>4067000</v>
      </c>
      <c r="AL42" s="156">
        <v>4067000</v>
      </c>
      <c r="AM42" s="156">
        <v>4067000</v>
      </c>
      <c r="AN42" s="156">
        <v>4067000</v>
      </c>
      <c r="AO42" s="156">
        <v>7456167</v>
      </c>
      <c r="AP42" s="172"/>
    </row>
    <row r="43" spans="1:41" ht="177" customHeight="1">
      <c r="A43" s="167" t="s">
        <v>91</v>
      </c>
      <c r="B43" s="167" t="s">
        <v>78</v>
      </c>
      <c r="C43" s="167" t="s">
        <v>92</v>
      </c>
      <c r="D43" s="167">
        <v>99999</v>
      </c>
      <c r="E43" s="167" t="s">
        <v>79</v>
      </c>
      <c r="F43" s="167"/>
      <c r="G43" s="167"/>
      <c r="H43" s="167"/>
      <c r="I43" s="167"/>
      <c r="J43" s="251"/>
      <c r="K43" s="167" t="s">
        <v>93</v>
      </c>
      <c r="L43" s="167">
        <v>80161500</v>
      </c>
      <c r="M43" s="50" t="s">
        <v>149</v>
      </c>
      <c r="N43" s="116" t="s">
        <v>49</v>
      </c>
      <c r="O43" s="37" t="s">
        <v>94</v>
      </c>
      <c r="P43" s="167" t="s">
        <v>95</v>
      </c>
      <c r="Q43" s="167" t="s">
        <v>96</v>
      </c>
      <c r="R43" s="249">
        <v>64136667</v>
      </c>
      <c r="S43" s="249">
        <v>64136667</v>
      </c>
      <c r="T43" s="167" t="s">
        <v>97</v>
      </c>
      <c r="U43" s="167" t="s">
        <v>97</v>
      </c>
      <c r="V43" s="167" t="s">
        <v>137</v>
      </c>
      <c r="W43" s="252">
        <v>7000100718</v>
      </c>
      <c r="X43" s="252">
        <v>4500031712</v>
      </c>
      <c r="Y43" s="171">
        <v>72554667</v>
      </c>
      <c r="Z43" s="92" t="s">
        <v>436</v>
      </c>
      <c r="AA43" s="167" t="s">
        <v>150</v>
      </c>
      <c r="AB43" s="167" t="s">
        <v>144</v>
      </c>
      <c r="AC43" s="254"/>
      <c r="AD43" s="253"/>
      <c r="AE43" s="253">
        <v>5674667</v>
      </c>
      <c r="AF43" s="253">
        <v>6080000</v>
      </c>
      <c r="AG43" s="253">
        <v>6080000</v>
      </c>
      <c r="AH43" s="253">
        <v>6080000</v>
      </c>
      <c r="AI43" s="253">
        <v>6080000</v>
      </c>
      <c r="AJ43" s="253">
        <v>6080000</v>
      </c>
      <c r="AK43" s="253">
        <v>6080000</v>
      </c>
      <c r="AL43" s="253">
        <v>6080000</v>
      </c>
      <c r="AM43" s="253">
        <v>6080000</v>
      </c>
      <c r="AN43" s="253">
        <v>6080000</v>
      </c>
      <c r="AO43" s="253">
        <v>12160000</v>
      </c>
    </row>
    <row r="44" spans="1:41" ht="177" customHeight="1">
      <c r="A44" s="167" t="s">
        <v>91</v>
      </c>
      <c r="B44" s="167" t="s">
        <v>78</v>
      </c>
      <c r="C44" s="167" t="s">
        <v>92</v>
      </c>
      <c r="D44" s="167">
        <v>99999</v>
      </c>
      <c r="E44" s="167" t="s">
        <v>79</v>
      </c>
      <c r="F44" s="167"/>
      <c r="G44" s="167"/>
      <c r="H44" s="167"/>
      <c r="I44" s="167"/>
      <c r="J44" s="251"/>
      <c r="K44" s="167" t="s">
        <v>93</v>
      </c>
      <c r="L44" s="167">
        <v>80161500</v>
      </c>
      <c r="M44" s="50" t="s">
        <v>151</v>
      </c>
      <c r="N44" s="116" t="s">
        <v>49</v>
      </c>
      <c r="O44" s="37" t="s">
        <v>341</v>
      </c>
      <c r="P44" s="167" t="s">
        <v>95</v>
      </c>
      <c r="Q44" s="167" t="s">
        <v>96</v>
      </c>
      <c r="R44" s="249">
        <v>51935167</v>
      </c>
      <c r="S44" s="249">
        <f>+R44</f>
        <v>51935167</v>
      </c>
      <c r="T44" s="167" t="s">
        <v>97</v>
      </c>
      <c r="U44" s="167" t="s">
        <v>97</v>
      </c>
      <c r="V44" s="167" t="s">
        <v>137</v>
      </c>
      <c r="W44" s="252">
        <v>7000100908</v>
      </c>
      <c r="X44" s="252">
        <v>4500031796</v>
      </c>
      <c r="Y44" s="171">
        <v>50960335</v>
      </c>
      <c r="Z44" s="92" t="s">
        <v>445</v>
      </c>
      <c r="AA44" s="167" t="s">
        <v>152</v>
      </c>
      <c r="AB44" s="167" t="s">
        <v>144</v>
      </c>
      <c r="AC44" s="254"/>
      <c r="AD44" s="253"/>
      <c r="AE44" s="253">
        <v>1802455</v>
      </c>
      <c r="AF44" s="253">
        <v>4915788</v>
      </c>
      <c r="AG44" s="253">
        <v>4915788</v>
      </c>
      <c r="AH44" s="253">
        <v>4915788</v>
      </c>
      <c r="AI44" s="253">
        <v>4915788</v>
      </c>
      <c r="AJ44" s="253">
        <v>4915788</v>
      </c>
      <c r="AK44" s="253">
        <v>4915788</v>
      </c>
      <c r="AL44" s="253">
        <v>4915788</v>
      </c>
      <c r="AM44" s="253">
        <v>4915788</v>
      </c>
      <c r="AN44" s="253">
        <v>4915788</v>
      </c>
      <c r="AO44" s="253">
        <v>4915788</v>
      </c>
    </row>
    <row r="45" spans="1:41" ht="177" customHeight="1">
      <c r="A45" s="167" t="s">
        <v>91</v>
      </c>
      <c r="B45" s="167" t="s">
        <v>78</v>
      </c>
      <c r="C45" s="167" t="s">
        <v>92</v>
      </c>
      <c r="D45" s="167">
        <v>99999</v>
      </c>
      <c r="E45" s="167" t="s">
        <v>79</v>
      </c>
      <c r="F45" s="167"/>
      <c r="G45" s="167"/>
      <c r="H45" s="167"/>
      <c r="I45" s="167"/>
      <c r="J45" s="251"/>
      <c r="K45" s="167" t="s">
        <v>93</v>
      </c>
      <c r="L45" s="167">
        <v>80161500</v>
      </c>
      <c r="M45" s="50" t="s">
        <v>153</v>
      </c>
      <c r="N45" s="116" t="s">
        <v>49</v>
      </c>
      <c r="O45" s="37" t="s">
        <v>341</v>
      </c>
      <c r="P45" s="167" t="s">
        <v>95</v>
      </c>
      <c r="Q45" s="167" t="s">
        <v>96</v>
      </c>
      <c r="R45" s="249">
        <v>52548033</v>
      </c>
      <c r="S45" s="249">
        <v>52548033</v>
      </c>
      <c r="T45" s="167" t="s">
        <v>97</v>
      </c>
      <c r="U45" s="167" t="s">
        <v>97</v>
      </c>
      <c r="V45" s="167" t="s">
        <v>137</v>
      </c>
      <c r="W45" s="252">
        <v>7000100906</v>
      </c>
      <c r="X45" s="252">
        <v>4500031791</v>
      </c>
      <c r="Y45" s="171">
        <v>51553433</v>
      </c>
      <c r="Z45" s="92" t="s">
        <v>446</v>
      </c>
      <c r="AA45" s="167" t="s">
        <v>154</v>
      </c>
      <c r="AB45" s="167" t="s">
        <v>144</v>
      </c>
      <c r="AC45" s="254"/>
      <c r="AD45" s="253"/>
      <c r="AE45" s="253">
        <v>1823433</v>
      </c>
      <c r="AF45" s="253">
        <v>4973000</v>
      </c>
      <c r="AG45" s="253">
        <v>4973000</v>
      </c>
      <c r="AH45" s="253">
        <v>4973000</v>
      </c>
      <c r="AI45" s="253">
        <v>4973000</v>
      </c>
      <c r="AJ45" s="253">
        <v>4973000</v>
      </c>
      <c r="AK45" s="253">
        <v>4973000</v>
      </c>
      <c r="AL45" s="253">
        <v>4973000</v>
      </c>
      <c r="AM45" s="253">
        <v>4973000</v>
      </c>
      <c r="AN45" s="253">
        <v>4973000</v>
      </c>
      <c r="AO45" s="253">
        <v>4973000</v>
      </c>
    </row>
    <row r="46" spans="1:41" ht="177" customHeight="1">
      <c r="A46" s="167" t="s">
        <v>91</v>
      </c>
      <c r="B46" s="167" t="s">
        <v>78</v>
      </c>
      <c r="C46" s="167" t="s">
        <v>92</v>
      </c>
      <c r="D46" s="167">
        <v>99999</v>
      </c>
      <c r="E46" s="167" t="s">
        <v>79</v>
      </c>
      <c r="F46" s="167"/>
      <c r="G46" s="167"/>
      <c r="H46" s="167"/>
      <c r="I46" s="167"/>
      <c r="J46" s="251"/>
      <c r="K46" s="167" t="s">
        <v>93</v>
      </c>
      <c r="L46" s="167">
        <v>80161500</v>
      </c>
      <c r="M46" s="50" t="s">
        <v>155</v>
      </c>
      <c r="N46" s="116" t="s">
        <v>49</v>
      </c>
      <c r="O46" s="37" t="s">
        <v>332</v>
      </c>
      <c r="P46" s="167" t="s">
        <v>95</v>
      </c>
      <c r="Q46" s="167" t="s">
        <v>96</v>
      </c>
      <c r="R46" s="249">
        <v>49631633</v>
      </c>
      <c r="S46" s="249">
        <v>49631633</v>
      </c>
      <c r="T46" s="167" t="s">
        <v>97</v>
      </c>
      <c r="U46" s="167" t="s">
        <v>97</v>
      </c>
      <c r="V46" s="167" t="s">
        <v>137</v>
      </c>
      <c r="W46" s="252">
        <v>7000100950</v>
      </c>
      <c r="X46" s="252">
        <v>4500031792</v>
      </c>
      <c r="Y46" s="171">
        <v>48692233</v>
      </c>
      <c r="Z46" s="92" t="s">
        <v>447</v>
      </c>
      <c r="AA46" s="167" t="s">
        <v>156</v>
      </c>
      <c r="AB46" s="167" t="s">
        <v>144</v>
      </c>
      <c r="AC46" s="254"/>
      <c r="AD46" s="253"/>
      <c r="AE46" s="253">
        <v>1722233</v>
      </c>
      <c r="AF46" s="253">
        <v>4697000</v>
      </c>
      <c r="AG46" s="253">
        <v>4697000</v>
      </c>
      <c r="AH46" s="253">
        <v>4697000</v>
      </c>
      <c r="AI46" s="253">
        <v>4697000</v>
      </c>
      <c r="AJ46" s="253">
        <v>4697000</v>
      </c>
      <c r="AK46" s="253">
        <v>4697000</v>
      </c>
      <c r="AL46" s="253">
        <v>4697000</v>
      </c>
      <c r="AM46" s="253">
        <v>4697000</v>
      </c>
      <c r="AN46" s="253">
        <v>4697000</v>
      </c>
      <c r="AO46" s="253">
        <v>4697000</v>
      </c>
    </row>
    <row r="47" spans="1:41" ht="177" customHeight="1">
      <c r="A47" s="167" t="s">
        <v>91</v>
      </c>
      <c r="B47" s="167" t="s">
        <v>78</v>
      </c>
      <c r="C47" s="167" t="s">
        <v>92</v>
      </c>
      <c r="D47" s="167">
        <v>99999</v>
      </c>
      <c r="E47" s="167" t="s">
        <v>79</v>
      </c>
      <c r="F47" s="167"/>
      <c r="G47" s="167"/>
      <c r="H47" s="167"/>
      <c r="I47" s="167"/>
      <c r="J47" s="251"/>
      <c r="K47" s="167" t="s">
        <v>93</v>
      </c>
      <c r="L47" s="167">
        <v>80161500</v>
      </c>
      <c r="M47" s="50" t="s">
        <v>157</v>
      </c>
      <c r="N47" s="116" t="s">
        <v>49</v>
      </c>
      <c r="O47" s="37" t="s">
        <v>341</v>
      </c>
      <c r="P47" s="167" t="s">
        <v>95</v>
      </c>
      <c r="Q47" s="167" t="s">
        <v>96</v>
      </c>
      <c r="R47" s="249">
        <v>57672867</v>
      </c>
      <c r="S47" s="249">
        <v>57672867</v>
      </c>
      <c r="T47" s="167" t="s">
        <v>97</v>
      </c>
      <c r="U47" s="167" t="s">
        <v>97</v>
      </c>
      <c r="V47" s="167" t="s">
        <v>137</v>
      </c>
      <c r="W47" s="252">
        <v>7000100913</v>
      </c>
      <c r="X47" s="252">
        <v>4500031793</v>
      </c>
      <c r="Y47" s="171">
        <v>56581266</v>
      </c>
      <c r="Z47" s="92" t="s">
        <v>448</v>
      </c>
      <c r="AA47" s="167" t="s">
        <v>158</v>
      </c>
      <c r="AB47" s="167" t="s">
        <v>144</v>
      </c>
      <c r="AC47" s="254"/>
      <c r="AD47" s="253"/>
      <c r="AE47" s="253">
        <v>2001266</v>
      </c>
      <c r="AF47" s="253">
        <v>5458000</v>
      </c>
      <c r="AG47" s="253">
        <v>5458000</v>
      </c>
      <c r="AH47" s="253">
        <v>5458000</v>
      </c>
      <c r="AI47" s="253">
        <v>5458000</v>
      </c>
      <c r="AJ47" s="253">
        <v>5458000</v>
      </c>
      <c r="AK47" s="253">
        <v>5458000</v>
      </c>
      <c r="AL47" s="253">
        <v>5458000</v>
      </c>
      <c r="AM47" s="253">
        <v>5458000</v>
      </c>
      <c r="AN47" s="253">
        <v>5458000</v>
      </c>
      <c r="AO47" s="253">
        <v>5458000</v>
      </c>
    </row>
    <row r="48" spans="1:41" ht="177" customHeight="1">
      <c r="A48" s="167" t="s">
        <v>91</v>
      </c>
      <c r="B48" s="167" t="s">
        <v>78</v>
      </c>
      <c r="C48" s="167" t="s">
        <v>92</v>
      </c>
      <c r="D48" s="167">
        <v>99999</v>
      </c>
      <c r="E48" s="167" t="s">
        <v>79</v>
      </c>
      <c r="F48" s="167"/>
      <c r="G48" s="167"/>
      <c r="H48" s="167"/>
      <c r="I48" s="167"/>
      <c r="J48" s="251"/>
      <c r="K48" s="167" t="s">
        <v>93</v>
      </c>
      <c r="L48" s="167">
        <v>80161500</v>
      </c>
      <c r="M48" s="50" t="s">
        <v>159</v>
      </c>
      <c r="N48" s="116" t="s">
        <v>49</v>
      </c>
      <c r="O48" s="37" t="s">
        <v>94</v>
      </c>
      <c r="P48" s="167" t="s">
        <v>95</v>
      </c>
      <c r="Q48" s="167" t="s">
        <v>96</v>
      </c>
      <c r="R48" s="249">
        <v>65450000</v>
      </c>
      <c r="S48" s="249">
        <v>65450000</v>
      </c>
      <c r="T48" s="167" t="s">
        <v>97</v>
      </c>
      <c r="U48" s="167" t="s">
        <v>97</v>
      </c>
      <c r="V48" s="167" t="s">
        <v>137</v>
      </c>
      <c r="W48" s="252">
        <v>7000100726</v>
      </c>
      <c r="X48" s="252">
        <v>4500031715</v>
      </c>
      <c r="Y48" s="171">
        <v>65450000</v>
      </c>
      <c r="Z48" s="92" t="s">
        <v>449</v>
      </c>
      <c r="AA48" s="167" t="s">
        <v>160</v>
      </c>
      <c r="AB48" s="167" t="s">
        <v>144</v>
      </c>
      <c r="AC48" s="254"/>
      <c r="AD48" s="253"/>
      <c r="AE48" s="253">
        <v>4950000</v>
      </c>
      <c r="AF48" s="253">
        <v>5500000</v>
      </c>
      <c r="AG48" s="253">
        <v>5500000</v>
      </c>
      <c r="AH48" s="253">
        <v>5500000</v>
      </c>
      <c r="AI48" s="253">
        <v>5500000</v>
      </c>
      <c r="AJ48" s="253">
        <v>5500000</v>
      </c>
      <c r="AK48" s="253">
        <v>5500000</v>
      </c>
      <c r="AL48" s="253">
        <v>5500000</v>
      </c>
      <c r="AM48" s="253">
        <v>5500000</v>
      </c>
      <c r="AN48" s="253">
        <v>5500000</v>
      </c>
      <c r="AO48" s="253">
        <v>11000000</v>
      </c>
    </row>
    <row r="49" spans="1:41" ht="177" customHeight="1">
      <c r="A49" s="167" t="s">
        <v>91</v>
      </c>
      <c r="B49" s="167" t="s">
        <v>78</v>
      </c>
      <c r="C49" s="167" t="s">
        <v>92</v>
      </c>
      <c r="D49" s="167">
        <v>99999</v>
      </c>
      <c r="E49" s="167" t="s">
        <v>79</v>
      </c>
      <c r="F49" s="167"/>
      <c r="G49" s="167"/>
      <c r="H49" s="167"/>
      <c r="I49" s="167"/>
      <c r="J49" s="251"/>
      <c r="K49" s="167" t="s">
        <v>93</v>
      </c>
      <c r="L49" s="167">
        <v>80161500</v>
      </c>
      <c r="M49" s="50" t="s">
        <v>342</v>
      </c>
      <c r="N49" s="116" t="s">
        <v>49</v>
      </c>
      <c r="O49" s="37" t="s">
        <v>343</v>
      </c>
      <c r="P49" s="167" t="s">
        <v>95</v>
      </c>
      <c r="Q49" s="167" t="s">
        <v>96</v>
      </c>
      <c r="R49" s="249">
        <v>59152200</v>
      </c>
      <c r="S49" s="249">
        <v>59152200</v>
      </c>
      <c r="T49" s="167" t="s">
        <v>97</v>
      </c>
      <c r="U49" s="167" t="s">
        <v>97</v>
      </c>
      <c r="V49" s="167" t="s">
        <v>137</v>
      </c>
      <c r="W49" s="252">
        <v>7000100916</v>
      </c>
      <c r="X49" s="252">
        <v>4500031804</v>
      </c>
      <c r="Y49" s="171">
        <v>57846000</v>
      </c>
      <c r="Z49" s="92" t="s">
        <v>450</v>
      </c>
      <c r="AA49" s="167" t="s">
        <v>161</v>
      </c>
      <c r="AB49" s="167" t="s">
        <v>222</v>
      </c>
      <c r="AC49" s="254"/>
      <c r="AD49" s="253"/>
      <c r="AE49" s="253">
        <v>1866000</v>
      </c>
      <c r="AF49" s="253">
        <v>5598000</v>
      </c>
      <c r="AG49" s="253">
        <v>5598000</v>
      </c>
      <c r="AH49" s="253">
        <v>5598000</v>
      </c>
      <c r="AI49" s="253">
        <v>5598000</v>
      </c>
      <c r="AJ49" s="253">
        <v>5598000</v>
      </c>
      <c r="AK49" s="253">
        <v>5598000</v>
      </c>
      <c r="AL49" s="253">
        <v>5598000</v>
      </c>
      <c r="AM49" s="253">
        <v>5598000</v>
      </c>
      <c r="AN49" s="253">
        <v>5598000</v>
      </c>
      <c r="AO49" s="253">
        <v>5598000</v>
      </c>
    </row>
    <row r="50" spans="1:41" ht="177" customHeight="1">
      <c r="A50" s="167" t="s">
        <v>91</v>
      </c>
      <c r="B50" s="167" t="s">
        <v>78</v>
      </c>
      <c r="C50" s="167" t="s">
        <v>92</v>
      </c>
      <c r="D50" s="167">
        <v>99999</v>
      </c>
      <c r="E50" s="167" t="s">
        <v>79</v>
      </c>
      <c r="F50" s="167"/>
      <c r="G50" s="167"/>
      <c r="H50" s="167"/>
      <c r="I50" s="167"/>
      <c r="J50" s="251"/>
      <c r="K50" s="167" t="s">
        <v>93</v>
      </c>
      <c r="L50" s="167">
        <v>80161500</v>
      </c>
      <c r="M50" s="50" t="s">
        <v>162</v>
      </c>
      <c r="N50" s="116" t="s">
        <v>49</v>
      </c>
      <c r="O50" s="37" t="s">
        <v>332</v>
      </c>
      <c r="P50" s="167" t="s">
        <v>95</v>
      </c>
      <c r="Q50" s="167" t="s">
        <v>96</v>
      </c>
      <c r="R50" s="249">
        <v>64245333</v>
      </c>
      <c r="S50" s="249">
        <v>64245333</v>
      </c>
      <c r="T50" s="167" t="s">
        <v>97</v>
      </c>
      <c r="U50" s="167" t="s">
        <v>97</v>
      </c>
      <c r="V50" s="167" t="s">
        <v>137</v>
      </c>
      <c r="W50" s="252">
        <v>7000100910</v>
      </c>
      <c r="X50" s="252">
        <v>4500031798</v>
      </c>
      <c r="Y50" s="171">
        <v>6302933</v>
      </c>
      <c r="Z50" s="92" t="s">
        <v>451</v>
      </c>
      <c r="AA50" s="167" t="s">
        <v>163</v>
      </c>
      <c r="AB50" s="167" t="s">
        <v>144</v>
      </c>
      <c r="AC50" s="254"/>
      <c r="AD50" s="253"/>
      <c r="AE50" s="253">
        <v>2229333</v>
      </c>
      <c r="AF50" s="253">
        <v>6080000</v>
      </c>
      <c r="AG50" s="253">
        <v>6080000</v>
      </c>
      <c r="AH50" s="253">
        <v>6080000</v>
      </c>
      <c r="AI50" s="253">
        <v>6080000</v>
      </c>
      <c r="AJ50" s="253">
        <v>6080000</v>
      </c>
      <c r="AK50" s="253">
        <v>6080000</v>
      </c>
      <c r="AL50" s="253">
        <v>6080000</v>
      </c>
      <c r="AM50" s="253">
        <v>6080000</v>
      </c>
      <c r="AN50" s="253">
        <v>6080000</v>
      </c>
      <c r="AO50" s="253">
        <v>6080000</v>
      </c>
    </row>
    <row r="51" spans="1:41" ht="148.5">
      <c r="A51" s="167" t="s">
        <v>91</v>
      </c>
      <c r="B51" s="167" t="s">
        <v>78</v>
      </c>
      <c r="C51" s="167" t="s">
        <v>92</v>
      </c>
      <c r="D51" s="167">
        <v>99999</v>
      </c>
      <c r="E51" s="167" t="s">
        <v>79</v>
      </c>
      <c r="F51" s="167"/>
      <c r="G51" s="167"/>
      <c r="H51" s="167"/>
      <c r="I51" s="167"/>
      <c r="J51" s="251"/>
      <c r="K51" s="167" t="s">
        <v>93</v>
      </c>
      <c r="L51" s="167">
        <v>80161500</v>
      </c>
      <c r="M51" s="50" t="s">
        <v>175</v>
      </c>
      <c r="N51" s="116" t="s">
        <v>49</v>
      </c>
      <c r="O51" s="37" t="s">
        <v>94</v>
      </c>
      <c r="P51" s="167" t="s">
        <v>95</v>
      </c>
      <c r="Q51" s="167" t="s">
        <v>96</v>
      </c>
      <c r="R51" s="249">
        <v>49385000</v>
      </c>
      <c r="S51" s="249">
        <v>49385000</v>
      </c>
      <c r="T51" s="167" t="s">
        <v>97</v>
      </c>
      <c r="U51" s="167" t="s">
        <v>97</v>
      </c>
      <c r="V51" s="167" t="s">
        <v>98</v>
      </c>
      <c r="W51" s="252">
        <v>7000100725</v>
      </c>
      <c r="X51" s="252">
        <v>4500031716</v>
      </c>
      <c r="Y51" s="171">
        <v>48790000</v>
      </c>
      <c r="Z51" s="92" t="s">
        <v>452</v>
      </c>
      <c r="AA51" s="167" t="s">
        <v>176</v>
      </c>
      <c r="AB51" s="167" t="s">
        <v>177</v>
      </c>
      <c r="AC51" s="254"/>
      <c r="AD51" s="253"/>
      <c r="AE51" s="253">
        <v>3690000</v>
      </c>
      <c r="AF51" s="253">
        <v>4100000</v>
      </c>
      <c r="AG51" s="253">
        <v>4100000</v>
      </c>
      <c r="AH51" s="253">
        <v>4100000</v>
      </c>
      <c r="AI51" s="253">
        <v>4100000</v>
      </c>
      <c r="AJ51" s="253">
        <v>4100000</v>
      </c>
      <c r="AK51" s="253">
        <v>4100000</v>
      </c>
      <c r="AL51" s="253">
        <v>4100000</v>
      </c>
      <c r="AM51" s="253">
        <v>4100000</v>
      </c>
      <c r="AN51" s="253">
        <v>4100000</v>
      </c>
      <c r="AO51" s="253">
        <v>8200000</v>
      </c>
    </row>
    <row r="52" spans="1:41" ht="181.5">
      <c r="A52" s="167" t="s">
        <v>91</v>
      </c>
      <c r="B52" s="167" t="s">
        <v>78</v>
      </c>
      <c r="C52" s="167" t="s">
        <v>92</v>
      </c>
      <c r="D52" s="167">
        <v>99999</v>
      </c>
      <c r="E52" s="167" t="s">
        <v>79</v>
      </c>
      <c r="F52" s="167"/>
      <c r="G52" s="167"/>
      <c r="H52" s="167"/>
      <c r="I52" s="167"/>
      <c r="J52" s="251"/>
      <c r="K52" s="167" t="s">
        <v>93</v>
      </c>
      <c r="L52" s="167">
        <v>80161500</v>
      </c>
      <c r="M52" s="50" t="s">
        <v>178</v>
      </c>
      <c r="N52" s="116" t="s">
        <v>49</v>
      </c>
      <c r="O52" s="37" t="s">
        <v>94</v>
      </c>
      <c r="P52" s="167" t="s">
        <v>95</v>
      </c>
      <c r="Q52" s="167" t="s">
        <v>96</v>
      </c>
      <c r="R52" s="249">
        <v>60350000</v>
      </c>
      <c r="S52" s="249">
        <f>+R52</f>
        <v>60350000</v>
      </c>
      <c r="T52" s="167" t="s">
        <v>97</v>
      </c>
      <c r="U52" s="167" t="s">
        <v>97</v>
      </c>
      <c r="V52" s="167" t="s">
        <v>98</v>
      </c>
      <c r="W52" s="252">
        <v>7000100712</v>
      </c>
      <c r="X52" s="252">
        <v>4500031713</v>
      </c>
      <c r="Y52" s="171">
        <v>62829000</v>
      </c>
      <c r="Z52" s="92" t="s">
        <v>454</v>
      </c>
      <c r="AA52" s="167" t="s">
        <v>453</v>
      </c>
      <c r="AB52" s="167" t="s">
        <v>177</v>
      </c>
      <c r="AC52" s="254"/>
      <c r="AD52" s="253"/>
      <c r="AE52" s="253">
        <v>4914000</v>
      </c>
      <c r="AF52" s="253">
        <v>5265000</v>
      </c>
      <c r="AG52" s="253">
        <v>5265000</v>
      </c>
      <c r="AH52" s="253">
        <v>5265000</v>
      </c>
      <c r="AI52" s="253">
        <v>5265000</v>
      </c>
      <c r="AJ52" s="253">
        <v>5265000</v>
      </c>
      <c r="AK52" s="253">
        <v>5265000</v>
      </c>
      <c r="AL52" s="253">
        <v>5265000</v>
      </c>
      <c r="AM52" s="253">
        <v>5265000</v>
      </c>
      <c r="AN52" s="253">
        <v>5265000</v>
      </c>
      <c r="AO52" s="253">
        <f>+AN52*2</f>
        <v>10530000</v>
      </c>
    </row>
    <row r="53" spans="1:41" ht="148.5">
      <c r="A53" s="167" t="s">
        <v>91</v>
      </c>
      <c r="B53" s="167" t="s">
        <v>179</v>
      </c>
      <c r="C53" s="167" t="s">
        <v>180</v>
      </c>
      <c r="D53" s="167">
        <v>99999</v>
      </c>
      <c r="E53" s="167" t="s">
        <v>79</v>
      </c>
      <c r="F53" s="167"/>
      <c r="G53" s="167"/>
      <c r="H53" s="167"/>
      <c r="I53" s="167"/>
      <c r="J53" s="251"/>
      <c r="K53" s="167" t="s">
        <v>181</v>
      </c>
      <c r="L53" s="167" t="s">
        <v>182</v>
      </c>
      <c r="M53" s="50" t="s">
        <v>183</v>
      </c>
      <c r="N53" s="259" t="s">
        <v>52</v>
      </c>
      <c r="O53" s="167" t="s">
        <v>221</v>
      </c>
      <c r="P53" s="167" t="s">
        <v>95</v>
      </c>
      <c r="Q53" s="167" t="s">
        <v>96</v>
      </c>
      <c r="R53" s="249">
        <v>170000000</v>
      </c>
      <c r="S53" s="249">
        <f>R53</f>
        <v>170000000</v>
      </c>
      <c r="T53" s="167" t="s">
        <v>97</v>
      </c>
      <c r="U53" s="167" t="s">
        <v>97</v>
      </c>
      <c r="V53" s="167" t="s">
        <v>98</v>
      </c>
      <c r="W53" s="252"/>
      <c r="X53" s="252"/>
      <c r="Y53" s="171"/>
      <c r="Z53" s="254"/>
      <c r="AA53" s="167" t="s">
        <v>184</v>
      </c>
      <c r="AB53" s="167" t="s">
        <v>177</v>
      </c>
      <c r="AC53" s="254"/>
      <c r="AD53" s="253"/>
      <c r="AE53" s="253"/>
      <c r="AF53" s="253">
        <v>170000000</v>
      </c>
      <c r="AG53" s="253"/>
      <c r="AH53" s="253"/>
      <c r="AI53" s="253"/>
      <c r="AJ53" s="253"/>
      <c r="AK53" s="253"/>
      <c r="AL53" s="253"/>
      <c r="AM53" s="253"/>
      <c r="AN53" s="253"/>
      <c r="AO53" s="253"/>
    </row>
    <row r="54" spans="1:42" ht="165">
      <c r="A54" s="167" t="s">
        <v>91</v>
      </c>
      <c r="B54" s="167" t="s">
        <v>78</v>
      </c>
      <c r="C54" s="167" t="s">
        <v>92</v>
      </c>
      <c r="D54" s="167">
        <v>99999</v>
      </c>
      <c r="E54" s="167" t="s">
        <v>79</v>
      </c>
      <c r="F54" s="167"/>
      <c r="G54" s="167"/>
      <c r="H54" s="167"/>
      <c r="I54" s="167"/>
      <c r="J54" s="251"/>
      <c r="K54" s="167" t="s">
        <v>93</v>
      </c>
      <c r="L54" s="167">
        <v>80161500</v>
      </c>
      <c r="M54" s="50" t="s">
        <v>188</v>
      </c>
      <c r="N54" s="116" t="s">
        <v>49</v>
      </c>
      <c r="O54" s="37" t="s">
        <v>94</v>
      </c>
      <c r="P54" s="167" t="s">
        <v>95</v>
      </c>
      <c r="Q54" s="167" t="s">
        <v>96</v>
      </c>
      <c r="R54" s="249">
        <v>56683333</v>
      </c>
      <c r="S54" s="249">
        <v>56683333</v>
      </c>
      <c r="T54" s="167" t="s">
        <v>97</v>
      </c>
      <c r="U54" s="167" t="s">
        <v>97</v>
      </c>
      <c r="V54" s="167" t="s">
        <v>98</v>
      </c>
      <c r="W54" s="252">
        <v>7000100716</v>
      </c>
      <c r="X54" s="252">
        <v>4500031710</v>
      </c>
      <c r="Y54" s="171">
        <v>56683333</v>
      </c>
      <c r="Z54" s="92" t="s">
        <v>455</v>
      </c>
      <c r="AA54" s="167" t="s">
        <v>189</v>
      </c>
      <c r="AB54" s="167" t="s">
        <v>202</v>
      </c>
      <c r="AC54" s="254"/>
      <c r="AD54" s="253"/>
      <c r="AE54" s="253">
        <v>4433333</v>
      </c>
      <c r="AF54" s="253">
        <v>4750000</v>
      </c>
      <c r="AG54" s="253">
        <v>4750000</v>
      </c>
      <c r="AH54" s="253">
        <v>4750000</v>
      </c>
      <c r="AI54" s="253">
        <v>4750000</v>
      </c>
      <c r="AJ54" s="253">
        <v>4750000</v>
      </c>
      <c r="AK54" s="253">
        <v>4750000</v>
      </c>
      <c r="AL54" s="253">
        <v>4750000</v>
      </c>
      <c r="AM54" s="253">
        <v>4750000</v>
      </c>
      <c r="AN54" s="253">
        <v>4750000</v>
      </c>
      <c r="AO54" s="253">
        <v>9500000</v>
      </c>
      <c r="AP54" s="54"/>
    </row>
    <row r="55" spans="1:41" ht="165">
      <c r="A55" s="167" t="s">
        <v>91</v>
      </c>
      <c r="B55" s="167" t="s">
        <v>78</v>
      </c>
      <c r="C55" s="167" t="s">
        <v>92</v>
      </c>
      <c r="D55" s="167">
        <v>99999</v>
      </c>
      <c r="E55" s="167" t="s">
        <v>79</v>
      </c>
      <c r="F55" s="167"/>
      <c r="G55" s="167"/>
      <c r="H55" s="167"/>
      <c r="I55" s="167"/>
      <c r="J55" s="251"/>
      <c r="K55" s="167" t="s">
        <v>93</v>
      </c>
      <c r="L55" s="167">
        <v>80161500</v>
      </c>
      <c r="M55" s="50" t="s">
        <v>188</v>
      </c>
      <c r="N55" s="116" t="s">
        <v>49</v>
      </c>
      <c r="O55" s="37" t="s">
        <v>295</v>
      </c>
      <c r="P55" s="167" t="s">
        <v>95</v>
      </c>
      <c r="Q55" s="167" t="s">
        <v>96</v>
      </c>
      <c r="R55" s="249">
        <v>24760000</v>
      </c>
      <c r="S55" s="249">
        <v>24760000</v>
      </c>
      <c r="T55" s="167" t="s">
        <v>97</v>
      </c>
      <c r="U55" s="167" t="s">
        <v>97</v>
      </c>
      <c r="V55" s="167" t="s">
        <v>98</v>
      </c>
      <c r="W55" s="252">
        <v>7000100714</v>
      </c>
      <c r="X55" s="252">
        <v>4500031714</v>
      </c>
      <c r="Y55" s="171">
        <v>24760000</v>
      </c>
      <c r="Z55" s="92" t="s">
        <v>456</v>
      </c>
      <c r="AA55" s="167" t="s">
        <v>457</v>
      </c>
      <c r="AB55" s="167" t="s">
        <v>202</v>
      </c>
      <c r="AC55" s="254"/>
      <c r="AD55" s="260"/>
      <c r="AE55" s="253">
        <v>6190000</v>
      </c>
      <c r="AF55" s="253">
        <v>6190000</v>
      </c>
      <c r="AG55" s="253">
        <v>6190000</v>
      </c>
      <c r="AH55" s="253">
        <v>6190000</v>
      </c>
      <c r="AI55" s="253"/>
      <c r="AJ55" s="253"/>
      <c r="AK55" s="253"/>
      <c r="AL55" s="253"/>
      <c r="AM55" s="253"/>
      <c r="AN55" s="253"/>
      <c r="AO55" s="253"/>
    </row>
    <row r="56" spans="1:43" ht="181.5">
      <c r="A56" s="167" t="s">
        <v>91</v>
      </c>
      <c r="B56" s="167" t="s">
        <v>78</v>
      </c>
      <c r="C56" s="167" t="s">
        <v>92</v>
      </c>
      <c r="D56" s="167">
        <v>99999</v>
      </c>
      <c r="E56" s="167" t="s">
        <v>79</v>
      </c>
      <c r="F56" s="167"/>
      <c r="G56" s="167"/>
      <c r="H56" s="167"/>
      <c r="I56" s="167"/>
      <c r="J56" s="251"/>
      <c r="K56" s="167" t="s">
        <v>93</v>
      </c>
      <c r="L56" s="167">
        <v>80161500</v>
      </c>
      <c r="M56" s="50" t="s">
        <v>190</v>
      </c>
      <c r="N56" s="116" t="s">
        <v>49</v>
      </c>
      <c r="O56" s="37" t="s">
        <v>94</v>
      </c>
      <c r="P56" s="167" t="s">
        <v>95</v>
      </c>
      <c r="Q56" s="167" t="s">
        <v>96</v>
      </c>
      <c r="R56" s="249">
        <v>94666667</v>
      </c>
      <c r="S56" s="249">
        <v>94666667</v>
      </c>
      <c r="T56" s="167" t="s">
        <v>97</v>
      </c>
      <c r="U56" s="167" t="s">
        <v>97</v>
      </c>
      <c r="V56" s="167" t="s">
        <v>98</v>
      </c>
      <c r="W56" s="252"/>
      <c r="X56" s="252"/>
      <c r="Y56" s="171"/>
      <c r="Z56" s="254"/>
      <c r="AA56" s="167" t="s">
        <v>191</v>
      </c>
      <c r="AB56" s="167" t="s">
        <v>202</v>
      </c>
      <c r="AC56" s="254"/>
      <c r="AD56" s="253"/>
      <c r="AE56" s="253">
        <v>8000000</v>
      </c>
      <c r="AF56" s="253">
        <v>8000000</v>
      </c>
      <c r="AG56" s="253">
        <v>8000000</v>
      </c>
      <c r="AH56" s="253">
        <v>8000000</v>
      </c>
      <c r="AI56" s="253">
        <v>8000000</v>
      </c>
      <c r="AJ56" s="253">
        <v>8000000</v>
      </c>
      <c r="AK56" s="253">
        <v>8000000</v>
      </c>
      <c r="AL56" s="253">
        <v>8000000</v>
      </c>
      <c r="AM56" s="253">
        <v>8000000</v>
      </c>
      <c r="AN56" s="253">
        <v>8000000</v>
      </c>
      <c r="AO56" s="253">
        <v>14666667</v>
      </c>
      <c r="AQ56" s="54"/>
    </row>
    <row r="57" spans="1:43" ht="165">
      <c r="A57" s="167" t="s">
        <v>91</v>
      </c>
      <c r="B57" s="167" t="s">
        <v>78</v>
      </c>
      <c r="C57" s="167" t="s">
        <v>92</v>
      </c>
      <c r="D57" s="167">
        <v>99999</v>
      </c>
      <c r="E57" s="167" t="s">
        <v>79</v>
      </c>
      <c r="F57" s="167"/>
      <c r="G57" s="167"/>
      <c r="H57" s="167"/>
      <c r="I57" s="167"/>
      <c r="J57" s="251"/>
      <c r="K57" s="167" t="s">
        <v>93</v>
      </c>
      <c r="L57" s="167">
        <v>80161500</v>
      </c>
      <c r="M57" s="50" t="s">
        <v>196</v>
      </c>
      <c r="N57" s="116" t="s">
        <v>49</v>
      </c>
      <c r="O57" s="37" t="s">
        <v>94</v>
      </c>
      <c r="P57" s="167" t="s">
        <v>95</v>
      </c>
      <c r="Q57" s="167" t="s">
        <v>96</v>
      </c>
      <c r="R57" s="249">
        <v>88395000</v>
      </c>
      <c r="S57" s="249">
        <v>88395000</v>
      </c>
      <c r="T57" s="167" t="s">
        <v>97</v>
      </c>
      <c r="U57" s="167" t="s">
        <v>97</v>
      </c>
      <c r="V57" s="167" t="s">
        <v>98</v>
      </c>
      <c r="W57" s="252">
        <v>7000100713</v>
      </c>
      <c r="X57" s="252">
        <v>4500031711</v>
      </c>
      <c r="Y57" s="171">
        <v>92065000</v>
      </c>
      <c r="Z57" s="92" t="s">
        <v>460</v>
      </c>
      <c r="AA57" s="167" t="s">
        <v>194</v>
      </c>
      <c r="AB57" s="167" t="s">
        <v>195</v>
      </c>
      <c r="AC57" s="254"/>
      <c r="AD57" s="253"/>
      <c r="AE57" s="253">
        <v>6225000</v>
      </c>
      <c r="AF57" s="253">
        <v>7470000</v>
      </c>
      <c r="AG57" s="253">
        <v>7470000</v>
      </c>
      <c r="AH57" s="253">
        <v>7470000</v>
      </c>
      <c r="AI57" s="253">
        <v>7470000</v>
      </c>
      <c r="AJ57" s="253">
        <v>7470000</v>
      </c>
      <c r="AK57" s="253">
        <v>7470000</v>
      </c>
      <c r="AL57" s="253">
        <v>7470000</v>
      </c>
      <c r="AM57" s="253">
        <v>7470000</v>
      </c>
      <c r="AN57" s="253">
        <v>7470000</v>
      </c>
      <c r="AO57" s="253">
        <v>14940000</v>
      </c>
      <c r="AQ57" s="54"/>
    </row>
    <row r="58" spans="1:43" ht="115.5">
      <c r="A58" s="167" t="s">
        <v>91</v>
      </c>
      <c r="B58" s="167" t="s">
        <v>78</v>
      </c>
      <c r="C58" s="167" t="s">
        <v>92</v>
      </c>
      <c r="D58" s="167">
        <v>99999</v>
      </c>
      <c r="E58" s="167" t="s">
        <v>79</v>
      </c>
      <c r="F58" s="167"/>
      <c r="G58" s="167"/>
      <c r="H58" s="167"/>
      <c r="I58" s="167"/>
      <c r="J58" s="251"/>
      <c r="K58" s="167" t="s">
        <v>93</v>
      </c>
      <c r="L58" s="167">
        <v>80161500</v>
      </c>
      <c r="M58" s="50" t="s">
        <v>197</v>
      </c>
      <c r="N58" s="116" t="s">
        <v>49</v>
      </c>
      <c r="O58" s="37" t="s">
        <v>94</v>
      </c>
      <c r="P58" s="167" t="s">
        <v>95</v>
      </c>
      <c r="Q58" s="167" t="s">
        <v>96</v>
      </c>
      <c r="R58" s="249">
        <v>47080000</v>
      </c>
      <c r="S58" s="249">
        <v>47080000</v>
      </c>
      <c r="T58" s="167" t="s">
        <v>97</v>
      </c>
      <c r="U58" s="167" t="s">
        <v>97</v>
      </c>
      <c r="V58" s="167" t="s">
        <v>98</v>
      </c>
      <c r="W58" s="252">
        <v>7000100905</v>
      </c>
      <c r="X58" s="252">
        <v>4500031787</v>
      </c>
      <c r="Y58" s="171">
        <v>43550367</v>
      </c>
      <c r="Z58" s="92" t="s">
        <v>461</v>
      </c>
      <c r="AA58" s="167" t="s">
        <v>198</v>
      </c>
      <c r="AB58" s="167" t="s">
        <v>195</v>
      </c>
      <c r="AC58" s="254"/>
      <c r="AD58" s="253"/>
      <c r="AE58" s="253"/>
      <c r="AF58" s="253"/>
      <c r="AG58" s="253"/>
      <c r="AH58" s="253"/>
      <c r="AI58" s="253"/>
      <c r="AJ58" s="253"/>
      <c r="AK58" s="253"/>
      <c r="AL58" s="253"/>
      <c r="AM58" s="253"/>
      <c r="AN58" s="253"/>
      <c r="AO58" s="261"/>
      <c r="AP58" s="55"/>
      <c r="AQ58" s="54"/>
    </row>
    <row r="59" spans="1:43" ht="75">
      <c r="A59" s="167" t="s">
        <v>91</v>
      </c>
      <c r="B59" s="167" t="s">
        <v>319</v>
      </c>
      <c r="C59" s="167" t="s">
        <v>320</v>
      </c>
      <c r="D59" s="167">
        <v>99999</v>
      </c>
      <c r="E59" s="167" t="s">
        <v>79</v>
      </c>
      <c r="F59" s="167"/>
      <c r="G59" s="167"/>
      <c r="H59" s="167"/>
      <c r="I59" s="167"/>
      <c r="J59" s="251"/>
      <c r="K59" s="167" t="s">
        <v>321</v>
      </c>
      <c r="L59" s="167">
        <v>83121700</v>
      </c>
      <c r="M59" s="50" t="s">
        <v>322</v>
      </c>
      <c r="N59" s="116" t="s">
        <v>49</v>
      </c>
      <c r="O59" s="37" t="s">
        <v>306</v>
      </c>
      <c r="P59" s="167" t="s">
        <v>95</v>
      </c>
      <c r="Q59" s="167" t="s">
        <v>96</v>
      </c>
      <c r="R59" s="249">
        <v>300000000</v>
      </c>
      <c r="S59" s="249">
        <v>300000000</v>
      </c>
      <c r="T59" s="167" t="s">
        <v>97</v>
      </c>
      <c r="U59" s="167" t="s">
        <v>97</v>
      </c>
      <c r="V59" s="167" t="s">
        <v>137</v>
      </c>
      <c r="W59" s="252"/>
      <c r="X59" s="252"/>
      <c r="Y59" s="171"/>
      <c r="Z59" s="254"/>
      <c r="AA59" s="167" t="s">
        <v>322</v>
      </c>
      <c r="AB59" s="167" t="s">
        <v>195</v>
      </c>
      <c r="AC59" s="254"/>
      <c r="AD59" s="253">
        <v>25000000</v>
      </c>
      <c r="AE59" s="253">
        <v>25000000</v>
      </c>
      <c r="AF59" s="253">
        <v>25000000</v>
      </c>
      <c r="AG59" s="253">
        <v>25000000</v>
      </c>
      <c r="AH59" s="253">
        <v>25000000</v>
      </c>
      <c r="AI59" s="253">
        <v>25000000</v>
      </c>
      <c r="AJ59" s="253">
        <v>25000000</v>
      </c>
      <c r="AK59" s="253">
        <v>25000000</v>
      </c>
      <c r="AL59" s="253">
        <v>25000000</v>
      </c>
      <c r="AM59" s="253">
        <v>25000000</v>
      </c>
      <c r="AN59" s="253">
        <v>25000000</v>
      </c>
      <c r="AO59" s="261">
        <v>25000000</v>
      </c>
      <c r="AP59" s="55"/>
      <c r="AQ59" s="54"/>
    </row>
    <row r="60" spans="1:43" ht="123" customHeight="1">
      <c r="A60" s="167" t="s">
        <v>91</v>
      </c>
      <c r="B60" s="167" t="s">
        <v>78</v>
      </c>
      <c r="C60" s="167" t="s">
        <v>92</v>
      </c>
      <c r="D60" s="167">
        <v>999999</v>
      </c>
      <c r="E60" s="167" t="s">
        <v>79</v>
      </c>
      <c r="F60" s="167"/>
      <c r="G60" s="167"/>
      <c r="H60" s="167"/>
      <c r="I60" s="167"/>
      <c r="J60" s="251"/>
      <c r="K60" s="167" t="s">
        <v>93</v>
      </c>
      <c r="L60" s="167">
        <v>80161500</v>
      </c>
      <c r="M60" s="50" t="s">
        <v>203</v>
      </c>
      <c r="N60" s="116" t="s">
        <v>49</v>
      </c>
      <c r="O60" s="37" t="s">
        <v>340</v>
      </c>
      <c r="P60" s="167" t="s">
        <v>336</v>
      </c>
      <c r="Q60" s="167" t="s">
        <v>96</v>
      </c>
      <c r="R60" s="249">
        <v>65931667</v>
      </c>
      <c r="S60" s="249">
        <v>65931667</v>
      </c>
      <c r="T60" s="167" t="s">
        <v>97</v>
      </c>
      <c r="U60" s="167" t="s">
        <v>97</v>
      </c>
      <c r="V60" s="167" t="s">
        <v>98</v>
      </c>
      <c r="W60" s="252">
        <v>7000100719</v>
      </c>
      <c r="X60" s="252">
        <v>4500031709</v>
      </c>
      <c r="Y60" s="171">
        <v>65931667</v>
      </c>
      <c r="Z60" s="92" t="s">
        <v>462</v>
      </c>
      <c r="AA60" s="167" t="s">
        <v>205</v>
      </c>
      <c r="AB60" s="167" t="s">
        <v>217</v>
      </c>
      <c r="AC60" s="254"/>
      <c r="AD60" s="253"/>
      <c r="AE60" s="253">
        <v>5156667</v>
      </c>
      <c r="AF60" s="253">
        <v>5525000</v>
      </c>
      <c r="AG60" s="253">
        <v>5525000</v>
      </c>
      <c r="AH60" s="253">
        <v>5525000</v>
      </c>
      <c r="AI60" s="253">
        <v>5525000</v>
      </c>
      <c r="AJ60" s="253">
        <v>5525000</v>
      </c>
      <c r="AK60" s="253">
        <v>5525000</v>
      </c>
      <c r="AL60" s="253">
        <v>5525000</v>
      </c>
      <c r="AM60" s="253">
        <v>5525000</v>
      </c>
      <c r="AN60" s="253">
        <v>5525000</v>
      </c>
      <c r="AO60" s="253">
        <v>11050000</v>
      </c>
      <c r="AP60" s="55"/>
      <c r="AQ60" s="54"/>
    </row>
    <row r="61" spans="1:43" ht="115.5">
      <c r="A61" s="167" t="s">
        <v>91</v>
      </c>
      <c r="B61" s="167" t="s">
        <v>78</v>
      </c>
      <c r="C61" s="167" t="s">
        <v>92</v>
      </c>
      <c r="D61" s="167">
        <v>999999</v>
      </c>
      <c r="E61" s="167" t="s">
        <v>79</v>
      </c>
      <c r="F61" s="167"/>
      <c r="G61" s="167"/>
      <c r="H61" s="167"/>
      <c r="I61" s="167"/>
      <c r="J61" s="251"/>
      <c r="K61" s="167" t="s">
        <v>93</v>
      </c>
      <c r="L61" s="167">
        <v>80161500</v>
      </c>
      <c r="M61" s="50" t="s">
        <v>206</v>
      </c>
      <c r="N61" s="116" t="s">
        <v>51</v>
      </c>
      <c r="O61" s="37" t="s">
        <v>363</v>
      </c>
      <c r="P61" s="167" t="s">
        <v>336</v>
      </c>
      <c r="Q61" s="167" t="s">
        <v>96</v>
      </c>
      <c r="R61" s="249">
        <v>129844300</v>
      </c>
      <c r="S61" s="249">
        <v>129844300</v>
      </c>
      <c r="T61" s="167" t="s">
        <v>97</v>
      </c>
      <c r="U61" s="167" t="s">
        <v>97</v>
      </c>
      <c r="V61" s="167" t="s">
        <v>98</v>
      </c>
      <c r="W61" s="252">
        <v>7000101984</v>
      </c>
      <c r="X61" s="252"/>
      <c r="Y61" s="252"/>
      <c r="Z61" s="254"/>
      <c r="AA61" s="167" t="s">
        <v>207</v>
      </c>
      <c r="AB61" s="167" t="s">
        <v>217</v>
      </c>
      <c r="AC61" s="254"/>
      <c r="AD61" s="253"/>
      <c r="AE61" s="253"/>
      <c r="AF61" s="253">
        <v>12984430</v>
      </c>
      <c r="AG61" s="253">
        <v>12984430</v>
      </c>
      <c r="AH61" s="253">
        <v>12984430</v>
      </c>
      <c r="AI61" s="253">
        <v>12984430</v>
      </c>
      <c r="AJ61" s="253">
        <v>12984430</v>
      </c>
      <c r="AK61" s="253">
        <v>12984430</v>
      </c>
      <c r="AL61" s="253">
        <v>12984430</v>
      </c>
      <c r="AM61" s="253">
        <v>12984430</v>
      </c>
      <c r="AN61" s="253">
        <v>12984430</v>
      </c>
      <c r="AO61" s="253">
        <v>12984430</v>
      </c>
      <c r="AP61" s="55"/>
      <c r="AQ61" s="54"/>
    </row>
    <row r="62" spans="1:43" ht="166.5" customHeight="1">
      <c r="A62" s="167" t="s">
        <v>91</v>
      </c>
      <c r="B62" s="167" t="s">
        <v>128</v>
      </c>
      <c r="C62" s="167" t="s">
        <v>129</v>
      </c>
      <c r="D62" s="167" t="s">
        <v>208</v>
      </c>
      <c r="E62" s="167" t="s">
        <v>70</v>
      </c>
      <c r="F62" s="167" t="s">
        <v>129</v>
      </c>
      <c r="G62" s="167">
        <v>611</v>
      </c>
      <c r="H62" s="167" t="s">
        <v>119</v>
      </c>
      <c r="I62" s="36">
        <v>297127</v>
      </c>
      <c r="J62" s="251" t="s">
        <v>209</v>
      </c>
      <c r="K62" s="167" t="s">
        <v>93</v>
      </c>
      <c r="L62" s="167">
        <v>80161500</v>
      </c>
      <c r="M62" s="50" t="s">
        <v>210</v>
      </c>
      <c r="N62" s="116" t="s">
        <v>49</v>
      </c>
      <c r="O62" s="37" t="s">
        <v>94</v>
      </c>
      <c r="P62" s="167" t="s">
        <v>336</v>
      </c>
      <c r="Q62" s="36" t="s">
        <v>123</v>
      </c>
      <c r="R62" s="249">
        <v>71000000</v>
      </c>
      <c r="S62" s="249">
        <v>71000000</v>
      </c>
      <c r="T62" s="167" t="s">
        <v>97</v>
      </c>
      <c r="U62" s="167" t="s">
        <v>97</v>
      </c>
      <c r="V62" s="167" t="s">
        <v>98</v>
      </c>
      <c r="W62" s="252"/>
      <c r="X62" s="252"/>
      <c r="Y62" s="252"/>
      <c r="Z62" s="254"/>
      <c r="AA62" s="167" t="s">
        <v>211</v>
      </c>
      <c r="AB62" s="167" t="s">
        <v>217</v>
      </c>
      <c r="AC62" s="254"/>
      <c r="AD62" s="253"/>
      <c r="AE62" s="253">
        <v>6000000</v>
      </c>
      <c r="AF62" s="253">
        <v>6000000</v>
      </c>
      <c r="AG62" s="253">
        <v>6000000</v>
      </c>
      <c r="AH62" s="253">
        <v>6000000</v>
      </c>
      <c r="AI62" s="253">
        <v>6000000</v>
      </c>
      <c r="AJ62" s="253">
        <v>6000000</v>
      </c>
      <c r="AK62" s="253">
        <v>6000000</v>
      </c>
      <c r="AL62" s="253">
        <v>6000000</v>
      </c>
      <c r="AM62" s="253">
        <v>6000000</v>
      </c>
      <c r="AN62" s="253">
        <v>6000000</v>
      </c>
      <c r="AO62" s="261">
        <v>11000000</v>
      </c>
      <c r="AP62" s="55"/>
      <c r="AQ62" s="54"/>
    </row>
    <row r="63" spans="1:43" ht="129" customHeight="1">
      <c r="A63" s="167" t="s">
        <v>91</v>
      </c>
      <c r="B63" s="167" t="s">
        <v>128</v>
      </c>
      <c r="C63" s="167" t="s">
        <v>129</v>
      </c>
      <c r="D63" s="167" t="s">
        <v>208</v>
      </c>
      <c r="E63" s="167" t="s">
        <v>70</v>
      </c>
      <c r="F63" s="167" t="s">
        <v>129</v>
      </c>
      <c r="G63" s="167">
        <v>611</v>
      </c>
      <c r="H63" s="167" t="s">
        <v>119</v>
      </c>
      <c r="I63" s="36">
        <v>297127</v>
      </c>
      <c r="J63" s="251" t="s">
        <v>209</v>
      </c>
      <c r="K63" s="167" t="s">
        <v>93</v>
      </c>
      <c r="L63" s="167">
        <v>80161500</v>
      </c>
      <c r="M63" s="50" t="s">
        <v>210</v>
      </c>
      <c r="N63" s="116" t="s">
        <v>49</v>
      </c>
      <c r="O63" s="37" t="s">
        <v>94</v>
      </c>
      <c r="P63" s="167" t="s">
        <v>336</v>
      </c>
      <c r="Q63" s="36" t="s">
        <v>123</v>
      </c>
      <c r="R63" s="249">
        <v>71000000</v>
      </c>
      <c r="S63" s="249">
        <v>71000000</v>
      </c>
      <c r="T63" s="167" t="s">
        <v>97</v>
      </c>
      <c r="U63" s="167" t="s">
        <v>97</v>
      </c>
      <c r="V63" s="167" t="s">
        <v>98</v>
      </c>
      <c r="W63" s="252"/>
      <c r="X63" s="252"/>
      <c r="Y63" s="252"/>
      <c r="Z63" s="254"/>
      <c r="AA63" s="167" t="s">
        <v>212</v>
      </c>
      <c r="AB63" s="167" t="s">
        <v>217</v>
      </c>
      <c r="AC63" s="254"/>
      <c r="AD63" s="253"/>
      <c r="AE63" s="253">
        <v>6000000</v>
      </c>
      <c r="AF63" s="253">
        <v>6000000</v>
      </c>
      <c r="AG63" s="253">
        <v>6000000</v>
      </c>
      <c r="AH63" s="253">
        <v>6000000</v>
      </c>
      <c r="AI63" s="253">
        <v>6000000</v>
      </c>
      <c r="AJ63" s="253">
        <v>6000000</v>
      </c>
      <c r="AK63" s="253">
        <v>6000000</v>
      </c>
      <c r="AL63" s="253">
        <v>6000000</v>
      </c>
      <c r="AM63" s="253">
        <v>6000000</v>
      </c>
      <c r="AN63" s="253">
        <v>6000000</v>
      </c>
      <c r="AO63" s="261">
        <v>11000000</v>
      </c>
      <c r="AP63" s="55"/>
      <c r="AQ63" s="54"/>
    </row>
    <row r="64" spans="1:43" ht="129" customHeight="1">
      <c r="A64" s="167" t="s">
        <v>91</v>
      </c>
      <c r="B64" s="167" t="s">
        <v>78</v>
      </c>
      <c r="C64" s="167" t="s">
        <v>92</v>
      </c>
      <c r="D64" s="167">
        <v>999999</v>
      </c>
      <c r="E64" s="167" t="s">
        <v>79</v>
      </c>
      <c r="F64" s="167"/>
      <c r="G64" s="167"/>
      <c r="H64" s="167"/>
      <c r="I64" s="167"/>
      <c r="J64" s="251"/>
      <c r="K64" s="167" t="s">
        <v>93</v>
      </c>
      <c r="L64" s="167">
        <v>80161501</v>
      </c>
      <c r="M64" s="50" t="s">
        <v>218</v>
      </c>
      <c r="N64" s="116" t="s">
        <v>49</v>
      </c>
      <c r="O64" s="37" t="s">
        <v>94</v>
      </c>
      <c r="P64" s="167" t="s">
        <v>95</v>
      </c>
      <c r="Q64" s="167" t="s">
        <v>96</v>
      </c>
      <c r="R64" s="249">
        <v>97734000</v>
      </c>
      <c r="S64" s="249">
        <v>97734000</v>
      </c>
      <c r="T64" s="167" t="s">
        <v>97</v>
      </c>
      <c r="U64" s="167" t="s">
        <v>97</v>
      </c>
      <c r="V64" s="167" t="s">
        <v>219</v>
      </c>
      <c r="W64" s="252">
        <v>7000100717</v>
      </c>
      <c r="X64" s="252">
        <v>4500031718</v>
      </c>
      <c r="Y64" s="171">
        <v>96642000</v>
      </c>
      <c r="Z64" s="92" t="s">
        <v>463</v>
      </c>
      <c r="AA64" s="167" t="s">
        <v>220</v>
      </c>
      <c r="AB64" s="167" t="s">
        <v>195</v>
      </c>
      <c r="AC64" s="254"/>
      <c r="AD64" s="253"/>
      <c r="AE64" s="253">
        <v>6552000</v>
      </c>
      <c r="AF64" s="253">
        <v>8190000</v>
      </c>
      <c r="AG64" s="253">
        <v>8190000</v>
      </c>
      <c r="AH64" s="253">
        <v>8190000</v>
      </c>
      <c r="AI64" s="253">
        <v>8190000</v>
      </c>
      <c r="AJ64" s="253">
        <v>8190000</v>
      </c>
      <c r="AK64" s="253">
        <v>8190000</v>
      </c>
      <c r="AL64" s="253">
        <v>8190000</v>
      </c>
      <c r="AM64" s="253">
        <v>8190000</v>
      </c>
      <c r="AN64" s="253">
        <v>8190000</v>
      </c>
      <c r="AO64" s="253">
        <v>16380000</v>
      </c>
      <c r="AP64" s="55"/>
      <c r="AQ64" s="54"/>
    </row>
    <row r="65" spans="1:43" ht="129" customHeight="1">
      <c r="A65" s="167" t="s">
        <v>91</v>
      </c>
      <c r="B65" s="167" t="s">
        <v>128</v>
      </c>
      <c r="C65" s="167" t="s">
        <v>129</v>
      </c>
      <c r="D65" s="167" t="s">
        <v>117</v>
      </c>
      <c r="E65" s="167" t="s">
        <v>73</v>
      </c>
      <c r="F65" s="167" t="s">
        <v>129</v>
      </c>
      <c r="G65" s="167">
        <v>611</v>
      </c>
      <c r="H65" s="167" t="s">
        <v>119</v>
      </c>
      <c r="I65" s="167">
        <v>297127</v>
      </c>
      <c r="J65" s="251" t="s">
        <v>224</v>
      </c>
      <c r="K65" s="167" t="s">
        <v>93</v>
      </c>
      <c r="L65" s="167">
        <v>80161500</v>
      </c>
      <c r="M65" s="50" t="s">
        <v>351</v>
      </c>
      <c r="N65" s="116" t="s">
        <v>49</v>
      </c>
      <c r="O65" s="37" t="s">
        <v>334</v>
      </c>
      <c r="P65" s="167" t="s">
        <v>95</v>
      </c>
      <c r="Q65" s="36" t="s">
        <v>123</v>
      </c>
      <c r="R65" s="249">
        <v>41510000</v>
      </c>
      <c r="S65" s="249">
        <v>41510000</v>
      </c>
      <c r="T65" s="167" t="s">
        <v>97</v>
      </c>
      <c r="U65" s="167" t="s">
        <v>97</v>
      </c>
      <c r="V65" s="167" t="s">
        <v>219</v>
      </c>
      <c r="W65" s="252">
        <v>7000100953</v>
      </c>
      <c r="X65" s="252">
        <v>4500032032</v>
      </c>
      <c r="Y65" s="171">
        <v>40373867</v>
      </c>
      <c r="Z65" s="92" t="s">
        <v>464</v>
      </c>
      <c r="AA65" s="167" t="s">
        <v>226</v>
      </c>
      <c r="AB65" s="167" t="s">
        <v>222</v>
      </c>
      <c r="AC65" s="254"/>
      <c r="AD65" s="253"/>
      <c r="AE65" s="253"/>
      <c r="AF65" s="253">
        <v>4151000</v>
      </c>
      <c r="AG65" s="253">
        <v>4151000</v>
      </c>
      <c r="AH65" s="253">
        <v>4151000</v>
      </c>
      <c r="AI65" s="253">
        <v>4151000</v>
      </c>
      <c r="AJ65" s="253">
        <v>4151000</v>
      </c>
      <c r="AK65" s="253">
        <v>4151000</v>
      </c>
      <c r="AL65" s="253">
        <v>4151000</v>
      </c>
      <c r="AM65" s="253">
        <v>4151000</v>
      </c>
      <c r="AN65" s="253">
        <v>4151000</v>
      </c>
      <c r="AO65" s="253">
        <v>4151000</v>
      </c>
      <c r="AP65" s="55"/>
      <c r="AQ65" s="54"/>
    </row>
    <row r="66" spans="1:43" ht="129" customHeight="1">
      <c r="A66" s="167" t="s">
        <v>91</v>
      </c>
      <c r="B66" s="167" t="s">
        <v>128</v>
      </c>
      <c r="C66" s="167" t="s">
        <v>129</v>
      </c>
      <c r="D66" s="167" t="s">
        <v>117</v>
      </c>
      <c r="E66" s="167" t="s">
        <v>72</v>
      </c>
      <c r="F66" s="167" t="s">
        <v>129</v>
      </c>
      <c r="G66" s="167">
        <v>611</v>
      </c>
      <c r="H66" s="167" t="s">
        <v>119</v>
      </c>
      <c r="I66" s="167">
        <v>297127</v>
      </c>
      <c r="J66" s="251" t="s">
        <v>224</v>
      </c>
      <c r="K66" s="167" t="s">
        <v>93</v>
      </c>
      <c r="L66" s="167">
        <v>80161500</v>
      </c>
      <c r="M66" s="50" t="s">
        <v>227</v>
      </c>
      <c r="N66" s="116" t="s">
        <v>51</v>
      </c>
      <c r="O66" s="37" t="s">
        <v>371</v>
      </c>
      <c r="P66" s="167" t="s">
        <v>95</v>
      </c>
      <c r="Q66" s="36" t="s">
        <v>123</v>
      </c>
      <c r="R66" s="249">
        <v>60936000</v>
      </c>
      <c r="S66" s="249">
        <v>60936000</v>
      </c>
      <c r="T66" s="167" t="s">
        <v>97</v>
      </c>
      <c r="U66" s="167" t="s">
        <v>97</v>
      </c>
      <c r="V66" s="167" t="s">
        <v>219</v>
      </c>
      <c r="W66" s="252">
        <v>7000102393</v>
      </c>
      <c r="X66" s="252">
        <v>4500032381</v>
      </c>
      <c r="Y66" s="171">
        <v>59655640</v>
      </c>
      <c r="Z66" s="92" t="s">
        <v>465</v>
      </c>
      <c r="AA66" s="167" t="s">
        <v>270</v>
      </c>
      <c r="AB66" s="167" t="s">
        <v>222</v>
      </c>
      <c r="AC66" s="254"/>
      <c r="AD66" s="253"/>
      <c r="AE66" s="253"/>
      <c r="AF66" s="253">
        <v>3003000</v>
      </c>
      <c r="AG66" s="261">
        <v>6437000</v>
      </c>
      <c r="AH66" s="261">
        <v>6437000</v>
      </c>
      <c r="AI66" s="261">
        <v>6437000</v>
      </c>
      <c r="AJ66" s="261">
        <v>6437000</v>
      </c>
      <c r="AK66" s="261">
        <v>6437000</v>
      </c>
      <c r="AL66" s="261">
        <v>6437000</v>
      </c>
      <c r="AM66" s="261">
        <v>6437000</v>
      </c>
      <c r="AN66" s="261">
        <v>6437000</v>
      </c>
      <c r="AO66" s="261">
        <v>6437000</v>
      </c>
      <c r="AP66" s="55"/>
      <c r="AQ66" s="54"/>
    </row>
    <row r="67" spans="1:43" ht="129" customHeight="1">
      <c r="A67" s="167" t="s">
        <v>91</v>
      </c>
      <c r="B67" s="167" t="s">
        <v>128</v>
      </c>
      <c r="C67" s="167" t="s">
        <v>129</v>
      </c>
      <c r="D67" s="167" t="s">
        <v>117</v>
      </c>
      <c r="E67" s="167" t="s">
        <v>70</v>
      </c>
      <c r="F67" s="167" t="s">
        <v>129</v>
      </c>
      <c r="G67" s="167">
        <v>611</v>
      </c>
      <c r="H67" s="167" t="s">
        <v>119</v>
      </c>
      <c r="I67" s="167">
        <v>297127</v>
      </c>
      <c r="J67" s="251" t="s">
        <v>224</v>
      </c>
      <c r="K67" s="167" t="s">
        <v>93</v>
      </c>
      <c r="L67" s="167">
        <v>80161500</v>
      </c>
      <c r="M67" s="50" t="s">
        <v>372</v>
      </c>
      <c r="N67" s="116" t="s">
        <v>51</v>
      </c>
      <c r="O67" s="37" t="s">
        <v>371</v>
      </c>
      <c r="P67" s="167" t="s">
        <v>95</v>
      </c>
      <c r="Q67" s="36" t="s">
        <v>123</v>
      </c>
      <c r="R67" s="249">
        <v>43367000</v>
      </c>
      <c r="S67" s="249">
        <v>43367000</v>
      </c>
      <c r="T67" s="167" t="s">
        <v>97</v>
      </c>
      <c r="U67" s="167" t="s">
        <v>97</v>
      </c>
      <c r="V67" s="167" t="s">
        <v>219</v>
      </c>
      <c r="W67" s="252"/>
      <c r="X67" s="252"/>
      <c r="Y67" s="171"/>
      <c r="Z67" s="254"/>
      <c r="AA67" s="92"/>
      <c r="AB67" s="167"/>
      <c r="AC67" s="254"/>
      <c r="AD67" s="253"/>
      <c r="AE67" s="253"/>
      <c r="AF67" s="253">
        <v>2138000</v>
      </c>
      <c r="AG67" s="261">
        <v>4581000</v>
      </c>
      <c r="AH67" s="261">
        <v>4581000</v>
      </c>
      <c r="AI67" s="261">
        <v>4581000</v>
      </c>
      <c r="AJ67" s="261">
        <v>4581000</v>
      </c>
      <c r="AK67" s="261">
        <v>4581000</v>
      </c>
      <c r="AL67" s="261">
        <v>4581000</v>
      </c>
      <c r="AM67" s="261">
        <v>4581000</v>
      </c>
      <c r="AN67" s="261">
        <v>4581000</v>
      </c>
      <c r="AO67" s="261">
        <v>4581000</v>
      </c>
      <c r="AP67" s="55"/>
      <c r="AQ67" s="54"/>
    </row>
    <row r="68" spans="1:43" ht="129" customHeight="1">
      <c r="A68" s="167" t="s">
        <v>91</v>
      </c>
      <c r="B68" s="167" t="s">
        <v>128</v>
      </c>
      <c r="C68" s="167" t="s">
        <v>129</v>
      </c>
      <c r="D68" s="167" t="s">
        <v>117</v>
      </c>
      <c r="E68" s="167" t="s">
        <v>326</v>
      </c>
      <c r="F68" s="167" t="s">
        <v>129</v>
      </c>
      <c r="G68" s="167">
        <v>611</v>
      </c>
      <c r="H68" s="167" t="s">
        <v>119</v>
      </c>
      <c r="I68" s="167">
        <v>297127</v>
      </c>
      <c r="J68" s="251" t="s">
        <v>224</v>
      </c>
      <c r="K68" s="167" t="s">
        <v>93</v>
      </c>
      <c r="L68" s="167">
        <v>80161500</v>
      </c>
      <c r="M68" s="50" t="s">
        <v>228</v>
      </c>
      <c r="N68" s="116" t="s">
        <v>50</v>
      </c>
      <c r="O68" s="37" t="s">
        <v>379</v>
      </c>
      <c r="P68" s="167" t="s">
        <v>95</v>
      </c>
      <c r="Q68" s="36" t="s">
        <v>123</v>
      </c>
      <c r="R68" s="249">
        <v>51066000</v>
      </c>
      <c r="S68" s="249">
        <v>51066000</v>
      </c>
      <c r="T68" s="167" t="s">
        <v>97</v>
      </c>
      <c r="U68" s="167" t="s">
        <v>97</v>
      </c>
      <c r="V68" s="167" t="s">
        <v>219</v>
      </c>
      <c r="W68" s="252">
        <v>7000102709</v>
      </c>
      <c r="X68" s="252">
        <v>4500033222</v>
      </c>
      <c r="Y68" s="171">
        <v>34044000</v>
      </c>
      <c r="Z68" s="92" t="s">
        <v>467</v>
      </c>
      <c r="AA68" s="167" t="s">
        <v>229</v>
      </c>
      <c r="AB68" s="167" t="s">
        <v>222</v>
      </c>
      <c r="AC68" s="254"/>
      <c r="AD68" s="253"/>
      <c r="AE68" s="253"/>
      <c r="AF68" s="253"/>
      <c r="AG68" s="253">
        <v>5674000</v>
      </c>
      <c r="AH68" s="253">
        <v>5674000</v>
      </c>
      <c r="AI68" s="253">
        <v>5674000</v>
      </c>
      <c r="AJ68" s="253">
        <v>5674000</v>
      </c>
      <c r="AK68" s="253">
        <v>5674000</v>
      </c>
      <c r="AL68" s="253">
        <v>5674000</v>
      </c>
      <c r="AM68" s="253">
        <v>5674000</v>
      </c>
      <c r="AN68" s="253">
        <v>5674000</v>
      </c>
      <c r="AO68" s="253">
        <v>5674000</v>
      </c>
      <c r="AP68" s="55"/>
      <c r="AQ68" s="54"/>
    </row>
    <row r="69" spans="1:43" ht="129" customHeight="1">
      <c r="A69" s="167" t="s">
        <v>91</v>
      </c>
      <c r="B69" s="167" t="s">
        <v>128</v>
      </c>
      <c r="C69" s="167" t="s">
        <v>129</v>
      </c>
      <c r="D69" s="167" t="s">
        <v>117</v>
      </c>
      <c r="E69" s="167" t="s">
        <v>326</v>
      </c>
      <c r="F69" s="167" t="s">
        <v>129</v>
      </c>
      <c r="G69" s="167">
        <v>611</v>
      </c>
      <c r="H69" s="167" t="s">
        <v>119</v>
      </c>
      <c r="I69" s="167">
        <v>297127</v>
      </c>
      <c r="J69" s="251" t="s">
        <v>224</v>
      </c>
      <c r="K69" s="167" t="s">
        <v>93</v>
      </c>
      <c r="L69" s="167">
        <v>80161500</v>
      </c>
      <c r="M69" s="50" t="s">
        <v>230</v>
      </c>
      <c r="N69" s="116" t="s">
        <v>49</v>
      </c>
      <c r="O69" s="37" t="s">
        <v>338</v>
      </c>
      <c r="P69" s="167" t="s">
        <v>95</v>
      </c>
      <c r="Q69" s="36" t="s">
        <v>123</v>
      </c>
      <c r="R69" s="249">
        <v>75418667</v>
      </c>
      <c r="S69" s="249">
        <v>75418667</v>
      </c>
      <c r="T69" s="167" t="s">
        <v>97</v>
      </c>
      <c r="U69" s="167" t="s">
        <v>97</v>
      </c>
      <c r="V69" s="167" t="s">
        <v>219</v>
      </c>
      <c r="W69" s="252">
        <v>7000100720</v>
      </c>
      <c r="X69" s="252">
        <v>4500031708</v>
      </c>
      <c r="Y69" s="171">
        <v>75418667</v>
      </c>
      <c r="Z69" s="92" t="s">
        <v>468</v>
      </c>
      <c r="AA69" s="167" t="s">
        <v>231</v>
      </c>
      <c r="AB69" s="167" t="s">
        <v>222</v>
      </c>
      <c r="AC69" s="254"/>
      <c r="AD69" s="253"/>
      <c r="AE69" s="253">
        <v>5899000</v>
      </c>
      <c r="AF69" s="253">
        <v>6320000</v>
      </c>
      <c r="AG69" s="253">
        <v>6320000</v>
      </c>
      <c r="AH69" s="253">
        <v>6320000</v>
      </c>
      <c r="AI69" s="253">
        <v>6320000</v>
      </c>
      <c r="AJ69" s="253">
        <v>6320000</v>
      </c>
      <c r="AK69" s="253">
        <v>6320000</v>
      </c>
      <c r="AL69" s="253">
        <v>6320000</v>
      </c>
      <c r="AM69" s="253">
        <v>6320000</v>
      </c>
      <c r="AN69" s="253">
        <v>6320000</v>
      </c>
      <c r="AO69" s="253">
        <f>6320000+6320000</f>
        <v>12640000</v>
      </c>
      <c r="AP69" s="55"/>
      <c r="AQ69" s="54"/>
    </row>
    <row r="70" spans="1:43" ht="129" customHeight="1">
      <c r="A70" s="167" t="s">
        <v>91</v>
      </c>
      <c r="B70" s="167" t="s">
        <v>128</v>
      </c>
      <c r="C70" s="167" t="s">
        <v>129</v>
      </c>
      <c r="D70" s="167" t="s">
        <v>275</v>
      </c>
      <c r="E70" s="167" t="s">
        <v>377</v>
      </c>
      <c r="F70" s="167" t="s">
        <v>129</v>
      </c>
      <c r="G70" s="167">
        <v>613</v>
      </c>
      <c r="H70" s="167" t="s">
        <v>119</v>
      </c>
      <c r="I70" s="167">
        <v>297127</v>
      </c>
      <c r="J70" s="251" t="s">
        <v>224</v>
      </c>
      <c r="K70" s="167" t="s">
        <v>93</v>
      </c>
      <c r="L70" s="167">
        <v>80161500</v>
      </c>
      <c r="M70" s="50" t="s">
        <v>232</v>
      </c>
      <c r="N70" s="116" t="s">
        <v>51</v>
      </c>
      <c r="O70" s="37" t="s">
        <v>379</v>
      </c>
      <c r="P70" s="167" t="s">
        <v>95</v>
      </c>
      <c r="Q70" s="36" t="s">
        <v>123</v>
      </c>
      <c r="R70" s="249">
        <v>37116000</v>
      </c>
      <c r="S70" s="249">
        <v>37116000</v>
      </c>
      <c r="T70" s="167" t="s">
        <v>97</v>
      </c>
      <c r="U70" s="167" t="s">
        <v>97</v>
      </c>
      <c r="V70" s="167" t="s">
        <v>219</v>
      </c>
      <c r="W70" s="252">
        <v>7000102561</v>
      </c>
      <c r="X70" s="252">
        <v>4500032650</v>
      </c>
      <c r="Y70" s="171">
        <v>37116000</v>
      </c>
      <c r="Z70" s="92" t="s">
        <v>469</v>
      </c>
      <c r="AA70" s="167" t="s">
        <v>233</v>
      </c>
      <c r="AB70" s="167" t="s">
        <v>222</v>
      </c>
      <c r="AC70" s="254"/>
      <c r="AD70" s="253"/>
      <c r="AE70" s="253"/>
      <c r="AF70" s="253">
        <v>4124000</v>
      </c>
      <c r="AG70" s="253">
        <v>4124000</v>
      </c>
      <c r="AH70" s="253">
        <v>4124000</v>
      </c>
      <c r="AI70" s="253">
        <v>4124000</v>
      </c>
      <c r="AJ70" s="253">
        <v>4124000</v>
      </c>
      <c r="AK70" s="253">
        <v>4124000</v>
      </c>
      <c r="AL70" s="253">
        <v>4124000</v>
      </c>
      <c r="AM70" s="253">
        <v>4124000</v>
      </c>
      <c r="AN70" s="253">
        <v>4124000</v>
      </c>
      <c r="AO70" s="261"/>
      <c r="AP70" s="55"/>
      <c r="AQ70" s="54"/>
    </row>
    <row r="71" spans="1:43" ht="129" customHeight="1">
      <c r="A71" s="167" t="s">
        <v>91</v>
      </c>
      <c r="B71" s="167" t="s">
        <v>128</v>
      </c>
      <c r="C71" s="167" t="s">
        <v>129</v>
      </c>
      <c r="D71" s="167" t="s">
        <v>117</v>
      </c>
      <c r="E71" s="167" t="s">
        <v>72</v>
      </c>
      <c r="F71" s="167" t="s">
        <v>129</v>
      </c>
      <c r="G71" s="167">
        <v>611</v>
      </c>
      <c r="H71" s="167" t="s">
        <v>119</v>
      </c>
      <c r="I71" s="167">
        <v>297127</v>
      </c>
      <c r="J71" s="251" t="s">
        <v>224</v>
      </c>
      <c r="K71" s="167" t="s">
        <v>93</v>
      </c>
      <c r="L71" s="167">
        <v>80161500</v>
      </c>
      <c r="M71" s="50" t="s">
        <v>359</v>
      </c>
      <c r="N71" s="116" t="s">
        <v>51</v>
      </c>
      <c r="O71" s="37" t="s">
        <v>360</v>
      </c>
      <c r="P71" s="167" t="s">
        <v>95</v>
      </c>
      <c r="Q71" s="36" t="s">
        <v>123</v>
      </c>
      <c r="R71" s="249">
        <v>25608000</v>
      </c>
      <c r="S71" s="249">
        <v>25608000</v>
      </c>
      <c r="T71" s="167" t="s">
        <v>97</v>
      </c>
      <c r="U71" s="167" t="s">
        <v>97</v>
      </c>
      <c r="V71" s="167" t="s">
        <v>219</v>
      </c>
      <c r="W71" s="252">
        <v>7000102352</v>
      </c>
      <c r="X71" s="252">
        <v>4500032282</v>
      </c>
      <c r="Y71" s="171">
        <v>23699760</v>
      </c>
      <c r="Z71" s="92" t="s">
        <v>470</v>
      </c>
      <c r="AA71" s="167" t="s">
        <v>235</v>
      </c>
      <c r="AB71" s="167" t="s">
        <v>202</v>
      </c>
      <c r="AC71" s="254"/>
      <c r="AD71" s="253"/>
      <c r="AE71" s="253"/>
      <c r="AF71" s="253">
        <v>2705000</v>
      </c>
      <c r="AG71" s="253">
        <v>2705000</v>
      </c>
      <c r="AH71" s="253">
        <v>2705000</v>
      </c>
      <c r="AI71" s="253">
        <v>2705000</v>
      </c>
      <c r="AJ71" s="253">
        <v>2705000</v>
      </c>
      <c r="AK71" s="253">
        <v>2705000</v>
      </c>
      <c r="AL71" s="253">
        <v>2705000</v>
      </c>
      <c r="AM71" s="253">
        <v>2705000</v>
      </c>
      <c r="AN71" s="253">
        <v>2705000</v>
      </c>
      <c r="AO71" s="261">
        <v>1263000</v>
      </c>
      <c r="AP71" s="55"/>
      <c r="AQ71" s="54"/>
    </row>
    <row r="72" spans="1:43" ht="129" customHeight="1">
      <c r="A72" s="167" t="s">
        <v>91</v>
      </c>
      <c r="B72" s="167" t="s">
        <v>128</v>
      </c>
      <c r="C72" s="167" t="s">
        <v>129</v>
      </c>
      <c r="D72" s="167" t="s">
        <v>117</v>
      </c>
      <c r="E72" s="167" t="s">
        <v>72</v>
      </c>
      <c r="F72" s="167" t="s">
        <v>129</v>
      </c>
      <c r="G72" s="167">
        <v>611</v>
      </c>
      <c r="H72" s="167" t="s">
        <v>119</v>
      </c>
      <c r="I72" s="167">
        <v>297127</v>
      </c>
      <c r="J72" s="251" t="s">
        <v>224</v>
      </c>
      <c r="K72" s="167" t="s">
        <v>93</v>
      </c>
      <c r="L72" s="167">
        <v>80161500</v>
      </c>
      <c r="M72" s="50" t="s">
        <v>234</v>
      </c>
      <c r="N72" s="116" t="s">
        <v>49</v>
      </c>
      <c r="O72" s="37" t="s">
        <v>334</v>
      </c>
      <c r="P72" s="167" t="s">
        <v>95</v>
      </c>
      <c r="Q72" s="36" t="s">
        <v>123</v>
      </c>
      <c r="R72" s="249">
        <v>16950000</v>
      </c>
      <c r="S72" s="249">
        <v>16950000</v>
      </c>
      <c r="T72" s="167" t="s">
        <v>97</v>
      </c>
      <c r="U72" s="167" t="s">
        <v>97</v>
      </c>
      <c r="V72" s="167" t="s">
        <v>219</v>
      </c>
      <c r="W72" s="252">
        <v>7000100974</v>
      </c>
      <c r="X72" s="252">
        <v>4500032040</v>
      </c>
      <c r="Y72" s="171">
        <v>16498000</v>
      </c>
      <c r="Z72" s="92" t="s">
        <v>471</v>
      </c>
      <c r="AA72" s="167" t="s">
        <v>236</v>
      </c>
      <c r="AB72" s="167" t="s">
        <v>222</v>
      </c>
      <c r="AC72" s="254"/>
      <c r="AD72" s="253"/>
      <c r="AE72" s="253"/>
      <c r="AF72" s="253">
        <v>1695000</v>
      </c>
      <c r="AG72" s="253">
        <v>1695000</v>
      </c>
      <c r="AH72" s="253">
        <v>1695000</v>
      </c>
      <c r="AI72" s="253">
        <v>1695000</v>
      </c>
      <c r="AJ72" s="253">
        <v>1695000</v>
      </c>
      <c r="AK72" s="253">
        <v>1695000</v>
      </c>
      <c r="AL72" s="253">
        <v>1695000</v>
      </c>
      <c r="AM72" s="253">
        <v>1695000</v>
      </c>
      <c r="AN72" s="253">
        <v>1695000</v>
      </c>
      <c r="AO72" s="253">
        <v>1695000</v>
      </c>
      <c r="AP72" s="55"/>
      <c r="AQ72" s="54"/>
    </row>
    <row r="73" spans="1:43" ht="129" customHeight="1">
      <c r="A73" s="167" t="s">
        <v>91</v>
      </c>
      <c r="B73" s="167" t="s">
        <v>128</v>
      </c>
      <c r="C73" s="167" t="s">
        <v>129</v>
      </c>
      <c r="D73" s="167" t="s">
        <v>117</v>
      </c>
      <c r="E73" s="167" t="s">
        <v>72</v>
      </c>
      <c r="F73" s="167" t="s">
        <v>129</v>
      </c>
      <c r="G73" s="167">
        <v>611</v>
      </c>
      <c r="H73" s="167" t="s">
        <v>119</v>
      </c>
      <c r="I73" s="167">
        <v>297127</v>
      </c>
      <c r="J73" s="251" t="s">
        <v>224</v>
      </c>
      <c r="K73" s="167" t="s">
        <v>93</v>
      </c>
      <c r="L73" s="167">
        <v>80161500</v>
      </c>
      <c r="M73" s="50" t="s">
        <v>237</v>
      </c>
      <c r="N73" s="116" t="s">
        <v>49</v>
      </c>
      <c r="O73" s="37" t="s">
        <v>334</v>
      </c>
      <c r="P73" s="167" t="s">
        <v>95</v>
      </c>
      <c r="Q73" s="36" t="s">
        <v>123</v>
      </c>
      <c r="R73" s="249">
        <v>41290000</v>
      </c>
      <c r="S73" s="249">
        <v>41290000</v>
      </c>
      <c r="T73" s="167" t="s">
        <v>97</v>
      </c>
      <c r="U73" s="167" t="s">
        <v>97</v>
      </c>
      <c r="V73" s="167" t="s">
        <v>219</v>
      </c>
      <c r="W73" s="252">
        <v>7000100962</v>
      </c>
      <c r="X73" s="252">
        <v>4500031816</v>
      </c>
      <c r="Y73" s="171">
        <v>41290000</v>
      </c>
      <c r="Z73" s="92" t="s">
        <v>472</v>
      </c>
      <c r="AA73" s="167" t="s">
        <v>238</v>
      </c>
      <c r="AB73" s="167" t="s">
        <v>222</v>
      </c>
      <c r="AC73" s="254"/>
      <c r="AD73" s="253"/>
      <c r="AE73" s="253">
        <v>963433.3333333334</v>
      </c>
      <c r="AF73" s="253">
        <v>4129000</v>
      </c>
      <c r="AG73" s="253">
        <v>4129000</v>
      </c>
      <c r="AH73" s="253">
        <v>4129000</v>
      </c>
      <c r="AI73" s="253">
        <v>4129000</v>
      </c>
      <c r="AJ73" s="253">
        <v>4129000</v>
      </c>
      <c r="AK73" s="253">
        <v>4129000</v>
      </c>
      <c r="AL73" s="253">
        <v>4129000</v>
      </c>
      <c r="AM73" s="253">
        <v>4129000</v>
      </c>
      <c r="AN73" s="253">
        <v>7294567</v>
      </c>
      <c r="AO73" s="261"/>
      <c r="AP73" s="55"/>
      <c r="AQ73" s="54"/>
    </row>
    <row r="74" spans="1:43" ht="129" customHeight="1">
      <c r="A74" s="167" t="s">
        <v>91</v>
      </c>
      <c r="B74" s="167" t="s">
        <v>128</v>
      </c>
      <c r="C74" s="167" t="s">
        <v>129</v>
      </c>
      <c r="D74" s="167" t="s">
        <v>117</v>
      </c>
      <c r="E74" s="167" t="s">
        <v>72</v>
      </c>
      <c r="F74" s="167" t="s">
        <v>129</v>
      </c>
      <c r="G74" s="167">
        <v>611</v>
      </c>
      <c r="H74" s="167" t="s">
        <v>119</v>
      </c>
      <c r="I74" s="167">
        <v>297127</v>
      </c>
      <c r="J74" s="251" t="s">
        <v>224</v>
      </c>
      <c r="K74" s="167" t="s">
        <v>93</v>
      </c>
      <c r="L74" s="167">
        <v>80161500</v>
      </c>
      <c r="M74" s="50" t="s">
        <v>239</v>
      </c>
      <c r="N74" s="116" t="s">
        <v>49</v>
      </c>
      <c r="O74" s="37" t="s">
        <v>334</v>
      </c>
      <c r="P74" s="167" t="s">
        <v>95</v>
      </c>
      <c r="Q74" s="36" t="s">
        <v>123</v>
      </c>
      <c r="R74" s="249">
        <v>23790000</v>
      </c>
      <c r="S74" s="249">
        <v>23790000</v>
      </c>
      <c r="T74" s="167" t="s">
        <v>97</v>
      </c>
      <c r="U74" s="167" t="s">
        <v>97</v>
      </c>
      <c r="V74" s="167" t="s">
        <v>219</v>
      </c>
      <c r="W74" s="252">
        <v>7000100975</v>
      </c>
      <c r="X74" s="252">
        <v>4500032126</v>
      </c>
      <c r="Y74" s="171">
        <v>22679800</v>
      </c>
      <c r="Z74" s="92" t="s">
        <v>466</v>
      </c>
      <c r="AA74" s="167" t="s">
        <v>240</v>
      </c>
      <c r="AB74" s="167" t="s">
        <v>222</v>
      </c>
      <c r="AC74" s="254"/>
      <c r="AD74" s="253"/>
      <c r="AE74" s="253"/>
      <c r="AF74" s="253">
        <v>2379000</v>
      </c>
      <c r="AG74" s="253">
        <v>2379000</v>
      </c>
      <c r="AH74" s="253">
        <v>2379000</v>
      </c>
      <c r="AI74" s="253">
        <v>2379000</v>
      </c>
      <c r="AJ74" s="253">
        <v>2379000</v>
      </c>
      <c r="AK74" s="253">
        <v>2379000</v>
      </c>
      <c r="AL74" s="253">
        <v>2379000</v>
      </c>
      <c r="AM74" s="253">
        <v>2379000</v>
      </c>
      <c r="AN74" s="253">
        <v>2379000</v>
      </c>
      <c r="AO74" s="253">
        <v>2379000</v>
      </c>
      <c r="AP74" s="55"/>
      <c r="AQ74" s="54"/>
    </row>
    <row r="75" spans="1:43" ht="129" customHeight="1">
      <c r="A75" s="167" t="s">
        <v>91</v>
      </c>
      <c r="B75" s="167" t="s">
        <v>128</v>
      </c>
      <c r="C75" s="167" t="s">
        <v>129</v>
      </c>
      <c r="D75" s="167" t="s">
        <v>117</v>
      </c>
      <c r="E75" s="167" t="s">
        <v>326</v>
      </c>
      <c r="F75" s="167" t="s">
        <v>129</v>
      </c>
      <c r="G75" s="167">
        <v>611</v>
      </c>
      <c r="H75" s="167" t="s">
        <v>119</v>
      </c>
      <c r="I75" s="167">
        <v>297127</v>
      </c>
      <c r="J75" s="251" t="s">
        <v>224</v>
      </c>
      <c r="K75" s="167" t="s">
        <v>93</v>
      </c>
      <c r="L75" s="167">
        <v>80161500</v>
      </c>
      <c r="M75" s="50" t="s">
        <v>402</v>
      </c>
      <c r="N75" s="116" t="s">
        <v>52</v>
      </c>
      <c r="O75" s="37" t="s">
        <v>379</v>
      </c>
      <c r="P75" s="167" t="s">
        <v>95</v>
      </c>
      <c r="Q75" s="36" t="s">
        <v>123</v>
      </c>
      <c r="R75" s="249">
        <v>38790000</v>
      </c>
      <c r="S75" s="249">
        <v>38790000</v>
      </c>
      <c r="T75" s="167" t="s">
        <v>97</v>
      </c>
      <c r="U75" s="167" t="s">
        <v>97</v>
      </c>
      <c r="V75" s="167" t="s">
        <v>219</v>
      </c>
      <c r="W75" s="252">
        <v>7000102707</v>
      </c>
      <c r="X75" s="252">
        <v>4500032879</v>
      </c>
      <c r="Y75" s="171">
        <v>33280000</v>
      </c>
      <c r="Z75" s="92" t="s">
        <v>473</v>
      </c>
      <c r="AA75" s="167" t="s">
        <v>415</v>
      </c>
      <c r="AB75" s="167" t="s">
        <v>222</v>
      </c>
      <c r="AC75" s="254"/>
      <c r="AD75" s="253"/>
      <c r="AE75" s="253"/>
      <c r="AF75" s="253"/>
      <c r="AG75" s="253">
        <v>4310000</v>
      </c>
      <c r="AH75" s="253">
        <v>4310000</v>
      </c>
      <c r="AI75" s="253">
        <v>4310000</v>
      </c>
      <c r="AJ75" s="253">
        <v>4310000</v>
      </c>
      <c r="AK75" s="253">
        <v>4310000</v>
      </c>
      <c r="AL75" s="253">
        <v>4310000</v>
      </c>
      <c r="AM75" s="253">
        <v>4310000</v>
      </c>
      <c r="AN75" s="253">
        <v>4310000</v>
      </c>
      <c r="AO75" s="253">
        <v>4310000</v>
      </c>
      <c r="AP75" s="55"/>
      <c r="AQ75" s="54"/>
    </row>
    <row r="76" spans="1:43" ht="129" customHeight="1">
      <c r="A76" s="167" t="s">
        <v>91</v>
      </c>
      <c r="B76" s="167" t="s">
        <v>128</v>
      </c>
      <c r="C76" s="167" t="s">
        <v>129</v>
      </c>
      <c r="D76" s="167" t="s">
        <v>117</v>
      </c>
      <c r="E76" s="167" t="s">
        <v>72</v>
      </c>
      <c r="F76" s="167" t="s">
        <v>129</v>
      </c>
      <c r="G76" s="167">
        <v>611</v>
      </c>
      <c r="H76" s="167" t="s">
        <v>119</v>
      </c>
      <c r="I76" s="167">
        <v>297127</v>
      </c>
      <c r="J76" s="251" t="s">
        <v>224</v>
      </c>
      <c r="K76" s="167" t="s">
        <v>93</v>
      </c>
      <c r="L76" s="167">
        <v>80161500</v>
      </c>
      <c r="M76" s="50" t="s">
        <v>346</v>
      </c>
      <c r="N76" s="116" t="s">
        <v>49</v>
      </c>
      <c r="O76" s="37" t="s">
        <v>334</v>
      </c>
      <c r="P76" s="167" t="s">
        <v>95</v>
      </c>
      <c r="Q76" s="36" t="s">
        <v>123</v>
      </c>
      <c r="R76" s="249">
        <v>25420000</v>
      </c>
      <c r="S76" s="249">
        <v>25420000</v>
      </c>
      <c r="T76" s="167" t="s">
        <v>97</v>
      </c>
      <c r="U76" s="167" t="s">
        <v>97</v>
      </c>
      <c r="V76" s="167" t="s">
        <v>219</v>
      </c>
      <c r="W76" s="252">
        <v>7000100970</v>
      </c>
      <c r="X76" s="252">
        <v>4500031896</v>
      </c>
      <c r="Y76" s="171">
        <v>25400000</v>
      </c>
      <c r="Z76" s="92" t="s">
        <v>474</v>
      </c>
      <c r="AA76" s="167" t="s">
        <v>241</v>
      </c>
      <c r="AB76" s="167" t="s">
        <v>222</v>
      </c>
      <c r="AC76" s="254"/>
      <c r="AD76" s="253"/>
      <c r="AE76" s="262">
        <v>593133.3333333333</v>
      </c>
      <c r="AF76" s="253">
        <v>2542000</v>
      </c>
      <c r="AG76" s="253">
        <v>2542000</v>
      </c>
      <c r="AH76" s="253">
        <v>2542000</v>
      </c>
      <c r="AI76" s="253">
        <v>2542000</v>
      </c>
      <c r="AJ76" s="253">
        <v>2542000</v>
      </c>
      <c r="AK76" s="253">
        <v>2542000</v>
      </c>
      <c r="AL76" s="253">
        <v>2542000</v>
      </c>
      <c r="AM76" s="253">
        <v>2542000</v>
      </c>
      <c r="AN76" s="253">
        <v>4490867</v>
      </c>
      <c r="AO76" s="261"/>
      <c r="AP76" s="55"/>
      <c r="AQ76" s="54"/>
    </row>
    <row r="77" spans="1:43" ht="129" customHeight="1">
      <c r="A77" s="167" t="s">
        <v>91</v>
      </c>
      <c r="B77" s="167" t="s">
        <v>128</v>
      </c>
      <c r="C77" s="167" t="s">
        <v>129</v>
      </c>
      <c r="D77" s="167" t="s">
        <v>117</v>
      </c>
      <c r="E77" s="167" t="s">
        <v>72</v>
      </c>
      <c r="F77" s="167" t="s">
        <v>129</v>
      </c>
      <c r="G77" s="167">
        <v>611</v>
      </c>
      <c r="H77" s="167" t="s">
        <v>119</v>
      </c>
      <c r="I77" s="167">
        <v>297127</v>
      </c>
      <c r="J77" s="251" t="s">
        <v>224</v>
      </c>
      <c r="K77" s="167" t="s">
        <v>93</v>
      </c>
      <c r="L77" s="167">
        <v>80161500</v>
      </c>
      <c r="M77" s="50" t="s">
        <v>242</v>
      </c>
      <c r="N77" s="116" t="s">
        <v>49</v>
      </c>
      <c r="O77" s="37" t="s">
        <v>225</v>
      </c>
      <c r="P77" s="167" t="s">
        <v>95</v>
      </c>
      <c r="Q77" s="36" t="s">
        <v>123</v>
      </c>
      <c r="R77" s="249">
        <v>31914000</v>
      </c>
      <c r="S77" s="249">
        <v>31914000</v>
      </c>
      <c r="T77" s="167" t="s">
        <v>97</v>
      </c>
      <c r="U77" s="167" t="s">
        <v>97</v>
      </c>
      <c r="V77" s="167" t="s">
        <v>219</v>
      </c>
      <c r="W77" s="252">
        <v>7000103106</v>
      </c>
      <c r="X77" s="252">
        <v>4500033002</v>
      </c>
      <c r="Y77" s="171">
        <v>28960380</v>
      </c>
      <c r="Z77" s="92" t="s">
        <v>475</v>
      </c>
      <c r="AA77" s="167" t="s">
        <v>243</v>
      </c>
      <c r="AB77" s="167" t="s">
        <v>222</v>
      </c>
      <c r="AC77" s="254"/>
      <c r="AD77" s="253"/>
      <c r="AE77" s="253"/>
      <c r="AF77" s="253"/>
      <c r="AG77" s="253">
        <v>3546000</v>
      </c>
      <c r="AH77" s="253">
        <v>3546000</v>
      </c>
      <c r="AI77" s="253">
        <v>3546000</v>
      </c>
      <c r="AJ77" s="253">
        <v>3546000</v>
      </c>
      <c r="AK77" s="253">
        <v>3546000</v>
      </c>
      <c r="AL77" s="253">
        <v>3546000</v>
      </c>
      <c r="AM77" s="253">
        <v>3546000</v>
      </c>
      <c r="AN77" s="253">
        <v>3546000</v>
      </c>
      <c r="AO77" s="253">
        <v>3546000</v>
      </c>
      <c r="AP77" s="55"/>
      <c r="AQ77" s="54"/>
    </row>
    <row r="78" spans="1:43" ht="129" customHeight="1">
      <c r="A78" s="167" t="s">
        <v>91</v>
      </c>
      <c r="B78" s="167" t="s">
        <v>128</v>
      </c>
      <c r="C78" s="167" t="s">
        <v>129</v>
      </c>
      <c r="D78" s="167" t="s">
        <v>117</v>
      </c>
      <c r="E78" s="167" t="s">
        <v>72</v>
      </c>
      <c r="F78" s="167" t="s">
        <v>129</v>
      </c>
      <c r="G78" s="167">
        <v>611</v>
      </c>
      <c r="H78" s="167" t="s">
        <v>119</v>
      </c>
      <c r="I78" s="167">
        <v>297127</v>
      </c>
      <c r="J78" s="251" t="s">
        <v>224</v>
      </c>
      <c r="K78" s="167" t="s">
        <v>93</v>
      </c>
      <c r="L78" s="167">
        <v>80161500</v>
      </c>
      <c r="M78" s="50" t="s">
        <v>244</v>
      </c>
      <c r="N78" s="116" t="s">
        <v>49</v>
      </c>
      <c r="O78" s="37" t="s">
        <v>334</v>
      </c>
      <c r="P78" s="167" t="s">
        <v>95</v>
      </c>
      <c r="Q78" s="36" t="s">
        <v>123</v>
      </c>
      <c r="R78" s="249">
        <v>25420000</v>
      </c>
      <c r="S78" s="249">
        <v>25420000</v>
      </c>
      <c r="T78" s="167" t="s">
        <v>97</v>
      </c>
      <c r="U78" s="167" t="s">
        <v>97</v>
      </c>
      <c r="V78" s="167" t="s">
        <v>219</v>
      </c>
      <c r="W78" s="252">
        <v>7000100952</v>
      </c>
      <c r="X78" s="252">
        <v>4500032014</v>
      </c>
      <c r="Y78" s="171">
        <v>24722667</v>
      </c>
      <c r="Z78" s="92" t="s">
        <v>476</v>
      </c>
      <c r="AA78" s="167" t="s">
        <v>245</v>
      </c>
      <c r="AB78" s="167" t="s">
        <v>222</v>
      </c>
      <c r="AC78" s="254"/>
      <c r="AD78" s="253"/>
      <c r="AE78" s="253"/>
      <c r="AF78" s="253">
        <v>2542000</v>
      </c>
      <c r="AG78" s="253">
        <v>2542000</v>
      </c>
      <c r="AH78" s="253">
        <v>2542000</v>
      </c>
      <c r="AI78" s="253">
        <v>2542000</v>
      </c>
      <c r="AJ78" s="253">
        <v>2542000</v>
      </c>
      <c r="AK78" s="253">
        <v>2542000</v>
      </c>
      <c r="AL78" s="253">
        <v>2542000</v>
      </c>
      <c r="AM78" s="253">
        <v>2542000</v>
      </c>
      <c r="AN78" s="253">
        <v>2542000</v>
      </c>
      <c r="AO78" s="253">
        <v>2542000</v>
      </c>
      <c r="AP78" s="55"/>
      <c r="AQ78" s="54"/>
    </row>
    <row r="79" spans="1:43" ht="129" customHeight="1">
      <c r="A79" s="167" t="s">
        <v>91</v>
      </c>
      <c r="B79" s="167" t="s">
        <v>128</v>
      </c>
      <c r="C79" s="167" t="s">
        <v>129</v>
      </c>
      <c r="D79" s="167" t="s">
        <v>117</v>
      </c>
      <c r="E79" s="167" t="s">
        <v>72</v>
      </c>
      <c r="F79" s="167" t="s">
        <v>129</v>
      </c>
      <c r="G79" s="167">
        <v>611</v>
      </c>
      <c r="H79" s="167" t="s">
        <v>119</v>
      </c>
      <c r="I79" s="167">
        <v>297127</v>
      </c>
      <c r="J79" s="251" t="s">
        <v>224</v>
      </c>
      <c r="K79" s="167" t="s">
        <v>93</v>
      </c>
      <c r="L79" s="167">
        <v>80161500</v>
      </c>
      <c r="M79" s="50" t="s">
        <v>246</v>
      </c>
      <c r="N79" s="116" t="s">
        <v>49</v>
      </c>
      <c r="O79" s="37" t="s">
        <v>334</v>
      </c>
      <c r="P79" s="167" t="s">
        <v>95</v>
      </c>
      <c r="Q79" s="36" t="s">
        <v>123</v>
      </c>
      <c r="R79" s="249">
        <v>19780000</v>
      </c>
      <c r="S79" s="249">
        <v>19780000</v>
      </c>
      <c r="T79" s="167" t="s">
        <v>97</v>
      </c>
      <c r="U79" s="167" t="s">
        <v>97</v>
      </c>
      <c r="V79" s="167" t="s">
        <v>219</v>
      </c>
      <c r="W79" s="252">
        <v>7000100955</v>
      </c>
      <c r="X79" s="252">
        <v>4500031817</v>
      </c>
      <c r="Y79" s="171">
        <v>19780000</v>
      </c>
      <c r="Z79" s="92" t="s">
        <v>477</v>
      </c>
      <c r="AA79" s="167" t="s">
        <v>247</v>
      </c>
      <c r="AB79" s="167" t="s">
        <v>222</v>
      </c>
      <c r="AC79" s="254"/>
      <c r="AD79" s="253"/>
      <c r="AE79" s="262">
        <v>461533.3333333333</v>
      </c>
      <c r="AF79" s="253">
        <v>1978000</v>
      </c>
      <c r="AG79" s="253">
        <v>1978000</v>
      </c>
      <c r="AH79" s="253">
        <v>1978000</v>
      </c>
      <c r="AI79" s="253">
        <v>1978000</v>
      </c>
      <c r="AJ79" s="253">
        <v>1978000</v>
      </c>
      <c r="AK79" s="253">
        <v>1978000</v>
      </c>
      <c r="AL79" s="253">
        <v>1978000</v>
      </c>
      <c r="AM79" s="253">
        <v>1978000</v>
      </c>
      <c r="AN79" s="253">
        <v>3494467</v>
      </c>
      <c r="AO79" s="261"/>
      <c r="AP79" s="55"/>
      <c r="AQ79" s="54"/>
    </row>
    <row r="80" spans="1:43" ht="173.25" customHeight="1">
      <c r="A80" s="167" t="s">
        <v>91</v>
      </c>
      <c r="B80" s="167" t="s">
        <v>128</v>
      </c>
      <c r="C80" s="167" t="s">
        <v>129</v>
      </c>
      <c r="D80" s="167" t="s">
        <v>117</v>
      </c>
      <c r="E80" s="167" t="s">
        <v>72</v>
      </c>
      <c r="F80" s="167" t="s">
        <v>129</v>
      </c>
      <c r="G80" s="167">
        <v>611</v>
      </c>
      <c r="H80" s="167" t="s">
        <v>119</v>
      </c>
      <c r="I80" s="167">
        <v>297127</v>
      </c>
      <c r="J80" s="251" t="s">
        <v>224</v>
      </c>
      <c r="K80" s="167" t="s">
        <v>93</v>
      </c>
      <c r="L80" s="167">
        <v>80161500</v>
      </c>
      <c r="M80" s="263" t="s">
        <v>368</v>
      </c>
      <c r="N80" s="116" t="s">
        <v>51</v>
      </c>
      <c r="O80" s="37" t="s">
        <v>360</v>
      </c>
      <c r="P80" s="167" t="s">
        <v>95</v>
      </c>
      <c r="Q80" s="36" t="s">
        <v>123</v>
      </c>
      <c r="R80" s="249">
        <v>39220000</v>
      </c>
      <c r="S80" s="249">
        <v>39220000</v>
      </c>
      <c r="T80" s="167" t="s">
        <v>97</v>
      </c>
      <c r="U80" s="167" t="s">
        <v>97</v>
      </c>
      <c r="V80" s="167" t="s">
        <v>219</v>
      </c>
      <c r="W80" s="252">
        <v>7000102391</v>
      </c>
      <c r="X80" s="252">
        <v>4500032306</v>
      </c>
      <c r="Y80" s="171">
        <v>38683624</v>
      </c>
      <c r="Z80" s="92" t="s">
        <v>478</v>
      </c>
      <c r="AA80" s="167" t="s">
        <v>248</v>
      </c>
      <c r="AB80" s="167" t="s">
        <v>222</v>
      </c>
      <c r="AC80" s="254"/>
      <c r="AD80" s="253"/>
      <c r="AE80" s="253"/>
      <c r="AF80" s="253">
        <v>1933000</v>
      </c>
      <c r="AG80" s="261">
        <v>4143000</v>
      </c>
      <c r="AH80" s="261">
        <v>4143000</v>
      </c>
      <c r="AI80" s="261">
        <v>4143000</v>
      </c>
      <c r="AJ80" s="261">
        <v>4143000</v>
      </c>
      <c r="AK80" s="261">
        <v>4143000</v>
      </c>
      <c r="AL80" s="261">
        <v>4143000</v>
      </c>
      <c r="AM80" s="261">
        <v>4143000</v>
      </c>
      <c r="AN80" s="261">
        <v>4143000</v>
      </c>
      <c r="AO80" s="261">
        <v>4143000</v>
      </c>
      <c r="AP80" s="55"/>
      <c r="AQ80" s="54"/>
    </row>
    <row r="81" spans="1:43" ht="105" customHeight="1">
      <c r="A81" s="167" t="s">
        <v>91</v>
      </c>
      <c r="B81" s="167" t="s">
        <v>128</v>
      </c>
      <c r="C81" s="167" t="s">
        <v>129</v>
      </c>
      <c r="D81" s="167" t="s">
        <v>117</v>
      </c>
      <c r="E81" s="167" t="s">
        <v>72</v>
      </c>
      <c r="F81" s="167" t="s">
        <v>129</v>
      </c>
      <c r="G81" s="167">
        <v>611</v>
      </c>
      <c r="H81" s="167" t="s">
        <v>119</v>
      </c>
      <c r="I81" s="167">
        <v>297127</v>
      </c>
      <c r="J81" s="251" t="s">
        <v>224</v>
      </c>
      <c r="K81" s="167" t="s">
        <v>93</v>
      </c>
      <c r="L81" s="167">
        <v>80161499</v>
      </c>
      <c r="M81" s="50" t="s">
        <v>357</v>
      </c>
      <c r="N81" s="116" t="s">
        <v>51</v>
      </c>
      <c r="O81" s="37" t="s">
        <v>334</v>
      </c>
      <c r="P81" s="167" t="s">
        <v>95</v>
      </c>
      <c r="Q81" s="36" t="s">
        <v>123</v>
      </c>
      <c r="R81" s="249">
        <v>51650000</v>
      </c>
      <c r="S81" s="249">
        <v>51650000</v>
      </c>
      <c r="T81" s="167" t="s">
        <v>97</v>
      </c>
      <c r="U81" s="167" t="s">
        <v>97</v>
      </c>
      <c r="V81" s="167" t="s">
        <v>219</v>
      </c>
      <c r="W81" s="252">
        <v>7000101928</v>
      </c>
      <c r="X81" s="252">
        <v>4500032163</v>
      </c>
      <c r="Y81" s="171">
        <v>51469833</v>
      </c>
      <c r="Z81" s="92" t="s">
        <v>479</v>
      </c>
      <c r="AA81" s="167" t="s">
        <v>249</v>
      </c>
      <c r="AB81" s="167" t="s">
        <v>222</v>
      </c>
      <c r="AC81" s="254"/>
      <c r="AD81" s="253"/>
      <c r="AE81" s="253"/>
      <c r="AF81" s="253">
        <v>5165000</v>
      </c>
      <c r="AG81" s="253">
        <v>5165000</v>
      </c>
      <c r="AH81" s="253">
        <v>5165000</v>
      </c>
      <c r="AI81" s="253">
        <v>5165000</v>
      </c>
      <c r="AJ81" s="253">
        <v>5165000</v>
      </c>
      <c r="AK81" s="253">
        <v>5165000</v>
      </c>
      <c r="AL81" s="253">
        <v>5165000</v>
      </c>
      <c r="AM81" s="253">
        <v>5165000</v>
      </c>
      <c r="AN81" s="253">
        <v>5165000</v>
      </c>
      <c r="AO81" s="253">
        <v>5165000</v>
      </c>
      <c r="AP81" s="55"/>
      <c r="AQ81" s="54"/>
    </row>
    <row r="82" spans="1:43" ht="129" customHeight="1">
      <c r="A82" s="167" t="s">
        <v>91</v>
      </c>
      <c r="B82" s="167" t="s">
        <v>128</v>
      </c>
      <c r="C82" s="167" t="s">
        <v>129</v>
      </c>
      <c r="D82" s="167" t="s">
        <v>117</v>
      </c>
      <c r="E82" s="167" t="s">
        <v>72</v>
      </c>
      <c r="F82" s="167" t="s">
        <v>129</v>
      </c>
      <c r="G82" s="167">
        <v>611</v>
      </c>
      <c r="H82" s="167" t="s">
        <v>119</v>
      </c>
      <c r="I82" s="167">
        <v>297127</v>
      </c>
      <c r="J82" s="251" t="s">
        <v>224</v>
      </c>
      <c r="K82" s="167" t="s">
        <v>93</v>
      </c>
      <c r="L82" s="167">
        <v>80161500</v>
      </c>
      <c r="M82" s="50" t="s">
        <v>250</v>
      </c>
      <c r="N82" s="116" t="s">
        <v>49</v>
      </c>
      <c r="O82" s="37" t="s">
        <v>334</v>
      </c>
      <c r="P82" s="167" t="s">
        <v>95</v>
      </c>
      <c r="Q82" s="36" t="s">
        <v>123</v>
      </c>
      <c r="R82" s="249">
        <v>41290000</v>
      </c>
      <c r="S82" s="249">
        <v>41290000</v>
      </c>
      <c r="T82" s="167" t="s">
        <v>97</v>
      </c>
      <c r="U82" s="167" t="s">
        <v>97</v>
      </c>
      <c r="V82" s="167" t="s">
        <v>219</v>
      </c>
      <c r="W82" s="252">
        <v>700010972</v>
      </c>
      <c r="X82" s="252">
        <v>4500031870</v>
      </c>
      <c r="Y82" s="171">
        <v>41290000</v>
      </c>
      <c r="Z82" s="92" t="s">
        <v>480</v>
      </c>
      <c r="AA82" s="167" t="s">
        <v>251</v>
      </c>
      <c r="AB82" s="167" t="s">
        <v>222</v>
      </c>
      <c r="AC82" s="254"/>
      <c r="AD82" s="253"/>
      <c r="AE82" s="253">
        <v>963433.3333333334</v>
      </c>
      <c r="AF82" s="253">
        <v>4129000</v>
      </c>
      <c r="AG82" s="253">
        <v>4129000</v>
      </c>
      <c r="AH82" s="253">
        <v>4129000</v>
      </c>
      <c r="AI82" s="253">
        <v>4129000</v>
      </c>
      <c r="AJ82" s="253">
        <v>4129000</v>
      </c>
      <c r="AK82" s="253">
        <v>4129000</v>
      </c>
      <c r="AL82" s="253">
        <v>4129000</v>
      </c>
      <c r="AM82" s="253">
        <v>4129000</v>
      </c>
      <c r="AN82" s="253">
        <v>7294567</v>
      </c>
      <c r="AO82" s="261"/>
      <c r="AP82" s="55"/>
      <c r="AQ82" s="54"/>
    </row>
    <row r="83" spans="1:41" s="61" customFormat="1" ht="146.25" customHeight="1">
      <c r="A83" s="57" t="s">
        <v>91</v>
      </c>
      <c r="B83" s="59" t="s">
        <v>274</v>
      </c>
      <c r="C83" s="59" t="s">
        <v>129</v>
      </c>
      <c r="D83" s="59" t="s">
        <v>275</v>
      </c>
      <c r="E83" s="264" t="s">
        <v>377</v>
      </c>
      <c r="F83" s="59" t="s">
        <v>129</v>
      </c>
      <c r="G83" s="59">
        <v>613</v>
      </c>
      <c r="H83" s="59" t="s">
        <v>119</v>
      </c>
      <c r="I83" s="59">
        <v>297127</v>
      </c>
      <c r="J83" s="165" t="s">
        <v>224</v>
      </c>
      <c r="K83" s="57" t="s">
        <v>93</v>
      </c>
      <c r="L83" s="58">
        <v>80161500</v>
      </c>
      <c r="M83" s="69" t="s">
        <v>277</v>
      </c>
      <c r="N83" s="116" t="s">
        <v>49</v>
      </c>
      <c r="O83" s="59" t="s">
        <v>276</v>
      </c>
      <c r="P83" s="57" t="s">
        <v>95</v>
      </c>
      <c r="Q83" s="36" t="s">
        <v>123</v>
      </c>
      <c r="R83" s="71">
        <v>22851000</v>
      </c>
      <c r="S83" s="71">
        <v>22851000</v>
      </c>
      <c r="T83" s="57" t="s">
        <v>97</v>
      </c>
      <c r="U83" s="57" t="s">
        <v>97</v>
      </c>
      <c r="V83" s="57" t="s">
        <v>219</v>
      </c>
      <c r="W83" s="141">
        <v>7000102457</v>
      </c>
      <c r="X83" s="141">
        <v>4500032428</v>
      </c>
      <c r="Y83" s="171">
        <v>22851000</v>
      </c>
      <c r="Z83" s="92" t="s">
        <v>481</v>
      </c>
      <c r="AA83" s="265" t="s">
        <v>278</v>
      </c>
      <c r="AB83" s="167" t="s">
        <v>222</v>
      </c>
      <c r="AC83" s="266"/>
      <c r="AD83" s="60"/>
      <c r="AE83" s="60"/>
      <c r="AF83" s="60"/>
      <c r="AG83" s="60"/>
      <c r="AH83" s="60"/>
      <c r="AI83" s="60"/>
      <c r="AJ83" s="60"/>
      <c r="AK83" s="60"/>
      <c r="AL83" s="60"/>
      <c r="AM83" s="60"/>
      <c r="AN83" s="60"/>
      <c r="AO83" s="60"/>
    </row>
    <row r="84" spans="1:41" s="76" customFormat="1" ht="136.5" customHeight="1">
      <c r="A84" s="72" t="s">
        <v>91</v>
      </c>
      <c r="B84" s="72" t="s">
        <v>282</v>
      </c>
      <c r="C84" s="66" t="s">
        <v>116</v>
      </c>
      <c r="D84" s="66" t="s">
        <v>275</v>
      </c>
      <c r="E84" s="78" t="s">
        <v>73</v>
      </c>
      <c r="F84" s="66" t="s">
        <v>116</v>
      </c>
      <c r="G84" s="57">
        <v>613</v>
      </c>
      <c r="H84" s="57" t="s">
        <v>119</v>
      </c>
      <c r="I84" s="57">
        <v>297127</v>
      </c>
      <c r="J84" s="165" t="s">
        <v>224</v>
      </c>
      <c r="K84" s="79" t="s">
        <v>93</v>
      </c>
      <c r="L84" s="80">
        <v>80161500</v>
      </c>
      <c r="M84" s="69" t="s">
        <v>283</v>
      </c>
      <c r="N84" s="116" t="s">
        <v>49</v>
      </c>
      <c r="O84" s="59" t="s">
        <v>225</v>
      </c>
      <c r="P84" s="59" t="s">
        <v>95</v>
      </c>
      <c r="Q84" s="36" t="s">
        <v>123</v>
      </c>
      <c r="R84" s="71">
        <v>120000000</v>
      </c>
      <c r="S84" s="71">
        <v>120000000</v>
      </c>
      <c r="T84" s="79" t="s">
        <v>124</v>
      </c>
      <c r="U84" s="79" t="s">
        <v>125</v>
      </c>
      <c r="V84" s="57" t="s">
        <v>219</v>
      </c>
      <c r="W84" s="141"/>
      <c r="X84" s="141"/>
      <c r="Y84" s="141"/>
      <c r="Z84" s="57"/>
      <c r="AA84" s="59" t="s">
        <v>284</v>
      </c>
      <c r="AB84" s="167" t="s">
        <v>222</v>
      </c>
      <c r="AC84" s="57"/>
      <c r="AD84" s="67">
        <v>10000000</v>
      </c>
      <c r="AE84" s="67">
        <v>10000000</v>
      </c>
      <c r="AF84" s="67">
        <v>10000000</v>
      </c>
      <c r="AG84" s="67">
        <v>10000000</v>
      </c>
      <c r="AH84" s="67">
        <v>10000000</v>
      </c>
      <c r="AI84" s="67">
        <v>10000000</v>
      </c>
      <c r="AJ84" s="67">
        <v>10000000</v>
      </c>
      <c r="AK84" s="67">
        <v>10000000</v>
      </c>
      <c r="AL84" s="67">
        <v>10000000</v>
      </c>
      <c r="AM84" s="67">
        <v>10000000</v>
      </c>
      <c r="AN84" s="67">
        <v>10000000</v>
      </c>
      <c r="AO84" s="67">
        <v>10000000</v>
      </c>
    </row>
    <row r="85" spans="1:41" s="77" customFormat="1" ht="147.75" customHeight="1">
      <c r="A85" s="57" t="s">
        <v>91</v>
      </c>
      <c r="B85" s="59" t="s">
        <v>274</v>
      </c>
      <c r="C85" s="59" t="s">
        <v>129</v>
      </c>
      <c r="D85" s="59" t="s">
        <v>275</v>
      </c>
      <c r="E85" s="68" t="s">
        <v>73</v>
      </c>
      <c r="F85" s="59" t="s">
        <v>129</v>
      </c>
      <c r="G85" s="59">
        <v>613</v>
      </c>
      <c r="H85" s="59" t="s">
        <v>119</v>
      </c>
      <c r="I85" s="59">
        <v>297127</v>
      </c>
      <c r="J85" s="165" t="s">
        <v>224</v>
      </c>
      <c r="K85" s="69" t="s">
        <v>285</v>
      </c>
      <c r="L85" s="59">
        <v>78131800</v>
      </c>
      <c r="M85" s="69" t="s">
        <v>286</v>
      </c>
      <c r="N85" s="70" t="s">
        <v>51</v>
      </c>
      <c r="O85" s="59" t="s">
        <v>287</v>
      </c>
      <c r="P85" s="59" t="s">
        <v>95</v>
      </c>
      <c r="Q85" s="36" t="s">
        <v>123</v>
      </c>
      <c r="R85" s="71">
        <v>700000000</v>
      </c>
      <c r="S85" s="71">
        <v>700000000</v>
      </c>
      <c r="T85" s="59" t="s">
        <v>97</v>
      </c>
      <c r="U85" s="59" t="s">
        <v>97</v>
      </c>
      <c r="V85" s="57" t="s">
        <v>219</v>
      </c>
      <c r="W85" s="145"/>
      <c r="X85" s="145"/>
      <c r="Y85" s="145"/>
      <c r="Z85" s="69"/>
      <c r="AA85" s="59" t="s">
        <v>288</v>
      </c>
      <c r="AB85" s="167" t="s">
        <v>222</v>
      </c>
      <c r="AC85" s="267"/>
      <c r="AD85" s="71"/>
      <c r="AE85" s="71">
        <v>63636363.63636363</v>
      </c>
      <c r="AF85" s="71">
        <v>63636363.63636363</v>
      </c>
      <c r="AG85" s="71">
        <v>63636363.63636363</v>
      </c>
      <c r="AH85" s="71">
        <v>63636363.63636363</v>
      </c>
      <c r="AI85" s="71">
        <v>63636363.63636363</v>
      </c>
      <c r="AJ85" s="71">
        <v>63636363.63636363</v>
      </c>
      <c r="AK85" s="71">
        <v>63636363.63636363</v>
      </c>
      <c r="AL85" s="71">
        <v>63636363.63636363</v>
      </c>
      <c r="AM85" s="71">
        <v>63636363.63636363</v>
      </c>
      <c r="AN85" s="71">
        <v>63636363.63636363</v>
      </c>
      <c r="AO85" s="71">
        <v>63636363.63636363</v>
      </c>
    </row>
    <row r="86" spans="1:41" s="77" customFormat="1" ht="197.25" customHeight="1">
      <c r="A86" s="57" t="s">
        <v>91</v>
      </c>
      <c r="B86" s="72" t="s">
        <v>274</v>
      </c>
      <c r="C86" s="73" t="s">
        <v>129</v>
      </c>
      <c r="D86" s="73" t="s">
        <v>275</v>
      </c>
      <c r="E86" s="68" t="s">
        <v>73</v>
      </c>
      <c r="F86" s="73" t="s">
        <v>129</v>
      </c>
      <c r="G86" s="73">
        <v>613</v>
      </c>
      <c r="H86" s="73" t="s">
        <v>119</v>
      </c>
      <c r="I86" s="72">
        <v>297127</v>
      </c>
      <c r="J86" s="165" t="s">
        <v>224</v>
      </c>
      <c r="K86" s="59" t="s">
        <v>289</v>
      </c>
      <c r="L86" s="59">
        <v>76121700</v>
      </c>
      <c r="M86" s="69" t="s">
        <v>290</v>
      </c>
      <c r="N86" s="70" t="s">
        <v>51</v>
      </c>
      <c r="O86" s="79" t="s">
        <v>295</v>
      </c>
      <c r="P86" s="75" t="s">
        <v>291</v>
      </c>
      <c r="Q86" s="36" t="s">
        <v>123</v>
      </c>
      <c r="R86" s="71">
        <v>400000000</v>
      </c>
      <c r="S86" s="71">
        <v>400000000</v>
      </c>
      <c r="T86" s="74" t="s">
        <v>97</v>
      </c>
      <c r="U86" s="74" t="s">
        <v>97</v>
      </c>
      <c r="V86" s="57" t="s">
        <v>219</v>
      </c>
      <c r="W86" s="140"/>
      <c r="X86" s="141"/>
      <c r="Y86" s="142"/>
      <c r="Z86" s="57"/>
      <c r="AA86" s="57" t="s">
        <v>292</v>
      </c>
      <c r="AB86" s="167" t="s">
        <v>222</v>
      </c>
      <c r="AC86" s="57"/>
      <c r="AD86" s="267"/>
      <c r="AE86" s="267"/>
      <c r="AF86" s="71"/>
      <c r="AG86" s="267"/>
      <c r="AH86" s="267"/>
      <c r="AI86" s="60">
        <v>100000000</v>
      </c>
      <c r="AJ86" s="60">
        <v>100000000</v>
      </c>
      <c r="AK86" s="60">
        <v>100000000</v>
      </c>
      <c r="AL86" s="60">
        <v>100000000</v>
      </c>
      <c r="AM86" s="267"/>
      <c r="AN86" s="267"/>
      <c r="AO86" s="267"/>
    </row>
    <row r="87" spans="1:41" s="77" customFormat="1" ht="315" customHeight="1">
      <c r="A87" s="57" t="s">
        <v>91</v>
      </c>
      <c r="B87" s="59" t="s">
        <v>274</v>
      </c>
      <c r="C87" s="79" t="s">
        <v>116</v>
      </c>
      <c r="D87" s="79" t="s">
        <v>275</v>
      </c>
      <c r="E87" s="268" t="s">
        <v>79</v>
      </c>
      <c r="F87" s="79" t="s">
        <v>116</v>
      </c>
      <c r="G87" s="59">
        <v>613</v>
      </c>
      <c r="H87" s="59" t="s">
        <v>119</v>
      </c>
      <c r="I87" s="59">
        <v>297127</v>
      </c>
      <c r="J87" s="165" t="s">
        <v>224</v>
      </c>
      <c r="K87" s="59" t="s">
        <v>293</v>
      </c>
      <c r="L87" s="58">
        <v>80141630</v>
      </c>
      <c r="M87" s="69" t="s">
        <v>294</v>
      </c>
      <c r="N87" s="116" t="s">
        <v>49</v>
      </c>
      <c r="O87" s="57" t="s">
        <v>295</v>
      </c>
      <c r="P87" s="75" t="s">
        <v>122</v>
      </c>
      <c r="Q87" s="36" t="s">
        <v>123</v>
      </c>
      <c r="R87" s="71">
        <v>3938228045</v>
      </c>
      <c r="S87" s="71">
        <v>3938228045</v>
      </c>
      <c r="T87" s="60" t="s">
        <v>124</v>
      </c>
      <c r="U87" s="60" t="s">
        <v>125</v>
      </c>
      <c r="V87" s="57" t="s">
        <v>219</v>
      </c>
      <c r="W87" s="141"/>
      <c r="X87" s="141"/>
      <c r="Y87" s="141"/>
      <c r="Z87" s="267"/>
      <c r="AA87" s="57" t="s">
        <v>296</v>
      </c>
      <c r="AB87" s="167" t="s">
        <v>222</v>
      </c>
      <c r="AC87" s="267"/>
      <c r="AD87" s="67">
        <v>984557011.25</v>
      </c>
      <c r="AE87" s="67">
        <v>984557011.25</v>
      </c>
      <c r="AF87" s="67">
        <v>984557011.25</v>
      </c>
      <c r="AG87" s="67">
        <v>984557011.25</v>
      </c>
      <c r="AH87" s="60"/>
      <c r="AI87" s="60"/>
      <c r="AJ87" s="60"/>
      <c r="AK87" s="60"/>
      <c r="AL87" s="60"/>
      <c r="AM87" s="60"/>
      <c r="AN87" s="60"/>
      <c r="AO87" s="60"/>
    </row>
    <row r="88" spans="1:41" s="77" customFormat="1" ht="315" customHeight="1">
      <c r="A88" s="57" t="s">
        <v>91</v>
      </c>
      <c r="B88" s="59" t="s">
        <v>274</v>
      </c>
      <c r="C88" s="59" t="s">
        <v>129</v>
      </c>
      <c r="D88" s="59" t="s">
        <v>275</v>
      </c>
      <c r="E88" s="264" t="s">
        <v>79</v>
      </c>
      <c r="F88" s="59" t="s">
        <v>129</v>
      </c>
      <c r="G88" s="59">
        <v>613</v>
      </c>
      <c r="H88" s="59" t="s">
        <v>119</v>
      </c>
      <c r="I88" s="59">
        <v>297127</v>
      </c>
      <c r="J88" s="165" t="s">
        <v>224</v>
      </c>
      <c r="K88" s="59" t="s">
        <v>293</v>
      </c>
      <c r="L88" s="58">
        <v>80141630</v>
      </c>
      <c r="M88" s="69" t="s">
        <v>294</v>
      </c>
      <c r="N88" s="65" t="s">
        <v>53</v>
      </c>
      <c r="O88" s="57" t="s">
        <v>297</v>
      </c>
      <c r="P88" s="75" t="s">
        <v>122</v>
      </c>
      <c r="Q88" s="36" t="s">
        <v>123</v>
      </c>
      <c r="R88" s="71">
        <v>9114508833</v>
      </c>
      <c r="S88" s="71">
        <v>9114508833</v>
      </c>
      <c r="T88" s="57" t="s">
        <v>97</v>
      </c>
      <c r="U88" s="57" t="s">
        <v>97</v>
      </c>
      <c r="V88" s="57" t="s">
        <v>219</v>
      </c>
      <c r="W88" s="141"/>
      <c r="X88" s="141"/>
      <c r="Y88" s="141"/>
      <c r="Z88" s="267"/>
      <c r="AA88" s="57" t="s">
        <v>296</v>
      </c>
      <c r="AB88" s="167" t="s">
        <v>222</v>
      </c>
      <c r="AC88" s="267"/>
      <c r="AD88" s="60"/>
      <c r="AE88" s="60"/>
      <c r="AF88" s="60"/>
      <c r="AG88" s="60"/>
      <c r="AH88" s="60">
        <v>1139313604.125</v>
      </c>
      <c r="AI88" s="60">
        <v>1139313604.125</v>
      </c>
      <c r="AJ88" s="60">
        <v>1139313604.125</v>
      </c>
      <c r="AK88" s="60">
        <v>1139313604.125</v>
      </c>
      <c r="AL88" s="60">
        <v>1139313604.125</v>
      </c>
      <c r="AM88" s="60">
        <v>1139313604.125</v>
      </c>
      <c r="AN88" s="60">
        <v>1139313604.125</v>
      </c>
      <c r="AO88" s="60">
        <v>1139313604.125</v>
      </c>
    </row>
    <row r="89" spans="1:41" s="87" customFormat="1" ht="165">
      <c r="A89" s="91" t="s">
        <v>91</v>
      </c>
      <c r="B89" s="92" t="s">
        <v>308</v>
      </c>
      <c r="C89" s="92" t="s">
        <v>116</v>
      </c>
      <c r="D89" s="92" t="s">
        <v>309</v>
      </c>
      <c r="E89" s="92" t="s">
        <v>72</v>
      </c>
      <c r="F89" s="92" t="s">
        <v>116</v>
      </c>
      <c r="G89" s="92" t="s">
        <v>310</v>
      </c>
      <c r="H89" s="92" t="s">
        <v>119</v>
      </c>
      <c r="I89" s="92">
        <v>297127</v>
      </c>
      <c r="J89" s="164" t="s">
        <v>120</v>
      </c>
      <c r="K89" s="92" t="s">
        <v>311</v>
      </c>
      <c r="L89" s="92" t="s">
        <v>312</v>
      </c>
      <c r="M89" s="269" t="s">
        <v>317</v>
      </c>
      <c r="N89" s="116" t="s">
        <v>49</v>
      </c>
      <c r="O89" s="92" t="s">
        <v>306</v>
      </c>
      <c r="P89" s="92" t="s">
        <v>291</v>
      </c>
      <c r="Q89" s="92" t="s">
        <v>123</v>
      </c>
      <c r="R89" s="156">
        <v>7450500000</v>
      </c>
      <c r="S89" s="270">
        <v>6579578000</v>
      </c>
      <c r="T89" s="92" t="s">
        <v>124</v>
      </c>
      <c r="U89" s="92" t="s">
        <v>125</v>
      </c>
      <c r="V89" s="92" t="s">
        <v>137</v>
      </c>
      <c r="W89" s="257"/>
      <c r="X89" s="257"/>
      <c r="Y89" s="257"/>
      <c r="Z89" s="92"/>
      <c r="AA89" s="92" t="s">
        <v>302</v>
      </c>
      <c r="AB89" s="92" t="s">
        <v>222</v>
      </c>
      <c r="AC89" s="92"/>
      <c r="AD89" s="60">
        <v>979578000</v>
      </c>
      <c r="AE89" s="60">
        <v>1000000000</v>
      </c>
      <c r="AF89" s="60">
        <v>1000000000</v>
      </c>
      <c r="AG89" s="60">
        <v>1000000000</v>
      </c>
      <c r="AH89" s="60">
        <v>1000000000</v>
      </c>
      <c r="AI89" s="60">
        <v>1000000000</v>
      </c>
      <c r="AJ89" s="60">
        <v>100000000</v>
      </c>
      <c r="AK89" s="60">
        <v>100000000</v>
      </c>
      <c r="AL89" s="60">
        <v>100000000</v>
      </c>
      <c r="AM89" s="60">
        <v>100000000</v>
      </c>
      <c r="AN89" s="60">
        <v>100000000</v>
      </c>
      <c r="AO89" s="60">
        <v>100000000</v>
      </c>
    </row>
    <row r="90" spans="1:41" s="84" customFormat="1" ht="132">
      <c r="A90" s="72" t="s">
        <v>91</v>
      </c>
      <c r="B90" s="85" t="s">
        <v>115</v>
      </c>
      <c r="C90" s="57" t="s">
        <v>116</v>
      </c>
      <c r="D90" s="59" t="s">
        <v>117</v>
      </c>
      <c r="E90" s="57" t="s">
        <v>303</v>
      </c>
      <c r="F90" s="57" t="s">
        <v>116</v>
      </c>
      <c r="G90" s="57">
        <v>612</v>
      </c>
      <c r="H90" s="57" t="s">
        <v>119</v>
      </c>
      <c r="I90" s="57">
        <v>297127</v>
      </c>
      <c r="J90" s="165" t="s">
        <v>120</v>
      </c>
      <c r="K90" s="57" t="s">
        <v>304</v>
      </c>
      <c r="L90" s="86">
        <v>81111814</v>
      </c>
      <c r="M90" s="271" t="s">
        <v>305</v>
      </c>
      <c r="N90" s="116" t="s">
        <v>49</v>
      </c>
      <c r="O90" s="59" t="s">
        <v>306</v>
      </c>
      <c r="P90" s="59" t="s">
        <v>122</v>
      </c>
      <c r="Q90" s="59" t="s">
        <v>123</v>
      </c>
      <c r="R90" s="156">
        <v>4500000000</v>
      </c>
      <c r="S90" s="156">
        <f>R90</f>
        <v>4500000000</v>
      </c>
      <c r="T90" s="57" t="s">
        <v>124</v>
      </c>
      <c r="U90" s="57" t="s">
        <v>125</v>
      </c>
      <c r="V90" s="57" t="s">
        <v>137</v>
      </c>
      <c r="W90" s="141"/>
      <c r="X90" s="141"/>
      <c r="Y90" s="142"/>
      <c r="Z90" s="57"/>
      <c r="AA90" s="57" t="s">
        <v>307</v>
      </c>
      <c r="AB90" s="57" t="s">
        <v>195</v>
      </c>
      <c r="AC90" s="254"/>
      <c r="AD90" s="60">
        <v>364729121</v>
      </c>
      <c r="AE90" s="60">
        <v>364729121</v>
      </c>
      <c r="AF90" s="60">
        <v>364729121</v>
      </c>
      <c r="AG90" s="60">
        <v>364729121</v>
      </c>
      <c r="AH90" s="60">
        <v>487979669</v>
      </c>
      <c r="AI90" s="60">
        <v>364729121</v>
      </c>
      <c r="AJ90" s="60">
        <v>364729121</v>
      </c>
      <c r="AK90" s="60">
        <v>364729121</v>
      </c>
      <c r="AL90" s="60">
        <v>364729121</v>
      </c>
      <c r="AM90" s="60">
        <v>364729121</v>
      </c>
      <c r="AN90" s="60">
        <v>364729121</v>
      </c>
      <c r="AO90" s="60">
        <v>364729121</v>
      </c>
    </row>
    <row r="91" spans="1:41" s="84" customFormat="1" ht="180">
      <c r="A91" s="72" t="s">
        <v>91</v>
      </c>
      <c r="B91" s="85" t="s">
        <v>78</v>
      </c>
      <c r="C91" s="57" t="s">
        <v>92</v>
      </c>
      <c r="D91" s="59">
        <v>99999</v>
      </c>
      <c r="E91" s="57" t="s">
        <v>79</v>
      </c>
      <c r="F91" s="57"/>
      <c r="G91" s="57"/>
      <c r="H91" s="57"/>
      <c r="I91" s="57"/>
      <c r="J91" s="165"/>
      <c r="K91" s="57" t="s">
        <v>93</v>
      </c>
      <c r="L91" s="86">
        <v>80161500</v>
      </c>
      <c r="M91" s="271" t="s">
        <v>411</v>
      </c>
      <c r="N91" s="116" t="s">
        <v>52</v>
      </c>
      <c r="O91" s="59" t="s">
        <v>379</v>
      </c>
      <c r="P91" s="59" t="s">
        <v>95</v>
      </c>
      <c r="Q91" s="59" t="s">
        <v>96</v>
      </c>
      <c r="R91" s="156">
        <v>72360000</v>
      </c>
      <c r="S91" s="156">
        <v>72360000</v>
      </c>
      <c r="T91" s="57" t="s">
        <v>97</v>
      </c>
      <c r="U91" s="57" t="s">
        <v>97</v>
      </c>
      <c r="V91" s="57" t="s">
        <v>137</v>
      </c>
      <c r="W91" s="141"/>
      <c r="X91" s="141"/>
      <c r="Y91" s="142"/>
      <c r="Z91" s="57"/>
      <c r="AA91" s="57" t="s">
        <v>323</v>
      </c>
      <c r="AB91" s="57" t="s">
        <v>195</v>
      </c>
      <c r="AC91" s="254"/>
      <c r="AD91" s="60"/>
      <c r="AE91" s="60"/>
      <c r="AF91" s="60">
        <v>8040000</v>
      </c>
      <c r="AG91" s="60">
        <v>8040000</v>
      </c>
      <c r="AH91" s="60">
        <v>8040000</v>
      </c>
      <c r="AI91" s="60">
        <v>8040000</v>
      </c>
      <c r="AJ91" s="60">
        <v>8040000</v>
      </c>
      <c r="AK91" s="60">
        <v>8040000</v>
      </c>
      <c r="AL91" s="60">
        <v>8040000</v>
      </c>
      <c r="AM91" s="60">
        <v>8040000</v>
      </c>
      <c r="AN91" s="60">
        <v>8040000</v>
      </c>
      <c r="AO91" s="60"/>
    </row>
    <row r="92" spans="1:43" s="133" customFormat="1" ht="129" customHeight="1">
      <c r="A92" s="272" t="s">
        <v>91</v>
      </c>
      <c r="B92" s="272" t="s">
        <v>128</v>
      </c>
      <c r="C92" s="272" t="s">
        <v>129</v>
      </c>
      <c r="D92" s="272" t="s">
        <v>117</v>
      </c>
      <c r="E92" s="272" t="s">
        <v>71</v>
      </c>
      <c r="F92" s="272" t="s">
        <v>129</v>
      </c>
      <c r="G92" s="272">
        <v>611</v>
      </c>
      <c r="H92" s="272" t="s">
        <v>119</v>
      </c>
      <c r="I92" s="272">
        <v>297127</v>
      </c>
      <c r="J92" s="273" t="s">
        <v>224</v>
      </c>
      <c r="K92" s="272" t="s">
        <v>93</v>
      </c>
      <c r="L92" s="272">
        <v>80161500</v>
      </c>
      <c r="M92" s="274" t="s">
        <v>328</v>
      </c>
      <c r="N92" s="275" t="s">
        <v>49</v>
      </c>
      <c r="O92" s="276" t="s">
        <v>334</v>
      </c>
      <c r="P92" s="272" t="s">
        <v>95</v>
      </c>
      <c r="Q92" s="277" t="s">
        <v>123</v>
      </c>
      <c r="R92" s="278">
        <v>31000000</v>
      </c>
      <c r="S92" s="278">
        <v>31000000</v>
      </c>
      <c r="T92" s="272" t="s">
        <v>97</v>
      </c>
      <c r="U92" s="272" t="s">
        <v>97</v>
      </c>
      <c r="V92" s="272" t="s">
        <v>219</v>
      </c>
      <c r="W92" s="279">
        <v>7000100957</v>
      </c>
      <c r="X92" s="252">
        <v>4500031786</v>
      </c>
      <c r="Y92" s="171">
        <v>31000000</v>
      </c>
      <c r="Z92" s="92" t="s">
        <v>482</v>
      </c>
      <c r="AA92" s="272" t="s">
        <v>329</v>
      </c>
      <c r="AB92" s="272" t="s">
        <v>222</v>
      </c>
      <c r="AC92" s="280"/>
      <c r="AD92" s="281"/>
      <c r="AE92" s="282">
        <v>1653333</v>
      </c>
      <c r="AF92" s="282">
        <v>3100000</v>
      </c>
      <c r="AG92" s="282">
        <v>3100000</v>
      </c>
      <c r="AH92" s="282">
        <v>3100000</v>
      </c>
      <c r="AI92" s="282">
        <v>3100000</v>
      </c>
      <c r="AJ92" s="282">
        <v>3100000</v>
      </c>
      <c r="AK92" s="282">
        <v>3100000</v>
      </c>
      <c r="AL92" s="282">
        <v>3100000</v>
      </c>
      <c r="AM92" s="282">
        <v>3100000</v>
      </c>
      <c r="AN92" s="282">
        <v>4546667</v>
      </c>
      <c r="AO92" s="282"/>
      <c r="AP92" s="131"/>
      <c r="AQ92" s="132"/>
    </row>
    <row r="93" spans="1:43" s="133" customFormat="1" ht="129" customHeight="1">
      <c r="A93" s="272" t="s">
        <v>91</v>
      </c>
      <c r="B93" s="272" t="s">
        <v>128</v>
      </c>
      <c r="C93" s="272" t="s">
        <v>129</v>
      </c>
      <c r="D93" s="272" t="s">
        <v>117</v>
      </c>
      <c r="E93" s="272" t="s">
        <v>73</v>
      </c>
      <c r="F93" s="272" t="s">
        <v>129</v>
      </c>
      <c r="G93" s="272">
        <v>611</v>
      </c>
      <c r="H93" s="272" t="s">
        <v>119</v>
      </c>
      <c r="I93" s="272">
        <v>297127</v>
      </c>
      <c r="J93" s="273" t="s">
        <v>224</v>
      </c>
      <c r="K93" s="272" t="s">
        <v>93</v>
      </c>
      <c r="L93" s="272">
        <v>80161500</v>
      </c>
      <c r="M93" s="274" t="s">
        <v>347</v>
      </c>
      <c r="N93" s="275" t="s">
        <v>49</v>
      </c>
      <c r="O93" s="276" t="s">
        <v>334</v>
      </c>
      <c r="P93" s="272" t="s">
        <v>95</v>
      </c>
      <c r="Q93" s="277" t="s">
        <v>123</v>
      </c>
      <c r="R93" s="278">
        <v>50840000</v>
      </c>
      <c r="S93" s="278">
        <v>50840000</v>
      </c>
      <c r="T93" s="272" t="s">
        <v>97</v>
      </c>
      <c r="U93" s="272" t="s">
        <v>97</v>
      </c>
      <c r="V93" s="272" t="s">
        <v>219</v>
      </c>
      <c r="W93" s="279">
        <v>7000100965</v>
      </c>
      <c r="X93" s="252">
        <v>4500031926</v>
      </c>
      <c r="Y93" s="171">
        <v>49873214</v>
      </c>
      <c r="Z93" s="92" t="s">
        <v>483</v>
      </c>
      <c r="AA93" s="272" t="s">
        <v>348</v>
      </c>
      <c r="AB93" s="272" t="s">
        <v>222</v>
      </c>
      <c r="AC93" s="280"/>
      <c r="AD93" s="281"/>
      <c r="AE93" s="282">
        <v>1186266.6666666665</v>
      </c>
      <c r="AF93" s="282">
        <v>5084000</v>
      </c>
      <c r="AG93" s="282">
        <v>5084000</v>
      </c>
      <c r="AH93" s="282">
        <v>5084000</v>
      </c>
      <c r="AI93" s="282">
        <v>5084000</v>
      </c>
      <c r="AJ93" s="282">
        <v>5084000</v>
      </c>
      <c r="AK93" s="282">
        <v>5084000</v>
      </c>
      <c r="AL93" s="282">
        <v>5084000</v>
      </c>
      <c r="AM93" s="282">
        <v>5084000</v>
      </c>
      <c r="AN93" s="282">
        <v>8981733</v>
      </c>
      <c r="AO93" s="282"/>
      <c r="AP93" s="131"/>
      <c r="AQ93" s="132"/>
    </row>
    <row r="94" spans="1:43" s="133" customFormat="1" ht="94.5" customHeight="1">
      <c r="A94" s="272" t="s">
        <v>91</v>
      </c>
      <c r="B94" s="272" t="s">
        <v>128</v>
      </c>
      <c r="C94" s="272" t="s">
        <v>129</v>
      </c>
      <c r="D94" s="272" t="s">
        <v>117</v>
      </c>
      <c r="E94" s="272" t="s">
        <v>73</v>
      </c>
      <c r="F94" s="272" t="s">
        <v>129</v>
      </c>
      <c r="G94" s="272">
        <v>611</v>
      </c>
      <c r="H94" s="272" t="s">
        <v>119</v>
      </c>
      <c r="I94" s="272">
        <v>297127</v>
      </c>
      <c r="J94" s="273" t="s">
        <v>224</v>
      </c>
      <c r="K94" s="272" t="s">
        <v>93</v>
      </c>
      <c r="L94" s="272">
        <v>80161500</v>
      </c>
      <c r="M94" s="274" t="s">
        <v>349</v>
      </c>
      <c r="N94" s="275" t="s">
        <v>49</v>
      </c>
      <c r="O94" s="276" t="s">
        <v>334</v>
      </c>
      <c r="P94" s="272" t="s">
        <v>95</v>
      </c>
      <c r="Q94" s="277" t="s">
        <v>123</v>
      </c>
      <c r="R94" s="278">
        <v>30000000</v>
      </c>
      <c r="S94" s="278">
        <v>30000000</v>
      </c>
      <c r="T94" s="272" t="s">
        <v>97</v>
      </c>
      <c r="U94" s="272" t="s">
        <v>97</v>
      </c>
      <c r="V94" s="272" t="s">
        <v>219</v>
      </c>
      <c r="W94" s="279">
        <v>7000100969</v>
      </c>
      <c r="X94" s="252">
        <v>4500031822</v>
      </c>
      <c r="Y94" s="171">
        <v>30000000</v>
      </c>
      <c r="Z94" s="92" t="s">
        <v>484</v>
      </c>
      <c r="AA94" s="272" t="s">
        <v>350</v>
      </c>
      <c r="AB94" s="272" t="s">
        <v>222</v>
      </c>
      <c r="AC94" s="280"/>
      <c r="AD94" s="281"/>
      <c r="AE94" s="282">
        <v>700000</v>
      </c>
      <c r="AF94" s="282">
        <v>3000000</v>
      </c>
      <c r="AG94" s="282">
        <v>3000000</v>
      </c>
      <c r="AH94" s="282">
        <v>3000000</v>
      </c>
      <c r="AI94" s="282">
        <v>3000000</v>
      </c>
      <c r="AJ94" s="282">
        <v>3000000</v>
      </c>
      <c r="AK94" s="282">
        <v>3000000</v>
      </c>
      <c r="AL94" s="282">
        <v>3000000</v>
      </c>
      <c r="AM94" s="282">
        <v>3000000</v>
      </c>
      <c r="AN94" s="282">
        <v>5300000</v>
      </c>
      <c r="AO94" s="282"/>
      <c r="AP94" s="131"/>
      <c r="AQ94" s="132"/>
    </row>
    <row r="95" spans="1:43" s="133" customFormat="1" ht="129" customHeight="1">
      <c r="A95" s="272" t="s">
        <v>91</v>
      </c>
      <c r="B95" s="272" t="s">
        <v>128</v>
      </c>
      <c r="C95" s="272" t="s">
        <v>129</v>
      </c>
      <c r="D95" s="272" t="s">
        <v>117</v>
      </c>
      <c r="E95" s="272" t="s">
        <v>72</v>
      </c>
      <c r="F95" s="272" t="s">
        <v>129</v>
      </c>
      <c r="G95" s="272">
        <v>611</v>
      </c>
      <c r="H95" s="272" t="s">
        <v>119</v>
      </c>
      <c r="I95" s="272">
        <v>297127</v>
      </c>
      <c r="J95" s="273" t="s">
        <v>224</v>
      </c>
      <c r="K95" s="272" t="s">
        <v>93</v>
      </c>
      <c r="L95" s="272">
        <v>80161500</v>
      </c>
      <c r="M95" s="274" t="s">
        <v>352</v>
      </c>
      <c r="N95" s="275" t="s">
        <v>49</v>
      </c>
      <c r="O95" s="276" t="s">
        <v>334</v>
      </c>
      <c r="P95" s="272" t="s">
        <v>95</v>
      </c>
      <c r="Q95" s="277" t="s">
        <v>123</v>
      </c>
      <c r="R95" s="278">
        <v>41320000</v>
      </c>
      <c r="S95" s="278">
        <v>41320000</v>
      </c>
      <c r="T95" s="272" t="s">
        <v>97</v>
      </c>
      <c r="U95" s="272" t="s">
        <v>97</v>
      </c>
      <c r="V95" s="272" t="s">
        <v>219</v>
      </c>
      <c r="W95" s="279">
        <v>7000100959</v>
      </c>
      <c r="X95" s="252">
        <v>4500032003</v>
      </c>
      <c r="Y95" s="171">
        <v>40355867</v>
      </c>
      <c r="Z95" s="92" t="s">
        <v>485</v>
      </c>
      <c r="AA95" s="272" t="s">
        <v>353</v>
      </c>
      <c r="AB95" s="272" t="s">
        <v>222</v>
      </c>
      <c r="AC95" s="280"/>
      <c r="AD95" s="281"/>
      <c r="AE95" s="282"/>
      <c r="AF95" s="282">
        <v>4132000</v>
      </c>
      <c r="AG95" s="282">
        <v>4132000</v>
      </c>
      <c r="AH95" s="282">
        <v>4132000</v>
      </c>
      <c r="AI95" s="282">
        <v>4132000</v>
      </c>
      <c r="AJ95" s="282">
        <v>4132000</v>
      </c>
      <c r="AK95" s="282">
        <v>4132000</v>
      </c>
      <c r="AL95" s="282">
        <v>4132000</v>
      </c>
      <c r="AM95" s="282">
        <v>4132000</v>
      </c>
      <c r="AN95" s="282">
        <v>4132000</v>
      </c>
      <c r="AO95" s="282">
        <v>4132000</v>
      </c>
      <c r="AP95" s="131"/>
      <c r="AQ95" s="132"/>
    </row>
    <row r="96" spans="1:43" s="133" customFormat="1" ht="97.5" customHeight="1">
      <c r="A96" s="272" t="s">
        <v>91</v>
      </c>
      <c r="B96" s="272" t="s">
        <v>128</v>
      </c>
      <c r="C96" s="272" t="s">
        <v>129</v>
      </c>
      <c r="D96" s="272" t="s">
        <v>117</v>
      </c>
      <c r="E96" s="272" t="s">
        <v>73</v>
      </c>
      <c r="F96" s="272" t="s">
        <v>129</v>
      </c>
      <c r="G96" s="272">
        <v>611</v>
      </c>
      <c r="H96" s="272" t="s">
        <v>119</v>
      </c>
      <c r="I96" s="272">
        <v>297127</v>
      </c>
      <c r="J96" s="273" t="s">
        <v>224</v>
      </c>
      <c r="K96" s="272" t="s">
        <v>93</v>
      </c>
      <c r="L96" s="272">
        <v>80161500</v>
      </c>
      <c r="M96" s="274" t="s">
        <v>354</v>
      </c>
      <c r="N96" s="275" t="s">
        <v>49</v>
      </c>
      <c r="O96" s="276" t="s">
        <v>334</v>
      </c>
      <c r="P96" s="272" t="s">
        <v>95</v>
      </c>
      <c r="Q96" s="277" t="s">
        <v>123</v>
      </c>
      <c r="R96" s="278">
        <v>41520000</v>
      </c>
      <c r="S96" s="278">
        <v>41520000</v>
      </c>
      <c r="T96" s="272" t="s">
        <v>97</v>
      </c>
      <c r="U96" s="272" t="s">
        <v>97</v>
      </c>
      <c r="V96" s="272" t="s">
        <v>219</v>
      </c>
      <c r="W96" s="279">
        <v>7000100971</v>
      </c>
      <c r="X96" s="252">
        <v>4500032016</v>
      </c>
      <c r="Y96" s="171">
        <v>40373867</v>
      </c>
      <c r="Z96" s="92" t="s">
        <v>486</v>
      </c>
      <c r="AA96" s="272" t="s">
        <v>355</v>
      </c>
      <c r="AB96" s="272" t="s">
        <v>222</v>
      </c>
      <c r="AC96" s="280"/>
      <c r="AD96" s="281"/>
      <c r="AE96" s="282"/>
      <c r="AF96" s="282">
        <v>4152000</v>
      </c>
      <c r="AG96" s="282">
        <v>4152000</v>
      </c>
      <c r="AH96" s="282">
        <v>4152000</v>
      </c>
      <c r="AI96" s="282">
        <v>4152000</v>
      </c>
      <c r="AJ96" s="282">
        <v>4152000</v>
      </c>
      <c r="AK96" s="282">
        <v>4152000</v>
      </c>
      <c r="AL96" s="282">
        <v>4152000</v>
      </c>
      <c r="AM96" s="282">
        <v>4152000</v>
      </c>
      <c r="AN96" s="282">
        <v>4152000</v>
      </c>
      <c r="AO96" s="282">
        <v>4152000</v>
      </c>
      <c r="AP96" s="131"/>
      <c r="AQ96" s="132"/>
    </row>
    <row r="97" spans="1:41" ht="82.5" customHeight="1">
      <c r="A97" s="272" t="s">
        <v>91</v>
      </c>
      <c r="B97" s="272" t="s">
        <v>128</v>
      </c>
      <c r="C97" s="272" t="s">
        <v>129</v>
      </c>
      <c r="D97" s="272" t="s">
        <v>117</v>
      </c>
      <c r="E97" s="272" t="s">
        <v>73</v>
      </c>
      <c r="F97" s="272" t="s">
        <v>129</v>
      </c>
      <c r="G97" s="272">
        <v>611</v>
      </c>
      <c r="H97" s="272" t="s">
        <v>119</v>
      </c>
      <c r="I97" s="272">
        <v>297127</v>
      </c>
      <c r="J97" s="273" t="s">
        <v>224</v>
      </c>
      <c r="K97" s="272" t="s">
        <v>93</v>
      </c>
      <c r="L97" s="272">
        <v>80161500</v>
      </c>
      <c r="M97" s="274" t="s">
        <v>349</v>
      </c>
      <c r="N97" s="275" t="s">
        <v>49</v>
      </c>
      <c r="O97" s="276" t="s">
        <v>334</v>
      </c>
      <c r="P97" s="272" t="s">
        <v>95</v>
      </c>
      <c r="Q97" s="277" t="s">
        <v>123</v>
      </c>
      <c r="R97" s="278">
        <v>25420000</v>
      </c>
      <c r="S97" s="278">
        <v>25420000</v>
      </c>
      <c r="T97" s="272" t="s">
        <v>97</v>
      </c>
      <c r="U97" s="272" t="s">
        <v>97</v>
      </c>
      <c r="V97" s="272" t="s">
        <v>219</v>
      </c>
      <c r="W97" s="279">
        <v>7000100973</v>
      </c>
      <c r="X97" s="252">
        <v>4500032004</v>
      </c>
      <c r="Y97" s="171">
        <v>24035767</v>
      </c>
      <c r="Z97" s="92" t="s">
        <v>487</v>
      </c>
      <c r="AA97" s="272" t="s">
        <v>356</v>
      </c>
      <c r="AB97" s="272" t="s">
        <v>222</v>
      </c>
      <c r="AC97" s="280"/>
      <c r="AD97" s="281"/>
      <c r="AE97" s="282"/>
      <c r="AF97" s="282">
        <v>2542000</v>
      </c>
      <c r="AG97" s="282">
        <v>2542000</v>
      </c>
      <c r="AH97" s="282">
        <v>2542000</v>
      </c>
      <c r="AI97" s="282">
        <v>2542000</v>
      </c>
      <c r="AJ97" s="282">
        <v>2542000</v>
      </c>
      <c r="AK97" s="282">
        <v>2542000</v>
      </c>
      <c r="AL97" s="282">
        <v>2542000</v>
      </c>
      <c r="AM97" s="282">
        <v>2542000</v>
      </c>
      <c r="AN97" s="282">
        <v>2542000</v>
      </c>
      <c r="AO97" s="282">
        <v>2542000</v>
      </c>
    </row>
    <row r="98" spans="1:43" s="133" customFormat="1" ht="94.5" customHeight="1">
      <c r="A98" s="272" t="s">
        <v>91</v>
      </c>
      <c r="B98" s="272" t="s">
        <v>128</v>
      </c>
      <c r="C98" s="272" t="s">
        <v>129</v>
      </c>
      <c r="D98" s="272" t="s">
        <v>117</v>
      </c>
      <c r="E98" s="272" t="s">
        <v>73</v>
      </c>
      <c r="F98" s="272" t="s">
        <v>129</v>
      </c>
      <c r="G98" s="272">
        <v>611</v>
      </c>
      <c r="H98" s="272" t="s">
        <v>119</v>
      </c>
      <c r="I98" s="272">
        <v>297127</v>
      </c>
      <c r="J98" s="273" t="s">
        <v>224</v>
      </c>
      <c r="K98" s="272" t="s">
        <v>93</v>
      </c>
      <c r="L98" s="272">
        <v>80161500</v>
      </c>
      <c r="M98" s="274" t="s">
        <v>349</v>
      </c>
      <c r="N98" s="275" t="s">
        <v>51</v>
      </c>
      <c r="O98" s="276" t="s">
        <v>334</v>
      </c>
      <c r="P98" s="272" t="s">
        <v>95</v>
      </c>
      <c r="Q98" s="277" t="s">
        <v>123</v>
      </c>
      <c r="R98" s="278">
        <v>35500000</v>
      </c>
      <c r="S98" s="278">
        <v>35500000</v>
      </c>
      <c r="T98" s="272" t="s">
        <v>97</v>
      </c>
      <c r="U98" s="272" t="s">
        <v>97</v>
      </c>
      <c r="V98" s="272" t="s">
        <v>219</v>
      </c>
      <c r="W98" s="279">
        <v>7000101929</v>
      </c>
      <c r="X98" s="252">
        <v>4500032191</v>
      </c>
      <c r="Y98" s="171">
        <v>33725000</v>
      </c>
      <c r="Z98" s="92" t="s">
        <v>488</v>
      </c>
      <c r="AA98" s="272" t="s">
        <v>358</v>
      </c>
      <c r="AB98" s="272" t="s">
        <v>222</v>
      </c>
      <c r="AC98" s="280"/>
      <c r="AD98" s="281"/>
      <c r="AE98" s="282"/>
      <c r="AF98" s="282">
        <v>3550000</v>
      </c>
      <c r="AG98" s="282">
        <v>3550000</v>
      </c>
      <c r="AH98" s="282">
        <v>3550000</v>
      </c>
      <c r="AI98" s="282">
        <v>3550000</v>
      </c>
      <c r="AJ98" s="282">
        <v>3550000</v>
      </c>
      <c r="AK98" s="282">
        <v>3550000</v>
      </c>
      <c r="AL98" s="282">
        <v>3550000</v>
      </c>
      <c r="AM98" s="282">
        <v>3550000</v>
      </c>
      <c r="AN98" s="282">
        <v>3550000</v>
      </c>
      <c r="AO98" s="282">
        <v>3550000</v>
      </c>
      <c r="AP98" s="131"/>
      <c r="AQ98" s="132"/>
    </row>
    <row r="99" spans="1:43" s="133" customFormat="1" ht="94.5" customHeight="1">
      <c r="A99" s="272" t="s">
        <v>91</v>
      </c>
      <c r="B99" s="272" t="s">
        <v>78</v>
      </c>
      <c r="C99" s="272" t="s">
        <v>92</v>
      </c>
      <c r="D99" s="272">
        <v>99999</v>
      </c>
      <c r="E99" s="272" t="s">
        <v>79</v>
      </c>
      <c r="F99" s="272"/>
      <c r="G99" s="272"/>
      <c r="H99" s="272"/>
      <c r="I99" s="272"/>
      <c r="J99" s="273"/>
      <c r="K99" s="272" t="s">
        <v>93</v>
      </c>
      <c r="L99" s="272">
        <v>80161500</v>
      </c>
      <c r="M99" s="274" t="s">
        <v>362</v>
      </c>
      <c r="N99" s="275" t="s">
        <v>51</v>
      </c>
      <c r="O99" s="276" t="s">
        <v>360</v>
      </c>
      <c r="P99" s="272" t="s">
        <v>95</v>
      </c>
      <c r="Q99" s="277" t="s">
        <v>96</v>
      </c>
      <c r="R99" s="278">
        <v>93994000</v>
      </c>
      <c r="S99" s="278">
        <v>93994000</v>
      </c>
      <c r="T99" s="272" t="s">
        <v>97</v>
      </c>
      <c r="U99" s="272" t="s">
        <v>97</v>
      </c>
      <c r="V99" s="272" t="s">
        <v>137</v>
      </c>
      <c r="W99" s="279">
        <v>7000102353</v>
      </c>
      <c r="X99" s="252">
        <v>4500032279</v>
      </c>
      <c r="Y99" s="171">
        <v>92014293</v>
      </c>
      <c r="Z99" s="92" t="s">
        <v>489</v>
      </c>
      <c r="AA99" s="272" t="s">
        <v>361</v>
      </c>
      <c r="AB99" s="272" t="s">
        <v>222</v>
      </c>
      <c r="AC99" s="280"/>
      <c r="AD99" s="281"/>
      <c r="AE99" s="282"/>
      <c r="AF99" s="282">
        <v>4633000</v>
      </c>
      <c r="AG99" s="282">
        <v>9929000</v>
      </c>
      <c r="AH99" s="282">
        <v>9929000</v>
      </c>
      <c r="AI99" s="282">
        <v>9929000</v>
      </c>
      <c r="AJ99" s="282">
        <v>9929000</v>
      </c>
      <c r="AK99" s="282">
        <v>9929000</v>
      </c>
      <c r="AL99" s="282">
        <v>9929000</v>
      </c>
      <c r="AM99" s="282">
        <v>9929000</v>
      </c>
      <c r="AN99" s="282">
        <v>9929000</v>
      </c>
      <c r="AO99" s="282">
        <v>9929000</v>
      </c>
      <c r="AP99" s="131"/>
      <c r="AQ99" s="132"/>
    </row>
    <row r="100" spans="1:43" s="133" customFormat="1" ht="148.5">
      <c r="A100" s="272" t="s">
        <v>91</v>
      </c>
      <c r="B100" s="272" t="s">
        <v>78</v>
      </c>
      <c r="C100" s="272" t="s">
        <v>92</v>
      </c>
      <c r="D100" s="272">
        <v>99999</v>
      </c>
      <c r="E100" s="272" t="s">
        <v>79</v>
      </c>
      <c r="F100" s="272"/>
      <c r="G100" s="272"/>
      <c r="H100" s="272"/>
      <c r="I100" s="272"/>
      <c r="J100" s="273"/>
      <c r="K100" s="272" t="s">
        <v>93</v>
      </c>
      <c r="L100" s="272">
        <v>80161500</v>
      </c>
      <c r="M100" s="274" t="s">
        <v>364</v>
      </c>
      <c r="N100" s="275" t="s">
        <v>51</v>
      </c>
      <c r="O100" s="276" t="s">
        <v>363</v>
      </c>
      <c r="P100" s="272" t="s">
        <v>95</v>
      </c>
      <c r="Q100" s="277" t="s">
        <v>96</v>
      </c>
      <c r="R100" s="278">
        <v>107990470</v>
      </c>
      <c r="S100" s="278">
        <v>107990470</v>
      </c>
      <c r="T100" s="272" t="s">
        <v>97</v>
      </c>
      <c r="U100" s="272" t="s">
        <v>97</v>
      </c>
      <c r="V100" s="272" t="s">
        <v>137</v>
      </c>
      <c r="W100" s="279">
        <v>7000101985</v>
      </c>
      <c r="X100" s="252">
        <v>4500032277</v>
      </c>
      <c r="Y100" s="171">
        <v>100791106</v>
      </c>
      <c r="Z100" s="92" t="s">
        <v>490</v>
      </c>
      <c r="AA100" s="272" t="s">
        <v>365</v>
      </c>
      <c r="AB100" s="272" t="s">
        <v>217</v>
      </c>
      <c r="AC100" s="280"/>
      <c r="AD100" s="281"/>
      <c r="AE100" s="282"/>
      <c r="AF100" s="282"/>
      <c r="AG100" s="282">
        <v>10799047</v>
      </c>
      <c r="AH100" s="282">
        <v>10799047</v>
      </c>
      <c r="AI100" s="282">
        <v>10799047</v>
      </c>
      <c r="AJ100" s="282">
        <v>10799047</v>
      </c>
      <c r="AK100" s="282">
        <v>10799047</v>
      </c>
      <c r="AL100" s="282">
        <v>10799047</v>
      </c>
      <c r="AM100" s="282">
        <v>10799047</v>
      </c>
      <c r="AN100" s="282">
        <v>10799047</v>
      </c>
      <c r="AO100" s="282">
        <v>10799047</v>
      </c>
      <c r="AP100" s="131"/>
      <c r="AQ100" s="132"/>
    </row>
    <row r="101" spans="1:43" s="133" customFormat="1" ht="94.5" customHeight="1">
      <c r="A101" s="272" t="s">
        <v>91</v>
      </c>
      <c r="B101" s="272" t="s">
        <v>128</v>
      </c>
      <c r="C101" s="272" t="s">
        <v>129</v>
      </c>
      <c r="D101" s="272" t="s">
        <v>117</v>
      </c>
      <c r="E101" s="272" t="s">
        <v>73</v>
      </c>
      <c r="F101" s="272" t="s">
        <v>129</v>
      </c>
      <c r="G101" s="272">
        <v>611</v>
      </c>
      <c r="H101" s="272" t="s">
        <v>119</v>
      </c>
      <c r="I101" s="272">
        <v>297127</v>
      </c>
      <c r="J101" s="273" t="s">
        <v>224</v>
      </c>
      <c r="K101" s="272" t="s">
        <v>93</v>
      </c>
      <c r="L101" s="272">
        <v>80161500</v>
      </c>
      <c r="M101" s="274" t="s">
        <v>349</v>
      </c>
      <c r="N101" s="275" t="s">
        <v>51</v>
      </c>
      <c r="O101" s="276" t="s">
        <v>360</v>
      </c>
      <c r="P101" s="272" t="s">
        <v>95</v>
      </c>
      <c r="Q101" s="277" t="s">
        <v>123</v>
      </c>
      <c r="R101" s="278">
        <v>33568000</v>
      </c>
      <c r="S101" s="278">
        <v>33568000</v>
      </c>
      <c r="T101" s="272" t="s">
        <v>97</v>
      </c>
      <c r="U101" s="272" t="s">
        <v>97</v>
      </c>
      <c r="V101" s="272" t="s">
        <v>219</v>
      </c>
      <c r="W101" s="279">
        <v>7000102392</v>
      </c>
      <c r="X101" s="252">
        <v>4500032386</v>
      </c>
      <c r="Y101" s="171">
        <v>32861166</v>
      </c>
      <c r="Z101" s="92" t="s">
        <v>491</v>
      </c>
      <c r="AA101" s="272" t="s">
        <v>369</v>
      </c>
      <c r="AB101" s="272" t="s">
        <v>222</v>
      </c>
      <c r="AC101" s="280"/>
      <c r="AD101" s="281"/>
      <c r="AE101" s="282"/>
      <c r="AF101" s="282">
        <v>1654000</v>
      </c>
      <c r="AG101" s="282">
        <v>3546000</v>
      </c>
      <c r="AH101" s="282">
        <v>3546000</v>
      </c>
      <c r="AI101" s="282">
        <v>3546000</v>
      </c>
      <c r="AJ101" s="282">
        <v>3546000</v>
      </c>
      <c r="AK101" s="282">
        <v>3546000</v>
      </c>
      <c r="AL101" s="282">
        <v>3546000</v>
      </c>
      <c r="AM101" s="282">
        <v>3546000</v>
      </c>
      <c r="AN101" s="282">
        <v>3546000</v>
      </c>
      <c r="AO101" s="282">
        <v>3546000</v>
      </c>
      <c r="AP101" s="131"/>
      <c r="AQ101" s="132"/>
    </row>
    <row r="102" spans="1:43" s="133" customFormat="1" ht="94.5" customHeight="1">
      <c r="A102" s="272" t="s">
        <v>91</v>
      </c>
      <c r="B102" s="272" t="s">
        <v>128</v>
      </c>
      <c r="C102" s="272" t="s">
        <v>129</v>
      </c>
      <c r="D102" s="272" t="s">
        <v>117</v>
      </c>
      <c r="E102" s="272" t="s">
        <v>73</v>
      </c>
      <c r="F102" s="272" t="s">
        <v>129</v>
      </c>
      <c r="G102" s="272">
        <v>611</v>
      </c>
      <c r="H102" s="272" t="s">
        <v>119</v>
      </c>
      <c r="I102" s="272">
        <v>297127</v>
      </c>
      <c r="J102" s="273" t="s">
        <v>224</v>
      </c>
      <c r="K102" s="272" t="s">
        <v>93</v>
      </c>
      <c r="L102" s="272">
        <v>80161500</v>
      </c>
      <c r="M102" s="274" t="s">
        <v>349</v>
      </c>
      <c r="N102" s="275" t="s">
        <v>51</v>
      </c>
      <c r="O102" s="276" t="s">
        <v>360</v>
      </c>
      <c r="P102" s="272" t="s">
        <v>95</v>
      </c>
      <c r="Q102" s="277" t="s">
        <v>123</v>
      </c>
      <c r="R102" s="278">
        <v>24035000</v>
      </c>
      <c r="S102" s="278">
        <v>24035000</v>
      </c>
      <c r="T102" s="272" t="s">
        <v>97</v>
      </c>
      <c r="U102" s="272" t="s">
        <v>97</v>
      </c>
      <c r="V102" s="272" t="s">
        <v>219</v>
      </c>
      <c r="W102" s="279">
        <v>7000102395</v>
      </c>
      <c r="X102" s="252">
        <v>4500032312</v>
      </c>
      <c r="Y102" s="171">
        <v>23706666</v>
      </c>
      <c r="Z102" s="92" t="s">
        <v>492</v>
      </c>
      <c r="AA102" s="272" t="s">
        <v>370</v>
      </c>
      <c r="AB102" s="272" t="s">
        <v>222</v>
      </c>
      <c r="AC102" s="280"/>
      <c r="AD102" s="281"/>
      <c r="AE102" s="282"/>
      <c r="AF102" s="282">
        <v>1184000</v>
      </c>
      <c r="AG102" s="282">
        <v>2539000</v>
      </c>
      <c r="AH102" s="282">
        <v>2539000</v>
      </c>
      <c r="AI102" s="282">
        <v>2539000</v>
      </c>
      <c r="AJ102" s="282">
        <v>2539000</v>
      </c>
      <c r="AK102" s="282">
        <v>2539000</v>
      </c>
      <c r="AL102" s="282">
        <v>2539000</v>
      </c>
      <c r="AM102" s="282">
        <v>2539000</v>
      </c>
      <c r="AN102" s="282">
        <v>2539000</v>
      </c>
      <c r="AO102" s="282">
        <v>2539000</v>
      </c>
      <c r="AP102" s="131"/>
      <c r="AQ102" s="132"/>
    </row>
    <row r="103" spans="1:43" s="133" customFormat="1" ht="94.5" customHeight="1">
      <c r="A103" s="272" t="s">
        <v>91</v>
      </c>
      <c r="B103" s="272" t="s">
        <v>128</v>
      </c>
      <c r="C103" s="272" t="s">
        <v>129</v>
      </c>
      <c r="D103" s="272" t="s">
        <v>117</v>
      </c>
      <c r="E103" s="272"/>
      <c r="F103" s="272" t="s">
        <v>129</v>
      </c>
      <c r="G103" s="272">
        <v>611</v>
      </c>
      <c r="H103" s="272" t="s">
        <v>119</v>
      </c>
      <c r="I103" s="272">
        <v>297127</v>
      </c>
      <c r="J103" s="273" t="s">
        <v>224</v>
      </c>
      <c r="K103" s="272" t="s">
        <v>93</v>
      </c>
      <c r="L103" s="272">
        <v>80161500</v>
      </c>
      <c r="M103" s="274" t="s">
        <v>277</v>
      </c>
      <c r="N103" s="275" t="s">
        <v>51</v>
      </c>
      <c r="O103" s="276" t="s">
        <v>360</v>
      </c>
      <c r="P103" s="272" t="s">
        <v>95</v>
      </c>
      <c r="Q103" s="277" t="s">
        <v>123</v>
      </c>
      <c r="R103" s="278">
        <v>22851000</v>
      </c>
      <c r="S103" s="278">
        <v>22851000</v>
      </c>
      <c r="T103" s="272" t="s">
        <v>97</v>
      </c>
      <c r="U103" s="272" t="s">
        <v>97</v>
      </c>
      <c r="V103" s="272" t="s">
        <v>219</v>
      </c>
      <c r="W103" s="279"/>
      <c r="X103" s="252"/>
      <c r="Y103" s="171"/>
      <c r="Z103" s="280"/>
      <c r="AA103" s="272"/>
      <c r="AB103" s="272" t="s">
        <v>222</v>
      </c>
      <c r="AC103" s="280"/>
      <c r="AD103" s="281"/>
      <c r="AE103" s="282"/>
      <c r="AF103" s="282"/>
      <c r="AG103" s="282">
        <v>2539000</v>
      </c>
      <c r="AH103" s="282">
        <v>2539000</v>
      </c>
      <c r="AI103" s="282">
        <v>2539000</v>
      </c>
      <c r="AJ103" s="282">
        <v>2539000</v>
      </c>
      <c r="AK103" s="282">
        <v>2539000</v>
      </c>
      <c r="AL103" s="282">
        <v>2539000</v>
      </c>
      <c r="AM103" s="282">
        <v>2539000</v>
      </c>
      <c r="AN103" s="282">
        <v>2539000</v>
      </c>
      <c r="AO103" s="282">
        <v>2539000</v>
      </c>
      <c r="AP103" s="131"/>
      <c r="AQ103" s="132"/>
    </row>
    <row r="104" spans="1:43" s="133" customFormat="1" ht="94.5" customHeight="1">
      <c r="A104" s="272" t="s">
        <v>91</v>
      </c>
      <c r="B104" s="272" t="s">
        <v>128</v>
      </c>
      <c r="C104" s="272" t="s">
        <v>129</v>
      </c>
      <c r="D104" s="272" t="s">
        <v>117</v>
      </c>
      <c r="E104" s="272"/>
      <c r="F104" s="272" t="s">
        <v>129</v>
      </c>
      <c r="G104" s="272">
        <v>611</v>
      </c>
      <c r="H104" s="272" t="s">
        <v>119</v>
      </c>
      <c r="I104" s="272">
        <v>297127</v>
      </c>
      <c r="J104" s="273" t="s">
        <v>224</v>
      </c>
      <c r="K104" s="272" t="s">
        <v>93</v>
      </c>
      <c r="L104" s="272">
        <v>80161500</v>
      </c>
      <c r="M104" s="274" t="s">
        <v>349</v>
      </c>
      <c r="N104" s="275" t="s">
        <v>51</v>
      </c>
      <c r="O104" s="276" t="s">
        <v>360</v>
      </c>
      <c r="P104" s="272" t="s">
        <v>95</v>
      </c>
      <c r="Q104" s="277" t="s">
        <v>123</v>
      </c>
      <c r="R104" s="278">
        <v>24183000</v>
      </c>
      <c r="S104" s="278">
        <v>24183000</v>
      </c>
      <c r="T104" s="272" t="s">
        <v>97</v>
      </c>
      <c r="U104" s="272" t="s">
        <v>97</v>
      </c>
      <c r="V104" s="272" t="s">
        <v>219</v>
      </c>
      <c r="W104" s="279">
        <v>7000102446</v>
      </c>
      <c r="X104" s="252">
        <v>4500032378</v>
      </c>
      <c r="Y104" s="171">
        <v>23537333</v>
      </c>
      <c r="Z104" s="92" t="s">
        <v>493</v>
      </c>
      <c r="AA104" s="272" t="s">
        <v>373</v>
      </c>
      <c r="AB104" s="272" t="s">
        <v>222</v>
      </c>
      <c r="AC104" s="280"/>
      <c r="AD104" s="281"/>
      <c r="AE104" s="282"/>
      <c r="AF104" s="282"/>
      <c r="AG104" s="282">
        <v>2687000</v>
      </c>
      <c r="AH104" s="282">
        <v>2687000</v>
      </c>
      <c r="AI104" s="282">
        <v>2687000</v>
      </c>
      <c r="AJ104" s="282">
        <v>2687000</v>
      </c>
      <c r="AK104" s="282">
        <v>2687000</v>
      </c>
      <c r="AL104" s="282">
        <v>2687000</v>
      </c>
      <c r="AM104" s="282">
        <v>2687000</v>
      </c>
      <c r="AN104" s="282">
        <v>2687000</v>
      </c>
      <c r="AO104" s="282">
        <v>2687000</v>
      </c>
      <c r="AP104" s="131"/>
      <c r="AQ104" s="132"/>
    </row>
    <row r="105" spans="1:43" s="133" customFormat="1" ht="94.5" customHeight="1">
      <c r="A105" s="272" t="s">
        <v>91</v>
      </c>
      <c r="B105" s="272" t="s">
        <v>128</v>
      </c>
      <c r="C105" s="272" t="s">
        <v>129</v>
      </c>
      <c r="D105" s="272" t="s">
        <v>117</v>
      </c>
      <c r="E105" s="272"/>
      <c r="F105" s="272" t="s">
        <v>129</v>
      </c>
      <c r="G105" s="272">
        <v>611</v>
      </c>
      <c r="H105" s="272" t="s">
        <v>119</v>
      </c>
      <c r="I105" s="272">
        <v>297127</v>
      </c>
      <c r="J105" s="273" t="s">
        <v>224</v>
      </c>
      <c r="K105" s="272" t="s">
        <v>93</v>
      </c>
      <c r="L105" s="272">
        <v>80161500</v>
      </c>
      <c r="M105" s="274" t="s">
        <v>375</v>
      </c>
      <c r="N105" s="275" t="s">
        <v>51</v>
      </c>
      <c r="O105" s="276" t="s">
        <v>360</v>
      </c>
      <c r="P105" s="272" t="s">
        <v>95</v>
      </c>
      <c r="Q105" s="277" t="s">
        <v>123</v>
      </c>
      <c r="R105" s="278">
        <v>16037000</v>
      </c>
      <c r="S105" s="278">
        <v>16037000</v>
      </c>
      <c r="T105" s="272" t="s">
        <v>97</v>
      </c>
      <c r="U105" s="272" t="s">
        <v>97</v>
      </c>
      <c r="V105" s="272" t="s">
        <v>219</v>
      </c>
      <c r="W105" s="279">
        <v>7000102438</v>
      </c>
      <c r="X105" s="252">
        <v>4500032425</v>
      </c>
      <c r="Y105" s="171">
        <v>15641266</v>
      </c>
      <c r="Z105" s="92" t="s">
        <v>494</v>
      </c>
      <c r="AA105" s="272" t="s">
        <v>374</v>
      </c>
      <c r="AB105" s="277" t="s">
        <v>100</v>
      </c>
      <c r="AC105" s="280"/>
      <c r="AD105" s="281"/>
      <c r="AE105" s="282"/>
      <c r="AF105" s="282">
        <v>791000</v>
      </c>
      <c r="AG105" s="282">
        <v>1694000</v>
      </c>
      <c r="AH105" s="282">
        <v>1694000</v>
      </c>
      <c r="AI105" s="282">
        <v>1694000</v>
      </c>
      <c r="AJ105" s="282">
        <v>1694000</v>
      </c>
      <c r="AK105" s="282">
        <v>1694000</v>
      </c>
      <c r="AL105" s="282">
        <v>1694000</v>
      </c>
      <c r="AM105" s="282">
        <v>1694000</v>
      </c>
      <c r="AN105" s="282">
        <v>1694000</v>
      </c>
      <c r="AO105" s="282">
        <v>1694000</v>
      </c>
      <c r="AP105" s="131"/>
      <c r="AQ105" s="132"/>
    </row>
    <row r="106" spans="1:43" s="133" customFormat="1" ht="94.5" customHeight="1">
      <c r="A106" s="272" t="s">
        <v>91</v>
      </c>
      <c r="B106" s="272" t="s">
        <v>128</v>
      </c>
      <c r="C106" s="272" t="s">
        <v>129</v>
      </c>
      <c r="D106" s="272" t="s">
        <v>117</v>
      </c>
      <c r="E106" s="272"/>
      <c r="F106" s="272" t="s">
        <v>129</v>
      </c>
      <c r="G106" s="272">
        <v>611</v>
      </c>
      <c r="H106" s="272" t="s">
        <v>119</v>
      </c>
      <c r="I106" s="272">
        <v>297127</v>
      </c>
      <c r="J106" s="273" t="s">
        <v>224</v>
      </c>
      <c r="K106" s="272" t="s">
        <v>93</v>
      </c>
      <c r="L106" s="272">
        <v>80161500</v>
      </c>
      <c r="M106" s="274" t="s">
        <v>376</v>
      </c>
      <c r="N106" s="275" t="s">
        <v>51</v>
      </c>
      <c r="O106" s="276" t="s">
        <v>360</v>
      </c>
      <c r="P106" s="272" t="s">
        <v>95</v>
      </c>
      <c r="Q106" s="277" t="s">
        <v>123</v>
      </c>
      <c r="R106" s="278">
        <f>71200000+8500000</f>
        <v>79700000</v>
      </c>
      <c r="S106" s="278">
        <f>71200000+8500000</f>
        <v>79700000</v>
      </c>
      <c r="T106" s="272" t="s">
        <v>97</v>
      </c>
      <c r="U106" s="272" t="s">
        <v>97</v>
      </c>
      <c r="V106" s="272" t="s">
        <v>219</v>
      </c>
      <c r="W106" s="279">
        <v>7000102459</v>
      </c>
      <c r="X106" s="252">
        <v>4500032427</v>
      </c>
      <c r="Y106" s="171">
        <v>78483333</v>
      </c>
      <c r="Z106" s="92" t="s">
        <v>496</v>
      </c>
      <c r="AA106" s="272" t="s">
        <v>495</v>
      </c>
      <c r="AB106" s="272" t="s">
        <v>217</v>
      </c>
      <c r="AC106" s="280"/>
      <c r="AD106" s="281"/>
      <c r="AE106" s="282"/>
      <c r="AF106" s="282">
        <v>3200000</v>
      </c>
      <c r="AG106" s="282">
        <v>8500000</v>
      </c>
      <c r="AH106" s="282">
        <v>8500000</v>
      </c>
      <c r="AI106" s="282">
        <v>8500000</v>
      </c>
      <c r="AJ106" s="282">
        <v>8500000</v>
      </c>
      <c r="AK106" s="282">
        <v>8500000</v>
      </c>
      <c r="AL106" s="282">
        <v>8500000</v>
      </c>
      <c r="AM106" s="282">
        <v>8500000</v>
      </c>
      <c r="AN106" s="282">
        <v>8500000</v>
      </c>
      <c r="AO106" s="282">
        <v>8500000</v>
      </c>
      <c r="AP106" s="131"/>
      <c r="AQ106" s="132"/>
    </row>
    <row r="107" spans="1:43" s="133" customFormat="1" ht="94.5" customHeight="1">
      <c r="A107" s="272" t="s">
        <v>91</v>
      </c>
      <c r="B107" s="272" t="s">
        <v>128</v>
      </c>
      <c r="C107" s="272" t="s">
        <v>129</v>
      </c>
      <c r="D107" s="272" t="s">
        <v>117</v>
      </c>
      <c r="E107" s="272" t="s">
        <v>72</v>
      </c>
      <c r="F107" s="272" t="s">
        <v>129</v>
      </c>
      <c r="G107" s="272">
        <v>611</v>
      </c>
      <c r="H107" s="272" t="s">
        <v>119</v>
      </c>
      <c r="I107" s="272">
        <v>297127</v>
      </c>
      <c r="J107" s="273" t="s">
        <v>224</v>
      </c>
      <c r="K107" s="272" t="s">
        <v>93</v>
      </c>
      <c r="L107" s="272">
        <v>80161500</v>
      </c>
      <c r="M107" s="274" t="s">
        <v>392</v>
      </c>
      <c r="N107" s="275" t="s">
        <v>51</v>
      </c>
      <c r="O107" s="276" t="s">
        <v>379</v>
      </c>
      <c r="P107" s="272" t="s">
        <v>95</v>
      </c>
      <c r="Q107" s="277" t="s">
        <v>123</v>
      </c>
      <c r="R107" s="278">
        <v>22851000</v>
      </c>
      <c r="S107" s="278">
        <v>22851000</v>
      </c>
      <c r="T107" s="272" t="s">
        <v>97</v>
      </c>
      <c r="U107" s="272" t="s">
        <v>97</v>
      </c>
      <c r="V107" s="272" t="s">
        <v>219</v>
      </c>
      <c r="W107" s="279">
        <v>7000102551</v>
      </c>
      <c r="X107" s="252">
        <v>4500032774</v>
      </c>
      <c r="Y107" s="171">
        <v>22343200</v>
      </c>
      <c r="Z107" s="92" t="s">
        <v>497</v>
      </c>
      <c r="AA107" s="272" t="s">
        <v>378</v>
      </c>
      <c r="AB107" s="272" t="s">
        <v>222</v>
      </c>
      <c r="AC107" s="280"/>
      <c r="AD107" s="281"/>
      <c r="AE107" s="282"/>
      <c r="AF107" s="282"/>
      <c r="AG107" s="282">
        <v>2539000</v>
      </c>
      <c r="AH107" s="282">
        <v>2539000</v>
      </c>
      <c r="AI107" s="282">
        <v>2539000</v>
      </c>
      <c r="AJ107" s="282">
        <v>2539000</v>
      </c>
      <c r="AK107" s="282">
        <v>2539000</v>
      </c>
      <c r="AL107" s="282">
        <v>2539000</v>
      </c>
      <c r="AM107" s="282">
        <v>2539000</v>
      </c>
      <c r="AN107" s="282">
        <v>2539000</v>
      </c>
      <c r="AO107" s="282">
        <v>2539000</v>
      </c>
      <c r="AP107" s="131"/>
      <c r="AQ107" s="132"/>
    </row>
    <row r="108" spans="1:43" s="133" customFormat="1" ht="94.5" customHeight="1">
      <c r="A108" s="272" t="s">
        <v>91</v>
      </c>
      <c r="B108" s="272" t="s">
        <v>274</v>
      </c>
      <c r="C108" s="272" t="s">
        <v>129</v>
      </c>
      <c r="D108" s="272" t="s">
        <v>275</v>
      </c>
      <c r="E108" s="272" t="s">
        <v>377</v>
      </c>
      <c r="F108" s="272" t="s">
        <v>129</v>
      </c>
      <c r="G108" s="272">
        <v>613</v>
      </c>
      <c r="H108" s="272" t="s">
        <v>119</v>
      </c>
      <c r="I108" s="272">
        <v>297127</v>
      </c>
      <c r="J108" s="273" t="s">
        <v>224</v>
      </c>
      <c r="K108" s="272" t="s">
        <v>93</v>
      </c>
      <c r="L108" s="272">
        <v>80161500</v>
      </c>
      <c r="M108" s="274" t="s">
        <v>393</v>
      </c>
      <c r="N108" s="275" t="s">
        <v>51</v>
      </c>
      <c r="O108" s="276" t="s">
        <v>379</v>
      </c>
      <c r="P108" s="272" t="s">
        <v>95</v>
      </c>
      <c r="Q108" s="277" t="s">
        <v>123</v>
      </c>
      <c r="R108" s="278">
        <v>37323000</v>
      </c>
      <c r="S108" s="278">
        <v>37323000</v>
      </c>
      <c r="T108" s="272" t="s">
        <v>97</v>
      </c>
      <c r="U108" s="272" t="s">
        <v>97</v>
      </c>
      <c r="V108" s="272" t="s">
        <v>219</v>
      </c>
      <c r="W108" s="279">
        <v>7000102554</v>
      </c>
      <c r="X108" s="252">
        <v>4500033003</v>
      </c>
      <c r="Y108" s="171">
        <v>33837165</v>
      </c>
      <c r="Z108" s="92" t="s">
        <v>498</v>
      </c>
      <c r="AA108" s="272" t="s">
        <v>381</v>
      </c>
      <c r="AB108" s="272" t="s">
        <v>222</v>
      </c>
      <c r="AC108" s="280"/>
      <c r="AD108" s="281"/>
      <c r="AE108" s="282"/>
      <c r="AF108" s="282"/>
      <c r="AG108" s="282">
        <v>4147000</v>
      </c>
      <c r="AH108" s="282">
        <v>4147000</v>
      </c>
      <c r="AI108" s="282">
        <v>4147000</v>
      </c>
      <c r="AJ108" s="282">
        <v>4147000</v>
      </c>
      <c r="AK108" s="282">
        <v>4147000</v>
      </c>
      <c r="AL108" s="282">
        <v>4147000</v>
      </c>
      <c r="AM108" s="282">
        <v>4147000</v>
      </c>
      <c r="AN108" s="282">
        <v>4147000</v>
      </c>
      <c r="AO108" s="282">
        <v>4147000</v>
      </c>
      <c r="AP108" s="131"/>
      <c r="AQ108" s="132"/>
    </row>
    <row r="109" spans="1:43" s="133" customFormat="1" ht="87" customHeight="1">
      <c r="A109" s="272" t="s">
        <v>91</v>
      </c>
      <c r="B109" s="272" t="s">
        <v>274</v>
      </c>
      <c r="C109" s="272" t="s">
        <v>129</v>
      </c>
      <c r="D109" s="272" t="s">
        <v>275</v>
      </c>
      <c r="E109" s="272" t="s">
        <v>377</v>
      </c>
      <c r="F109" s="272" t="s">
        <v>129</v>
      </c>
      <c r="G109" s="272">
        <v>613</v>
      </c>
      <c r="H109" s="272" t="s">
        <v>119</v>
      </c>
      <c r="I109" s="272">
        <v>297127</v>
      </c>
      <c r="J109" s="273" t="s">
        <v>224</v>
      </c>
      <c r="K109" s="272" t="s">
        <v>93</v>
      </c>
      <c r="L109" s="272">
        <v>80161500</v>
      </c>
      <c r="M109" s="274" t="s">
        <v>394</v>
      </c>
      <c r="N109" s="275" t="s">
        <v>51</v>
      </c>
      <c r="O109" s="276" t="s">
        <v>379</v>
      </c>
      <c r="P109" s="272" t="s">
        <v>95</v>
      </c>
      <c r="Q109" s="277" t="s">
        <v>123</v>
      </c>
      <c r="R109" s="278">
        <v>37296000</v>
      </c>
      <c r="S109" s="278">
        <v>37296000</v>
      </c>
      <c r="T109" s="272" t="s">
        <v>97</v>
      </c>
      <c r="U109" s="272" t="s">
        <v>97</v>
      </c>
      <c r="V109" s="272" t="s">
        <v>219</v>
      </c>
      <c r="W109" s="279">
        <v>7000102556</v>
      </c>
      <c r="X109" s="252">
        <v>4500032431</v>
      </c>
      <c r="Y109" s="171">
        <v>37296000</v>
      </c>
      <c r="Z109" s="92" t="s">
        <v>499</v>
      </c>
      <c r="AA109" s="272" t="s">
        <v>382</v>
      </c>
      <c r="AB109" s="272" t="s">
        <v>222</v>
      </c>
      <c r="AC109" s="280"/>
      <c r="AD109" s="281"/>
      <c r="AE109" s="282"/>
      <c r="AF109" s="282"/>
      <c r="AG109" s="282">
        <v>4144000</v>
      </c>
      <c r="AH109" s="282">
        <v>4144000</v>
      </c>
      <c r="AI109" s="282">
        <v>4144000</v>
      </c>
      <c r="AJ109" s="282">
        <v>4144000</v>
      </c>
      <c r="AK109" s="282">
        <v>4144000</v>
      </c>
      <c r="AL109" s="282">
        <v>4144000</v>
      </c>
      <c r="AM109" s="282">
        <v>4144000</v>
      </c>
      <c r="AN109" s="282">
        <v>4144000</v>
      </c>
      <c r="AO109" s="282">
        <v>4144000</v>
      </c>
      <c r="AP109" s="131"/>
      <c r="AQ109" s="132"/>
    </row>
    <row r="110" spans="1:43" s="133" customFormat="1" ht="94.5" customHeight="1">
      <c r="A110" s="272" t="s">
        <v>91</v>
      </c>
      <c r="B110" s="272" t="s">
        <v>274</v>
      </c>
      <c r="C110" s="272" t="s">
        <v>129</v>
      </c>
      <c r="D110" s="272" t="s">
        <v>275</v>
      </c>
      <c r="E110" s="272" t="s">
        <v>377</v>
      </c>
      <c r="F110" s="272" t="s">
        <v>129</v>
      </c>
      <c r="G110" s="272">
        <v>613</v>
      </c>
      <c r="H110" s="272" t="s">
        <v>119</v>
      </c>
      <c r="I110" s="272">
        <v>297127</v>
      </c>
      <c r="J110" s="273" t="s">
        <v>224</v>
      </c>
      <c r="K110" s="272" t="s">
        <v>93</v>
      </c>
      <c r="L110" s="272">
        <v>80161500</v>
      </c>
      <c r="M110" s="274" t="s">
        <v>395</v>
      </c>
      <c r="N110" s="275" t="s">
        <v>51</v>
      </c>
      <c r="O110" s="276" t="s">
        <v>379</v>
      </c>
      <c r="P110" s="272" t="s">
        <v>95</v>
      </c>
      <c r="Q110" s="277" t="s">
        <v>123</v>
      </c>
      <c r="R110" s="278">
        <v>31914000</v>
      </c>
      <c r="S110" s="278">
        <v>31914000</v>
      </c>
      <c r="T110" s="272" t="s">
        <v>97</v>
      </c>
      <c r="U110" s="272" t="s">
        <v>97</v>
      </c>
      <c r="V110" s="272" t="s">
        <v>219</v>
      </c>
      <c r="W110" s="279">
        <v>7000102555</v>
      </c>
      <c r="X110" s="252">
        <v>4500032517</v>
      </c>
      <c r="Y110" s="171">
        <v>31914000</v>
      </c>
      <c r="Z110" s="171" t="s">
        <v>500</v>
      </c>
      <c r="AA110" s="272" t="s">
        <v>383</v>
      </c>
      <c r="AB110" s="272" t="s">
        <v>222</v>
      </c>
      <c r="AC110" s="280"/>
      <c r="AD110" s="281"/>
      <c r="AE110" s="282"/>
      <c r="AF110" s="282"/>
      <c r="AG110" s="282">
        <v>3546000</v>
      </c>
      <c r="AH110" s="282">
        <v>3546000</v>
      </c>
      <c r="AI110" s="282">
        <v>3546000</v>
      </c>
      <c r="AJ110" s="282">
        <v>3546000</v>
      </c>
      <c r="AK110" s="282">
        <v>3546000</v>
      </c>
      <c r="AL110" s="282">
        <v>3546000</v>
      </c>
      <c r="AM110" s="282">
        <v>3546000</v>
      </c>
      <c r="AN110" s="282">
        <v>3546000</v>
      </c>
      <c r="AO110" s="282">
        <v>3546000</v>
      </c>
      <c r="AP110" s="131"/>
      <c r="AQ110" s="132"/>
    </row>
    <row r="111" spans="1:43" s="133" customFormat="1" ht="94.5" customHeight="1">
      <c r="A111" s="272" t="s">
        <v>91</v>
      </c>
      <c r="B111" s="272" t="s">
        <v>274</v>
      </c>
      <c r="C111" s="272" t="s">
        <v>129</v>
      </c>
      <c r="D111" s="272" t="s">
        <v>275</v>
      </c>
      <c r="E111" s="272" t="s">
        <v>377</v>
      </c>
      <c r="F111" s="272" t="s">
        <v>129</v>
      </c>
      <c r="G111" s="272">
        <v>613</v>
      </c>
      <c r="H111" s="272" t="s">
        <v>119</v>
      </c>
      <c r="I111" s="272">
        <v>297127</v>
      </c>
      <c r="J111" s="273" t="s">
        <v>224</v>
      </c>
      <c r="K111" s="272" t="s">
        <v>93</v>
      </c>
      <c r="L111" s="272">
        <v>80161500</v>
      </c>
      <c r="M111" s="274" t="s">
        <v>389</v>
      </c>
      <c r="N111" s="275" t="s">
        <v>51</v>
      </c>
      <c r="O111" s="276" t="s">
        <v>379</v>
      </c>
      <c r="P111" s="272" t="s">
        <v>95</v>
      </c>
      <c r="Q111" s="277" t="s">
        <v>123</v>
      </c>
      <c r="R111" s="278">
        <v>15237000</v>
      </c>
      <c r="S111" s="278">
        <v>15237000</v>
      </c>
      <c r="T111" s="272" t="s">
        <v>97</v>
      </c>
      <c r="U111" s="272" t="s">
        <v>97</v>
      </c>
      <c r="V111" s="272" t="s">
        <v>219</v>
      </c>
      <c r="W111" s="279">
        <v>7000102557</v>
      </c>
      <c r="X111" s="252">
        <v>4500032649</v>
      </c>
      <c r="Y111" s="171">
        <v>15237000</v>
      </c>
      <c r="Z111" s="171" t="s">
        <v>501</v>
      </c>
      <c r="AA111" s="272" t="s">
        <v>384</v>
      </c>
      <c r="AB111" s="272" t="s">
        <v>222</v>
      </c>
      <c r="AC111" s="280"/>
      <c r="AD111" s="281"/>
      <c r="AE111" s="282"/>
      <c r="AF111" s="282"/>
      <c r="AG111" s="282">
        <v>1693000</v>
      </c>
      <c r="AH111" s="282">
        <v>1693000</v>
      </c>
      <c r="AI111" s="282">
        <v>1693000</v>
      </c>
      <c r="AJ111" s="282">
        <v>1693000</v>
      </c>
      <c r="AK111" s="282">
        <v>1693000</v>
      </c>
      <c r="AL111" s="282">
        <v>1693000</v>
      </c>
      <c r="AM111" s="282">
        <v>1693000</v>
      </c>
      <c r="AN111" s="282">
        <v>1693000</v>
      </c>
      <c r="AO111" s="282">
        <v>1693000</v>
      </c>
      <c r="AP111" s="131"/>
      <c r="AQ111" s="132"/>
    </row>
    <row r="112" spans="1:43" s="133" customFormat="1" ht="94.5" customHeight="1">
      <c r="A112" s="272" t="s">
        <v>91</v>
      </c>
      <c r="B112" s="272" t="s">
        <v>274</v>
      </c>
      <c r="C112" s="272" t="s">
        <v>129</v>
      </c>
      <c r="D112" s="272" t="s">
        <v>275</v>
      </c>
      <c r="E112" s="272" t="s">
        <v>377</v>
      </c>
      <c r="F112" s="272" t="s">
        <v>129</v>
      </c>
      <c r="G112" s="272">
        <v>613</v>
      </c>
      <c r="H112" s="272" t="s">
        <v>119</v>
      </c>
      <c r="I112" s="272">
        <v>297127</v>
      </c>
      <c r="J112" s="273" t="s">
        <v>224</v>
      </c>
      <c r="K112" s="272" t="s">
        <v>93</v>
      </c>
      <c r="L112" s="272">
        <v>80161500</v>
      </c>
      <c r="M112" s="274" t="s">
        <v>389</v>
      </c>
      <c r="N112" s="275" t="s">
        <v>51</v>
      </c>
      <c r="O112" s="276" t="s">
        <v>379</v>
      </c>
      <c r="P112" s="272" t="s">
        <v>95</v>
      </c>
      <c r="Q112" s="277" t="s">
        <v>123</v>
      </c>
      <c r="R112" s="278">
        <v>15237000</v>
      </c>
      <c r="S112" s="278">
        <v>15237000</v>
      </c>
      <c r="T112" s="272" t="s">
        <v>97</v>
      </c>
      <c r="U112" s="272" t="s">
        <v>97</v>
      </c>
      <c r="V112" s="272" t="s">
        <v>219</v>
      </c>
      <c r="W112" s="279">
        <v>7000102558</v>
      </c>
      <c r="X112" s="252">
        <v>4500032700</v>
      </c>
      <c r="Y112" s="171">
        <v>15011267</v>
      </c>
      <c r="Z112" s="171" t="s">
        <v>502</v>
      </c>
      <c r="AA112" s="272" t="s">
        <v>385</v>
      </c>
      <c r="AB112" s="272" t="s">
        <v>222</v>
      </c>
      <c r="AC112" s="280"/>
      <c r="AD112" s="281"/>
      <c r="AE112" s="282"/>
      <c r="AF112" s="282"/>
      <c r="AG112" s="282">
        <v>1693000</v>
      </c>
      <c r="AH112" s="282">
        <v>1693000</v>
      </c>
      <c r="AI112" s="282">
        <v>1693000</v>
      </c>
      <c r="AJ112" s="282">
        <v>1693000</v>
      </c>
      <c r="AK112" s="282">
        <v>1693000</v>
      </c>
      <c r="AL112" s="282">
        <v>1693000</v>
      </c>
      <c r="AM112" s="282">
        <v>1693000</v>
      </c>
      <c r="AN112" s="282">
        <v>1693000</v>
      </c>
      <c r="AO112" s="282">
        <v>1693000</v>
      </c>
      <c r="AP112" s="131"/>
      <c r="AQ112" s="132"/>
    </row>
    <row r="113" spans="1:43" s="133" customFormat="1" ht="94.5" customHeight="1">
      <c r="A113" s="272" t="s">
        <v>91</v>
      </c>
      <c r="B113" s="272" t="s">
        <v>274</v>
      </c>
      <c r="C113" s="272" t="s">
        <v>129</v>
      </c>
      <c r="D113" s="272" t="s">
        <v>275</v>
      </c>
      <c r="E113" s="272" t="s">
        <v>377</v>
      </c>
      <c r="F113" s="272" t="s">
        <v>129</v>
      </c>
      <c r="G113" s="272">
        <v>613</v>
      </c>
      <c r="H113" s="272" t="s">
        <v>119</v>
      </c>
      <c r="I113" s="272">
        <v>297127</v>
      </c>
      <c r="J113" s="273" t="s">
        <v>224</v>
      </c>
      <c r="K113" s="272" t="s">
        <v>93</v>
      </c>
      <c r="L113" s="272">
        <v>80161500</v>
      </c>
      <c r="M113" s="274" t="s">
        <v>389</v>
      </c>
      <c r="N113" s="275" t="s">
        <v>51</v>
      </c>
      <c r="O113" s="276" t="s">
        <v>379</v>
      </c>
      <c r="P113" s="272" t="s">
        <v>95</v>
      </c>
      <c r="Q113" s="277" t="s">
        <v>123</v>
      </c>
      <c r="R113" s="278">
        <v>22851000</v>
      </c>
      <c r="S113" s="278">
        <v>22851000</v>
      </c>
      <c r="T113" s="272" t="s">
        <v>97</v>
      </c>
      <c r="U113" s="272" t="s">
        <v>97</v>
      </c>
      <c r="V113" s="272" t="s">
        <v>219</v>
      </c>
      <c r="W113" s="279">
        <v>7000102559</v>
      </c>
      <c r="X113" s="252">
        <v>4500032651</v>
      </c>
      <c r="Y113" s="171">
        <v>22851000</v>
      </c>
      <c r="Z113" s="171" t="s">
        <v>503</v>
      </c>
      <c r="AA113" s="272" t="s">
        <v>386</v>
      </c>
      <c r="AB113" s="272" t="s">
        <v>222</v>
      </c>
      <c r="AC113" s="280"/>
      <c r="AD113" s="281"/>
      <c r="AE113" s="282"/>
      <c r="AF113" s="282"/>
      <c r="AG113" s="282">
        <v>2539000</v>
      </c>
      <c r="AH113" s="282">
        <v>2539000</v>
      </c>
      <c r="AI113" s="282">
        <v>2539000</v>
      </c>
      <c r="AJ113" s="282">
        <v>2539000</v>
      </c>
      <c r="AK113" s="282">
        <v>2539000</v>
      </c>
      <c r="AL113" s="282">
        <v>2539000</v>
      </c>
      <c r="AM113" s="282">
        <v>2539000</v>
      </c>
      <c r="AN113" s="282">
        <v>2539000</v>
      </c>
      <c r="AO113" s="282">
        <v>2539000</v>
      </c>
      <c r="AP113" s="131"/>
      <c r="AQ113" s="132"/>
    </row>
    <row r="114" spans="1:43" s="133" customFormat="1" ht="94.5" customHeight="1">
      <c r="A114" s="272" t="s">
        <v>91</v>
      </c>
      <c r="B114" s="272" t="s">
        <v>128</v>
      </c>
      <c r="C114" s="272" t="s">
        <v>129</v>
      </c>
      <c r="D114" s="272" t="s">
        <v>117</v>
      </c>
      <c r="E114" s="272" t="s">
        <v>73</v>
      </c>
      <c r="F114" s="272" t="s">
        <v>129</v>
      </c>
      <c r="G114" s="272">
        <v>611</v>
      </c>
      <c r="H114" s="272" t="s">
        <v>119</v>
      </c>
      <c r="I114" s="272">
        <v>297127</v>
      </c>
      <c r="J114" s="273" t="s">
        <v>224</v>
      </c>
      <c r="K114" s="272" t="s">
        <v>93</v>
      </c>
      <c r="L114" s="272">
        <v>80161500</v>
      </c>
      <c r="M114" s="274" t="s">
        <v>390</v>
      </c>
      <c r="N114" s="275" t="s">
        <v>51</v>
      </c>
      <c r="O114" s="276" t="s">
        <v>379</v>
      </c>
      <c r="P114" s="272" t="s">
        <v>95</v>
      </c>
      <c r="Q114" s="277" t="s">
        <v>123</v>
      </c>
      <c r="R114" s="278">
        <v>15237000</v>
      </c>
      <c r="S114" s="278">
        <v>15237000</v>
      </c>
      <c r="T114" s="272" t="s">
        <v>97</v>
      </c>
      <c r="U114" s="272" t="s">
        <v>97</v>
      </c>
      <c r="V114" s="272" t="s">
        <v>219</v>
      </c>
      <c r="W114" s="279">
        <v>7000102552</v>
      </c>
      <c r="X114" s="252">
        <v>4500032652</v>
      </c>
      <c r="Y114" s="171">
        <v>15237000</v>
      </c>
      <c r="Z114" s="171" t="s">
        <v>504</v>
      </c>
      <c r="AA114" s="272" t="s">
        <v>387</v>
      </c>
      <c r="AB114" s="272" t="s">
        <v>222</v>
      </c>
      <c r="AC114" s="280"/>
      <c r="AD114" s="281"/>
      <c r="AE114" s="282"/>
      <c r="AF114" s="282"/>
      <c r="AG114" s="282">
        <v>1693000</v>
      </c>
      <c r="AH114" s="282">
        <v>1693000</v>
      </c>
      <c r="AI114" s="282">
        <v>1693000</v>
      </c>
      <c r="AJ114" s="282">
        <v>1693000</v>
      </c>
      <c r="AK114" s="282">
        <v>1693000</v>
      </c>
      <c r="AL114" s="282">
        <v>1693000</v>
      </c>
      <c r="AM114" s="282">
        <v>1693000</v>
      </c>
      <c r="AN114" s="282">
        <v>1693000</v>
      </c>
      <c r="AO114" s="282">
        <v>1693000</v>
      </c>
      <c r="AP114" s="131"/>
      <c r="AQ114" s="132"/>
    </row>
    <row r="115" spans="1:43" s="133" customFormat="1" ht="94.5" customHeight="1">
      <c r="A115" s="272" t="s">
        <v>91</v>
      </c>
      <c r="B115" s="272" t="s">
        <v>128</v>
      </c>
      <c r="C115" s="272" t="s">
        <v>129</v>
      </c>
      <c r="D115" s="272" t="s">
        <v>117</v>
      </c>
      <c r="E115" s="272" t="s">
        <v>396</v>
      </c>
      <c r="F115" s="272" t="s">
        <v>129</v>
      </c>
      <c r="G115" s="272">
        <v>611</v>
      </c>
      <c r="H115" s="272" t="s">
        <v>119</v>
      </c>
      <c r="I115" s="272">
        <v>297127</v>
      </c>
      <c r="J115" s="273" t="s">
        <v>224</v>
      </c>
      <c r="K115" s="272" t="s">
        <v>93</v>
      </c>
      <c r="L115" s="272">
        <v>80161500</v>
      </c>
      <c r="M115" s="274" t="s">
        <v>391</v>
      </c>
      <c r="N115" s="275" t="s">
        <v>51</v>
      </c>
      <c r="O115" s="276" t="s">
        <v>379</v>
      </c>
      <c r="P115" s="272" t="s">
        <v>95</v>
      </c>
      <c r="Q115" s="277" t="s">
        <v>123</v>
      </c>
      <c r="R115" s="278">
        <v>41787000</v>
      </c>
      <c r="S115" s="278">
        <v>41787000</v>
      </c>
      <c r="T115" s="272" t="s">
        <v>97</v>
      </c>
      <c r="U115" s="272" t="s">
        <v>97</v>
      </c>
      <c r="V115" s="272" t="s">
        <v>219</v>
      </c>
      <c r="W115" s="279">
        <v>7000102553</v>
      </c>
      <c r="X115" s="252">
        <v>4500032652</v>
      </c>
      <c r="Y115" s="171">
        <v>41787000</v>
      </c>
      <c r="Z115" s="171" t="s">
        <v>506</v>
      </c>
      <c r="AA115" s="272" t="s">
        <v>388</v>
      </c>
      <c r="AB115" s="272" t="s">
        <v>222</v>
      </c>
      <c r="AC115" s="280"/>
      <c r="AD115" s="281"/>
      <c r="AE115" s="282"/>
      <c r="AF115" s="282"/>
      <c r="AG115" s="282">
        <v>4643000</v>
      </c>
      <c r="AH115" s="282">
        <v>4643000</v>
      </c>
      <c r="AI115" s="282">
        <v>4643000</v>
      </c>
      <c r="AJ115" s="282">
        <v>4643000</v>
      </c>
      <c r="AK115" s="282">
        <v>4643000</v>
      </c>
      <c r="AL115" s="282">
        <v>4643000</v>
      </c>
      <c r="AM115" s="282">
        <v>4643000</v>
      </c>
      <c r="AN115" s="282">
        <v>4643000</v>
      </c>
      <c r="AO115" s="282">
        <v>4643000</v>
      </c>
      <c r="AP115" s="131"/>
      <c r="AQ115" s="132"/>
    </row>
    <row r="116" spans="1:43" s="133" customFormat="1" ht="94.5" customHeight="1">
      <c r="A116" s="272" t="s">
        <v>91</v>
      </c>
      <c r="B116" s="272" t="s">
        <v>274</v>
      </c>
      <c r="C116" s="272" t="s">
        <v>129</v>
      </c>
      <c r="D116" s="272" t="s">
        <v>275</v>
      </c>
      <c r="E116" s="272" t="s">
        <v>397</v>
      </c>
      <c r="F116" s="272" t="s">
        <v>129</v>
      </c>
      <c r="G116" s="272">
        <v>613</v>
      </c>
      <c r="H116" s="272" t="s">
        <v>119</v>
      </c>
      <c r="I116" s="272">
        <v>297127</v>
      </c>
      <c r="J116" s="273" t="s">
        <v>224</v>
      </c>
      <c r="K116" s="272" t="s">
        <v>93</v>
      </c>
      <c r="L116" s="272">
        <v>80161500</v>
      </c>
      <c r="M116" s="274" t="s">
        <v>399</v>
      </c>
      <c r="N116" s="275" t="s">
        <v>52</v>
      </c>
      <c r="O116" s="276" t="s">
        <v>379</v>
      </c>
      <c r="P116" s="272" t="s">
        <v>95</v>
      </c>
      <c r="Q116" s="277" t="s">
        <v>123</v>
      </c>
      <c r="R116" s="278">
        <v>36450000</v>
      </c>
      <c r="S116" s="278">
        <v>36450000</v>
      </c>
      <c r="T116" s="272" t="s">
        <v>97</v>
      </c>
      <c r="U116" s="272" t="s">
        <v>97</v>
      </c>
      <c r="V116" s="272" t="s">
        <v>219</v>
      </c>
      <c r="W116" s="279">
        <v>7000102710</v>
      </c>
      <c r="X116" s="252">
        <v>4500032751</v>
      </c>
      <c r="Y116" s="171">
        <v>35505000</v>
      </c>
      <c r="Z116" s="171" t="s">
        <v>507</v>
      </c>
      <c r="AA116" s="272" t="s">
        <v>398</v>
      </c>
      <c r="AB116" s="272" t="s">
        <v>222</v>
      </c>
      <c r="AC116" s="280"/>
      <c r="AD116" s="281"/>
      <c r="AE116" s="282"/>
      <c r="AF116" s="282"/>
      <c r="AG116" s="282">
        <v>4050000</v>
      </c>
      <c r="AH116" s="282">
        <v>4050000</v>
      </c>
      <c r="AI116" s="282">
        <v>4050000</v>
      </c>
      <c r="AJ116" s="282">
        <v>4050000</v>
      </c>
      <c r="AK116" s="282">
        <v>4050000</v>
      </c>
      <c r="AL116" s="282">
        <v>4050000</v>
      </c>
      <c r="AM116" s="282">
        <v>4050000</v>
      </c>
      <c r="AN116" s="282">
        <v>4050000</v>
      </c>
      <c r="AO116" s="282">
        <v>4050000</v>
      </c>
      <c r="AP116" s="131"/>
      <c r="AQ116" s="132"/>
    </row>
    <row r="117" spans="1:43" s="133" customFormat="1" ht="92.25" customHeight="1">
      <c r="A117" s="272" t="s">
        <v>91</v>
      </c>
      <c r="B117" s="272" t="s">
        <v>274</v>
      </c>
      <c r="C117" s="272" t="s">
        <v>129</v>
      </c>
      <c r="D117" s="272" t="s">
        <v>275</v>
      </c>
      <c r="E117" s="272" t="s">
        <v>397</v>
      </c>
      <c r="F117" s="272" t="s">
        <v>129</v>
      </c>
      <c r="G117" s="272">
        <v>613</v>
      </c>
      <c r="H117" s="272" t="s">
        <v>119</v>
      </c>
      <c r="I117" s="272">
        <v>297127</v>
      </c>
      <c r="J117" s="273" t="s">
        <v>224</v>
      </c>
      <c r="K117" s="272" t="s">
        <v>93</v>
      </c>
      <c r="L117" s="272">
        <v>80161500</v>
      </c>
      <c r="M117" s="274" t="s">
        <v>394</v>
      </c>
      <c r="N117" s="275" t="s">
        <v>52</v>
      </c>
      <c r="O117" s="276" t="s">
        <v>379</v>
      </c>
      <c r="P117" s="272" t="s">
        <v>95</v>
      </c>
      <c r="Q117" s="277" t="s">
        <v>123</v>
      </c>
      <c r="R117" s="278">
        <v>15237000</v>
      </c>
      <c r="S117" s="278">
        <v>15237000</v>
      </c>
      <c r="T117" s="272" t="s">
        <v>97</v>
      </c>
      <c r="U117" s="272" t="s">
        <v>97</v>
      </c>
      <c r="V117" s="272" t="s">
        <v>219</v>
      </c>
      <c r="W117" s="279">
        <v>7000102711</v>
      </c>
      <c r="X117" s="252">
        <v>4500032753</v>
      </c>
      <c r="Y117" s="171">
        <v>14841966</v>
      </c>
      <c r="Z117" s="171" t="s">
        <v>505</v>
      </c>
      <c r="AA117" s="272" t="s">
        <v>400</v>
      </c>
      <c r="AB117" s="272" t="s">
        <v>222</v>
      </c>
      <c r="AC117" s="280"/>
      <c r="AD117" s="281"/>
      <c r="AE117" s="282"/>
      <c r="AF117" s="282"/>
      <c r="AG117" s="282">
        <v>1693000</v>
      </c>
      <c r="AH117" s="282">
        <v>1693000</v>
      </c>
      <c r="AI117" s="282">
        <v>1693000</v>
      </c>
      <c r="AJ117" s="282">
        <v>1693000</v>
      </c>
      <c r="AK117" s="282">
        <v>1693000</v>
      </c>
      <c r="AL117" s="282">
        <v>1693000</v>
      </c>
      <c r="AM117" s="282">
        <v>1693000</v>
      </c>
      <c r="AN117" s="282">
        <v>1693000</v>
      </c>
      <c r="AO117" s="282">
        <v>1693000</v>
      </c>
      <c r="AP117" s="131"/>
      <c r="AQ117" s="132"/>
    </row>
    <row r="118" spans="1:43" s="133" customFormat="1" ht="80.25" customHeight="1">
      <c r="A118" s="272" t="s">
        <v>91</v>
      </c>
      <c r="B118" s="272" t="s">
        <v>274</v>
      </c>
      <c r="C118" s="272" t="s">
        <v>129</v>
      </c>
      <c r="D118" s="272" t="s">
        <v>275</v>
      </c>
      <c r="E118" s="272" t="s">
        <v>397</v>
      </c>
      <c r="F118" s="272" t="s">
        <v>129</v>
      </c>
      <c r="G118" s="272">
        <v>613</v>
      </c>
      <c r="H118" s="272" t="s">
        <v>119</v>
      </c>
      <c r="I118" s="272">
        <v>297127</v>
      </c>
      <c r="J118" s="273" t="s">
        <v>224</v>
      </c>
      <c r="K118" s="272" t="s">
        <v>93</v>
      </c>
      <c r="L118" s="272">
        <v>80161500</v>
      </c>
      <c r="M118" s="274" t="s">
        <v>394</v>
      </c>
      <c r="N118" s="275" t="s">
        <v>52</v>
      </c>
      <c r="O118" s="276" t="s">
        <v>379</v>
      </c>
      <c r="P118" s="272" t="s">
        <v>95</v>
      </c>
      <c r="Q118" s="277" t="s">
        <v>123</v>
      </c>
      <c r="R118" s="278">
        <v>15237000</v>
      </c>
      <c r="S118" s="278">
        <v>15237000</v>
      </c>
      <c r="T118" s="272" t="s">
        <v>97</v>
      </c>
      <c r="U118" s="272" t="s">
        <v>97</v>
      </c>
      <c r="V118" s="272" t="s">
        <v>219</v>
      </c>
      <c r="W118" s="279">
        <v>7000102712</v>
      </c>
      <c r="X118" s="252">
        <v>4500032717</v>
      </c>
      <c r="Y118" s="171">
        <v>14954833</v>
      </c>
      <c r="Z118" s="171" t="s">
        <v>508</v>
      </c>
      <c r="AA118" s="272" t="s">
        <v>401</v>
      </c>
      <c r="AB118" s="272" t="s">
        <v>222</v>
      </c>
      <c r="AC118" s="280"/>
      <c r="AD118" s="281"/>
      <c r="AE118" s="282"/>
      <c r="AF118" s="282"/>
      <c r="AG118" s="282">
        <v>1693000</v>
      </c>
      <c r="AH118" s="282">
        <v>1693000</v>
      </c>
      <c r="AI118" s="282">
        <v>1693000</v>
      </c>
      <c r="AJ118" s="282">
        <v>1693000</v>
      </c>
      <c r="AK118" s="282">
        <v>1693000</v>
      </c>
      <c r="AL118" s="282">
        <v>1693000</v>
      </c>
      <c r="AM118" s="282">
        <v>1693000</v>
      </c>
      <c r="AN118" s="282">
        <v>1693000</v>
      </c>
      <c r="AO118" s="282">
        <v>1693000</v>
      </c>
      <c r="AP118" s="131"/>
      <c r="AQ118" s="132"/>
    </row>
    <row r="119" spans="1:43" s="133" customFormat="1" ht="94.5" customHeight="1">
      <c r="A119" s="272" t="s">
        <v>91</v>
      </c>
      <c r="B119" s="272" t="s">
        <v>274</v>
      </c>
      <c r="C119" s="272" t="s">
        <v>129</v>
      </c>
      <c r="D119" s="272" t="s">
        <v>275</v>
      </c>
      <c r="E119" s="272" t="s">
        <v>397</v>
      </c>
      <c r="F119" s="272" t="s">
        <v>129</v>
      </c>
      <c r="G119" s="272">
        <v>613</v>
      </c>
      <c r="H119" s="272" t="s">
        <v>119</v>
      </c>
      <c r="I119" s="272">
        <v>297127</v>
      </c>
      <c r="J119" s="273" t="s">
        <v>224</v>
      </c>
      <c r="K119" s="272" t="s">
        <v>407</v>
      </c>
      <c r="L119" s="272" t="s">
        <v>404</v>
      </c>
      <c r="M119" s="274" t="s">
        <v>405</v>
      </c>
      <c r="N119" s="275" t="s">
        <v>52</v>
      </c>
      <c r="O119" s="276" t="s">
        <v>221</v>
      </c>
      <c r="P119" s="272" t="s">
        <v>403</v>
      </c>
      <c r="Q119" s="277" t="s">
        <v>123</v>
      </c>
      <c r="R119" s="278">
        <v>206623000</v>
      </c>
      <c r="S119" s="278">
        <v>206623000</v>
      </c>
      <c r="T119" s="272" t="s">
        <v>97</v>
      </c>
      <c r="U119" s="272" t="s">
        <v>97</v>
      </c>
      <c r="V119" s="272" t="s">
        <v>219</v>
      </c>
      <c r="W119" s="279">
        <v>7000102898</v>
      </c>
      <c r="X119" s="252"/>
      <c r="Y119" s="171"/>
      <c r="Z119" s="280"/>
      <c r="AA119" s="272" t="s">
        <v>406</v>
      </c>
      <c r="AB119" s="272" t="s">
        <v>222</v>
      </c>
      <c r="AC119" s="280"/>
      <c r="AD119" s="281"/>
      <c r="AE119" s="282"/>
      <c r="AF119" s="282"/>
      <c r="AG119" s="282">
        <v>206623000</v>
      </c>
      <c r="AH119" s="282"/>
      <c r="AI119" s="282"/>
      <c r="AJ119" s="282"/>
      <c r="AK119" s="282"/>
      <c r="AL119" s="282"/>
      <c r="AM119" s="282"/>
      <c r="AN119" s="282"/>
      <c r="AO119" s="282"/>
      <c r="AP119" s="131"/>
      <c r="AQ119" s="132"/>
    </row>
    <row r="120" spans="1:43" s="133" customFormat="1" ht="94.5" customHeight="1">
      <c r="A120" s="272" t="s">
        <v>91</v>
      </c>
      <c r="B120" s="272" t="s">
        <v>274</v>
      </c>
      <c r="C120" s="272" t="s">
        <v>129</v>
      </c>
      <c r="D120" s="272" t="s">
        <v>275</v>
      </c>
      <c r="E120" s="272" t="s">
        <v>397</v>
      </c>
      <c r="F120" s="272" t="s">
        <v>129</v>
      </c>
      <c r="G120" s="272">
        <v>613</v>
      </c>
      <c r="H120" s="272" t="s">
        <v>119</v>
      </c>
      <c r="I120" s="272">
        <v>297127</v>
      </c>
      <c r="J120" s="273" t="s">
        <v>224</v>
      </c>
      <c r="K120" s="272" t="s">
        <v>93</v>
      </c>
      <c r="L120" s="272">
        <v>80161500</v>
      </c>
      <c r="M120" s="274" t="s">
        <v>409</v>
      </c>
      <c r="N120" s="275" t="s">
        <v>52</v>
      </c>
      <c r="O120" s="276" t="s">
        <v>379</v>
      </c>
      <c r="P120" s="272" t="s">
        <v>95</v>
      </c>
      <c r="Q120" s="277" t="s">
        <v>123</v>
      </c>
      <c r="R120" s="278">
        <v>49455000</v>
      </c>
      <c r="S120" s="278">
        <v>49455000</v>
      </c>
      <c r="T120" s="272" t="s">
        <v>97</v>
      </c>
      <c r="U120" s="272" t="s">
        <v>97</v>
      </c>
      <c r="V120" s="272" t="s">
        <v>219</v>
      </c>
      <c r="W120" s="279"/>
      <c r="X120" s="252"/>
      <c r="Y120" s="171"/>
      <c r="Z120" s="171"/>
      <c r="AA120" s="272"/>
      <c r="AB120" s="272" t="s">
        <v>222</v>
      </c>
      <c r="AC120" s="280"/>
      <c r="AD120" s="281"/>
      <c r="AE120" s="282"/>
      <c r="AF120" s="282"/>
      <c r="AG120" s="282">
        <v>5495000</v>
      </c>
      <c r="AH120" s="282">
        <v>5495000</v>
      </c>
      <c r="AI120" s="282">
        <v>5495000</v>
      </c>
      <c r="AJ120" s="282">
        <v>5495000</v>
      </c>
      <c r="AK120" s="282">
        <v>5495000</v>
      </c>
      <c r="AL120" s="282">
        <v>5495000</v>
      </c>
      <c r="AM120" s="282">
        <v>5495000</v>
      </c>
      <c r="AN120" s="282">
        <v>5495000</v>
      </c>
      <c r="AO120" s="282">
        <v>5495000</v>
      </c>
      <c r="AP120" s="131"/>
      <c r="AQ120" s="132"/>
    </row>
    <row r="121" spans="1:43" s="133" customFormat="1" ht="94.5" customHeight="1">
      <c r="A121" s="272" t="s">
        <v>91</v>
      </c>
      <c r="B121" s="272" t="s">
        <v>274</v>
      </c>
      <c r="C121" s="272" t="s">
        <v>129</v>
      </c>
      <c r="D121" s="272" t="s">
        <v>275</v>
      </c>
      <c r="E121" s="272" t="s">
        <v>377</v>
      </c>
      <c r="F121" s="272" t="s">
        <v>129</v>
      </c>
      <c r="G121" s="272">
        <v>613</v>
      </c>
      <c r="H121" s="272" t="s">
        <v>119</v>
      </c>
      <c r="I121" s="272">
        <v>297127</v>
      </c>
      <c r="J121" s="273" t="s">
        <v>224</v>
      </c>
      <c r="K121" s="272" t="s">
        <v>93</v>
      </c>
      <c r="L121" s="272">
        <v>80161500</v>
      </c>
      <c r="M121" s="274" t="s">
        <v>410</v>
      </c>
      <c r="N121" s="275" t="s">
        <v>52</v>
      </c>
      <c r="O121" s="276" t="s">
        <v>379</v>
      </c>
      <c r="P121" s="272" t="s">
        <v>95</v>
      </c>
      <c r="Q121" s="277" t="s">
        <v>123</v>
      </c>
      <c r="R121" s="278">
        <v>15237000</v>
      </c>
      <c r="S121" s="278">
        <v>15237000</v>
      </c>
      <c r="T121" s="272" t="s">
        <v>97</v>
      </c>
      <c r="U121" s="272" t="s">
        <v>97</v>
      </c>
      <c r="V121" s="272" t="s">
        <v>219</v>
      </c>
      <c r="W121" s="279">
        <v>7000102888</v>
      </c>
      <c r="X121" s="252">
        <v>4500032853</v>
      </c>
      <c r="Y121" s="171">
        <v>14533367</v>
      </c>
      <c r="Z121" s="171" t="s">
        <v>509</v>
      </c>
      <c r="AA121" s="272" t="s">
        <v>408</v>
      </c>
      <c r="AB121" s="272" t="s">
        <v>222</v>
      </c>
      <c r="AC121" s="280"/>
      <c r="AD121" s="281"/>
      <c r="AE121" s="282"/>
      <c r="AF121" s="282"/>
      <c r="AG121" s="282">
        <v>1693000</v>
      </c>
      <c r="AH121" s="282">
        <v>1693000</v>
      </c>
      <c r="AI121" s="282">
        <v>1693000</v>
      </c>
      <c r="AJ121" s="282">
        <v>1693000</v>
      </c>
      <c r="AK121" s="282">
        <v>1693000</v>
      </c>
      <c r="AL121" s="282">
        <v>1693000</v>
      </c>
      <c r="AM121" s="282">
        <v>1693000</v>
      </c>
      <c r="AN121" s="282">
        <v>1693000</v>
      </c>
      <c r="AO121" s="282">
        <v>1693000</v>
      </c>
      <c r="AP121" s="131"/>
      <c r="AQ121" s="132"/>
    </row>
    <row r="122" spans="1:43" s="133" customFormat="1" ht="94.5" customHeight="1">
      <c r="A122" s="272" t="s">
        <v>91</v>
      </c>
      <c r="B122" s="272" t="s">
        <v>115</v>
      </c>
      <c r="C122" s="272" t="s">
        <v>129</v>
      </c>
      <c r="D122" s="272" t="s">
        <v>117</v>
      </c>
      <c r="E122" s="272" t="s">
        <v>70</v>
      </c>
      <c r="F122" s="272" t="s">
        <v>129</v>
      </c>
      <c r="G122" s="272">
        <v>612</v>
      </c>
      <c r="H122" s="272" t="s">
        <v>119</v>
      </c>
      <c r="I122" s="272">
        <v>297127</v>
      </c>
      <c r="J122" s="273" t="s">
        <v>224</v>
      </c>
      <c r="K122" s="272" t="s">
        <v>412</v>
      </c>
      <c r="L122" s="272">
        <v>81111503</v>
      </c>
      <c r="M122" s="274" t="s">
        <v>413</v>
      </c>
      <c r="N122" s="275" t="s">
        <v>52</v>
      </c>
      <c r="O122" s="276" t="s">
        <v>379</v>
      </c>
      <c r="P122" s="272" t="s">
        <v>95</v>
      </c>
      <c r="Q122" s="277" t="s">
        <v>123</v>
      </c>
      <c r="R122" s="278">
        <v>664020000</v>
      </c>
      <c r="S122" s="278">
        <v>664020000</v>
      </c>
      <c r="T122" s="272" t="s">
        <v>97</v>
      </c>
      <c r="U122" s="272" t="s">
        <v>97</v>
      </c>
      <c r="V122" s="272" t="s">
        <v>219</v>
      </c>
      <c r="W122" s="279"/>
      <c r="X122" s="252"/>
      <c r="Y122" s="171"/>
      <c r="Z122" s="280"/>
      <c r="AA122" s="272" t="s">
        <v>414</v>
      </c>
      <c r="AB122" s="272" t="s">
        <v>144</v>
      </c>
      <c r="AC122" s="280"/>
      <c r="AD122" s="281"/>
      <c r="AE122" s="282"/>
      <c r="AF122" s="282"/>
      <c r="AG122" s="282">
        <v>73780000</v>
      </c>
      <c r="AH122" s="282">
        <v>73780000</v>
      </c>
      <c r="AI122" s="282">
        <v>73780000</v>
      </c>
      <c r="AJ122" s="282">
        <v>73780000</v>
      </c>
      <c r="AK122" s="282">
        <v>73780000</v>
      </c>
      <c r="AL122" s="282">
        <v>73780000</v>
      </c>
      <c r="AM122" s="282">
        <v>73780000</v>
      </c>
      <c r="AN122" s="282">
        <v>73780000</v>
      </c>
      <c r="AO122" s="282">
        <v>73780000</v>
      </c>
      <c r="AP122" s="131"/>
      <c r="AQ122" s="132"/>
    </row>
    <row r="123" spans="1:43" s="170" customFormat="1" ht="94.5" customHeight="1">
      <c r="A123" s="283" t="s">
        <v>91</v>
      </c>
      <c r="B123" s="283" t="s">
        <v>128</v>
      </c>
      <c r="C123" s="283" t="s">
        <v>129</v>
      </c>
      <c r="D123" s="283" t="s">
        <v>117</v>
      </c>
      <c r="E123" s="283" t="s">
        <v>396</v>
      </c>
      <c r="F123" s="283" t="s">
        <v>129</v>
      </c>
      <c r="G123" s="283">
        <v>611</v>
      </c>
      <c r="H123" s="283" t="s">
        <v>119</v>
      </c>
      <c r="I123" s="283">
        <v>297127</v>
      </c>
      <c r="J123" s="284" t="s">
        <v>224</v>
      </c>
      <c r="K123" s="283" t="s">
        <v>93</v>
      </c>
      <c r="L123" s="283">
        <v>80161500</v>
      </c>
      <c r="M123" s="274" t="s">
        <v>416</v>
      </c>
      <c r="N123" s="275" t="s">
        <v>52</v>
      </c>
      <c r="O123" s="276" t="s">
        <v>379</v>
      </c>
      <c r="P123" s="283" t="s">
        <v>95</v>
      </c>
      <c r="Q123" s="277" t="s">
        <v>123</v>
      </c>
      <c r="R123" s="278">
        <v>45000000</v>
      </c>
      <c r="S123" s="278">
        <v>45000000</v>
      </c>
      <c r="T123" s="283" t="s">
        <v>97</v>
      </c>
      <c r="U123" s="283" t="s">
        <v>97</v>
      </c>
      <c r="V123" s="283" t="s">
        <v>219</v>
      </c>
      <c r="W123" s="285">
        <v>7000103107</v>
      </c>
      <c r="X123" s="252">
        <v>4500032966</v>
      </c>
      <c r="Y123" s="171">
        <v>41666667</v>
      </c>
      <c r="Z123" s="171" t="s">
        <v>510</v>
      </c>
      <c r="AA123" s="283" t="s">
        <v>417</v>
      </c>
      <c r="AB123" s="283" t="s">
        <v>222</v>
      </c>
      <c r="AC123" s="286"/>
      <c r="AD123" s="287"/>
      <c r="AE123" s="288"/>
      <c r="AF123" s="288"/>
      <c r="AG123" s="288">
        <v>5000000</v>
      </c>
      <c r="AH123" s="288">
        <v>5000000</v>
      </c>
      <c r="AI123" s="288">
        <v>5000000</v>
      </c>
      <c r="AJ123" s="288">
        <v>5000000</v>
      </c>
      <c r="AK123" s="288">
        <v>5000000</v>
      </c>
      <c r="AL123" s="288">
        <v>5000000</v>
      </c>
      <c r="AM123" s="288">
        <v>5000000</v>
      </c>
      <c r="AN123" s="288">
        <v>5000000</v>
      </c>
      <c r="AO123" s="288">
        <v>5000000</v>
      </c>
      <c r="AP123" s="168"/>
      <c r="AQ123" s="169"/>
    </row>
    <row r="124" spans="1:43" s="170" customFormat="1" ht="94.5" customHeight="1">
      <c r="A124" s="283" t="s">
        <v>91</v>
      </c>
      <c r="B124" s="283" t="s">
        <v>128</v>
      </c>
      <c r="C124" s="283" t="s">
        <v>129</v>
      </c>
      <c r="D124" s="283" t="s">
        <v>117</v>
      </c>
      <c r="E124" s="283" t="s">
        <v>396</v>
      </c>
      <c r="F124" s="283" t="s">
        <v>129</v>
      </c>
      <c r="G124" s="283">
        <v>611</v>
      </c>
      <c r="H124" s="283" t="s">
        <v>119</v>
      </c>
      <c r="I124" s="283">
        <v>297127</v>
      </c>
      <c r="J124" s="284" t="s">
        <v>224</v>
      </c>
      <c r="K124" s="283" t="s">
        <v>93</v>
      </c>
      <c r="L124" s="283">
        <v>80161500</v>
      </c>
      <c r="M124" s="274" t="s">
        <v>242</v>
      </c>
      <c r="N124" s="275" t="s">
        <v>52</v>
      </c>
      <c r="O124" s="276" t="s">
        <v>379</v>
      </c>
      <c r="P124" s="283" t="s">
        <v>95</v>
      </c>
      <c r="Q124" s="277" t="s">
        <v>123</v>
      </c>
      <c r="R124" s="278">
        <v>45000000</v>
      </c>
      <c r="S124" s="278">
        <v>45000000</v>
      </c>
      <c r="T124" s="283" t="s">
        <v>97</v>
      </c>
      <c r="U124" s="283" t="s">
        <v>97</v>
      </c>
      <c r="V124" s="283" t="s">
        <v>219</v>
      </c>
      <c r="W124" s="285">
        <v>7000103105</v>
      </c>
      <c r="X124" s="252">
        <v>4500033005</v>
      </c>
      <c r="Y124" s="171">
        <v>41478500</v>
      </c>
      <c r="Z124" s="171" t="s">
        <v>511</v>
      </c>
      <c r="AA124" s="283" t="s">
        <v>419</v>
      </c>
      <c r="AB124" s="283" t="s">
        <v>222</v>
      </c>
      <c r="AC124" s="286"/>
      <c r="AD124" s="287"/>
      <c r="AE124" s="288"/>
      <c r="AF124" s="288"/>
      <c r="AG124" s="288">
        <v>5000000</v>
      </c>
      <c r="AH124" s="288">
        <v>5000000</v>
      </c>
      <c r="AI124" s="288">
        <v>5000000</v>
      </c>
      <c r="AJ124" s="288">
        <v>5000000</v>
      </c>
      <c r="AK124" s="288">
        <v>5000000</v>
      </c>
      <c r="AL124" s="288">
        <v>5000000</v>
      </c>
      <c r="AM124" s="288">
        <v>5000000</v>
      </c>
      <c r="AN124" s="288">
        <v>5000000</v>
      </c>
      <c r="AO124" s="288">
        <v>5000000</v>
      </c>
      <c r="AP124" s="168"/>
      <c r="AQ124" s="169"/>
    </row>
    <row r="125" spans="1:43" s="170" customFormat="1" ht="94.5" customHeight="1">
      <c r="A125" s="283" t="s">
        <v>91</v>
      </c>
      <c r="B125" s="283" t="s">
        <v>274</v>
      </c>
      <c r="C125" s="283" t="s">
        <v>129</v>
      </c>
      <c r="D125" s="283" t="s">
        <v>275</v>
      </c>
      <c r="E125" s="283" t="s">
        <v>397</v>
      </c>
      <c r="F125" s="283" t="s">
        <v>129</v>
      </c>
      <c r="G125" s="283">
        <v>613</v>
      </c>
      <c r="H125" s="283" t="s">
        <v>119</v>
      </c>
      <c r="I125" s="283">
        <v>297127</v>
      </c>
      <c r="J125" s="284" t="s">
        <v>224</v>
      </c>
      <c r="K125" s="283" t="s">
        <v>93</v>
      </c>
      <c r="L125" s="283">
        <v>80161500</v>
      </c>
      <c r="M125" s="274" t="s">
        <v>418</v>
      </c>
      <c r="N125" s="275" t="s">
        <v>52</v>
      </c>
      <c r="O125" s="276" t="s">
        <v>379</v>
      </c>
      <c r="P125" s="283" t="s">
        <v>95</v>
      </c>
      <c r="Q125" s="277" t="s">
        <v>123</v>
      </c>
      <c r="R125" s="278">
        <v>22851000</v>
      </c>
      <c r="S125" s="278">
        <v>22851000</v>
      </c>
      <c r="T125" s="283" t="s">
        <v>97</v>
      </c>
      <c r="U125" s="283" t="s">
        <v>97</v>
      </c>
      <c r="V125" s="283" t="s">
        <v>219</v>
      </c>
      <c r="W125" s="285">
        <v>7000103109</v>
      </c>
      <c r="X125" s="252">
        <v>4500033007</v>
      </c>
      <c r="Y125" s="171">
        <v>20735167</v>
      </c>
      <c r="Z125" s="171" t="s">
        <v>512</v>
      </c>
      <c r="AA125" s="283" t="s">
        <v>420</v>
      </c>
      <c r="AB125" s="283" t="s">
        <v>222</v>
      </c>
      <c r="AC125" s="286"/>
      <c r="AD125" s="287"/>
      <c r="AE125" s="288"/>
      <c r="AF125" s="288"/>
      <c r="AG125" s="288">
        <v>2539000</v>
      </c>
      <c r="AH125" s="288">
        <v>2539000</v>
      </c>
      <c r="AI125" s="288">
        <v>2539000</v>
      </c>
      <c r="AJ125" s="288">
        <v>2539000</v>
      </c>
      <c r="AK125" s="288">
        <v>2539000</v>
      </c>
      <c r="AL125" s="288">
        <v>2539000</v>
      </c>
      <c r="AM125" s="288">
        <v>2539000</v>
      </c>
      <c r="AN125" s="288">
        <v>2539000</v>
      </c>
      <c r="AO125" s="288">
        <v>2539000</v>
      </c>
      <c r="AP125" s="168"/>
      <c r="AQ125" s="169"/>
    </row>
    <row r="126" spans="1:43" s="170" customFormat="1" ht="94.5" customHeight="1">
      <c r="A126" s="283" t="s">
        <v>91</v>
      </c>
      <c r="B126" s="283" t="s">
        <v>274</v>
      </c>
      <c r="C126" s="283" t="s">
        <v>129</v>
      </c>
      <c r="D126" s="283" t="s">
        <v>275</v>
      </c>
      <c r="E126" s="283" t="s">
        <v>397</v>
      </c>
      <c r="F126" s="283" t="s">
        <v>129</v>
      </c>
      <c r="G126" s="283">
        <v>613</v>
      </c>
      <c r="H126" s="283" t="s">
        <v>119</v>
      </c>
      <c r="I126" s="283">
        <v>297127</v>
      </c>
      <c r="J126" s="284" t="s">
        <v>224</v>
      </c>
      <c r="K126" s="283" t="s">
        <v>93</v>
      </c>
      <c r="L126" s="283">
        <v>80161500</v>
      </c>
      <c r="M126" s="274" t="s">
        <v>421</v>
      </c>
      <c r="N126" s="275" t="s">
        <v>50</v>
      </c>
      <c r="O126" s="276" t="s">
        <v>379</v>
      </c>
      <c r="P126" s="283" t="s">
        <v>95</v>
      </c>
      <c r="Q126" s="277" t="s">
        <v>123</v>
      </c>
      <c r="R126" s="278">
        <v>31914000</v>
      </c>
      <c r="S126" s="278">
        <v>31914000</v>
      </c>
      <c r="T126" s="283" t="s">
        <v>97</v>
      </c>
      <c r="U126" s="283" t="s">
        <v>97</v>
      </c>
      <c r="V126" s="283" t="s">
        <v>219</v>
      </c>
      <c r="W126" s="285">
        <v>7000102704</v>
      </c>
      <c r="X126" s="252">
        <v>4500033065</v>
      </c>
      <c r="Y126" s="171">
        <v>28249800</v>
      </c>
      <c r="Z126" s="171" t="s">
        <v>513</v>
      </c>
      <c r="AA126" s="283" t="s">
        <v>422</v>
      </c>
      <c r="AB126" s="283" t="s">
        <v>222</v>
      </c>
      <c r="AC126" s="286"/>
      <c r="AD126" s="287"/>
      <c r="AE126" s="288"/>
      <c r="AF126" s="288"/>
      <c r="AG126" s="288">
        <v>3546000</v>
      </c>
      <c r="AH126" s="288">
        <v>3546000</v>
      </c>
      <c r="AI126" s="288">
        <v>3546000</v>
      </c>
      <c r="AJ126" s="288">
        <v>3546000</v>
      </c>
      <c r="AK126" s="288">
        <v>3546000</v>
      </c>
      <c r="AL126" s="288">
        <v>3546000</v>
      </c>
      <c r="AM126" s="288">
        <v>3546000</v>
      </c>
      <c r="AN126" s="288">
        <v>3546000</v>
      </c>
      <c r="AO126" s="288">
        <v>3546000</v>
      </c>
      <c r="AP126" s="168"/>
      <c r="AQ126" s="169"/>
    </row>
    <row r="127" spans="1:43" s="170" customFormat="1" ht="94.5" customHeight="1">
      <c r="A127" s="283" t="s">
        <v>91</v>
      </c>
      <c r="B127" s="283" t="s">
        <v>274</v>
      </c>
      <c r="C127" s="283" t="s">
        <v>129</v>
      </c>
      <c r="D127" s="283" t="s">
        <v>275</v>
      </c>
      <c r="E127" s="283"/>
      <c r="F127" s="283" t="s">
        <v>129</v>
      </c>
      <c r="G127" s="283">
        <v>613</v>
      </c>
      <c r="H127" s="283" t="s">
        <v>119</v>
      </c>
      <c r="I127" s="283">
        <v>297127</v>
      </c>
      <c r="J127" s="284" t="s">
        <v>224</v>
      </c>
      <c r="K127" s="283" t="s">
        <v>440</v>
      </c>
      <c r="L127" s="283" t="s">
        <v>439</v>
      </c>
      <c r="M127" s="274" t="s">
        <v>438</v>
      </c>
      <c r="N127" s="275" t="s">
        <v>53</v>
      </c>
      <c r="O127" s="276" t="s">
        <v>437</v>
      </c>
      <c r="P127" s="283" t="s">
        <v>441</v>
      </c>
      <c r="Q127" s="277" t="s">
        <v>123</v>
      </c>
      <c r="R127" s="278">
        <v>500000000</v>
      </c>
      <c r="S127" s="278">
        <v>500000000</v>
      </c>
      <c r="T127" s="283" t="s">
        <v>97</v>
      </c>
      <c r="U127" s="283" t="s">
        <v>97</v>
      </c>
      <c r="V127" s="283" t="s">
        <v>219</v>
      </c>
      <c r="W127" s="285"/>
      <c r="X127" s="285"/>
      <c r="Y127" s="285"/>
      <c r="Z127" s="286"/>
      <c r="AA127" s="283" t="s">
        <v>442</v>
      </c>
      <c r="AB127" s="283" t="s">
        <v>222</v>
      </c>
      <c r="AC127" s="286"/>
      <c r="AD127" s="287"/>
      <c r="AE127" s="288"/>
      <c r="AF127" s="288"/>
      <c r="AG127" s="288"/>
      <c r="AH127" s="288"/>
      <c r="AI127" s="288"/>
      <c r="AJ127" s="288"/>
      <c r="AK127" s="288"/>
      <c r="AL127" s="288"/>
      <c r="AM127" s="288"/>
      <c r="AN127" s="288"/>
      <c r="AO127" s="288"/>
      <c r="AP127" s="168"/>
      <c r="AQ127" s="169"/>
    </row>
    <row r="245" ht="15"/>
    <row r="246" ht="15"/>
  </sheetData>
  <sheetProtection formatCells="0" formatColumns="0" formatRows="0"/>
  <protectedRanges>
    <protectedRange sqref="M37 M27:M33" name="Rango1_6_2_3_2_1_1_1"/>
    <protectedRange sqref="M34 M36" name="Rango1_22_1_1"/>
    <protectedRange sqref="Y36 R34:S34 R36:S36" name="Rango1_12_1_1"/>
    <protectedRange sqref="M41" name="Rango1_22_1_1_1"/>
    <protectedRange sqref="R41:S41" name="Rango1_12_1_1_1"/>
    <protectedRange sqref="M42" name="Rango1_26_7_1"/>
    <protectedRange sqref="M54:M56" name="Rango1_1_1_1_3_1_1"/>
    <protectedRange sqref="M57:M58" name="Rango1_3_1"/>
    <protectedRange sqref="R57:S58" name="Rango1_4_1"/>
    <protectedRange sqref="M60:M61" name="Rango1_6_2_3_2_1_1_1_1"/>
    <protectedRange sqref="M80" name="Rango1_3_1_1"/>
  </protectedRanges>
  <autoFilter ref="A26:AO127"/>
  <mergeCells count="28">
    <mergeCell ref="AD25:AO25"/>
    <mergeCell ref="F22:I22"/>
    <mergeCell ref="A1:D3"/>
    <mergeCell ref="F10:I14"/>
    <mergeCell ref="F16:I20"/>
    <mergeCell ref="E1:H2"/>
    <mergeCell ref="I1:J1"/>
    <mergeCell ref="I2:J2"/>
    <mergeCell ref="E3:H3"/>
    <mergeCell ref="I3:J3"/>
    <mergeCell ref="K1:N3"/>
    <mergeCell ref="O1:R2"/>
    <mergeCell ref="S1:T1"/>
    <mergeCell ref="S2:T2"/>
    <mergeCell ref="O3:R3"/>
    <mergeCell ref="S3:T3"/>
    <mergeCell ref="W1:Z3"/>
    <mergeCell ref="AA1:AD2"/>
    <mergeCell ref="AE1:AF1"/>
    <mergeCell ref="AE2:AF2"/>
    <mergeCell ref="AA3:AD3"/>
    <mergeCell ref="AE3:AF3"/>
    <mergeCell ref="AJ1:AM3"/>
    <mergeCell ref="AN1:AQ2"/>
    <mergeCell ref="AR1:AS1"/>
    <mergeCell ref="AR2:AS2"/>
    <mergeCell ref="AN3:AQ3"/>
    <mergeCell ref="AR3:AS3"/>
  </mergeCells>
  <dataValidations count="1">
    <dataValidation type="whole" allowBlank="1" showInputMessage="1" showErrorMessage="1" promptTitle="Valor" prompt="Digite el valor sin comas, sin puntos y sin decimales" sqref="R57:S58">
      <formula1>1</formula1>
      <formula2>100000000000000</formula2>
    </dataValidation>
  </dataValidations>
  <hyperlinks>
    <hyperlink ref="B14" r:id="rId1" display="www.cundinamarca.gov.co"/>
  </hyperlinks>
  <printOptions horizontalCentered="1" verticalCentered="1"/>
  <pageMargins left="0" right="0" top="0" bottom="0" header="0" footer="0"/>
  <pageSetup horizontalDpi="600" verticalDpi="600" orientation="landscape" paperSize="9" scale="50" r:id="rId5"/>
  <drawing r:id="rId4"/>
  <legacyDrawing r:id="rId3"/>
</worksheet>
</file>

<file path=xl/worksheets/sheet2.xml><?xml version="1.0" encoding="utf-8"?>
<worksheet xmlns="http://schemas.openxmlformats.org/spreadsheetml/2006/main" xmlns:r="http://schemas.openxmlformats.org/officeDocument/2006/relationships">
  <dimension ref="A2:AP11"/>
  <sheetViews>
    <sheetView zoomScalePageLayoutView="0" workbookViewId="0" topLeftCell="I8">
      <selection activeCell="I11" sqref="I11"/>
    </sheetView>
  </sheetViews>
  <sheetFormatPr defaultColWidth="11.421875" defaultRowHeight="15"/>
  <cols>
    <col min="1" max="1" width="11.421875" style="130" customWidth="1"/>
    <col min="2" max="2" width="7.7109375" style="130" bestFit="1" customWidth="1"/>
    <col min="3" max="3" width="10.140625" style="130" bestFit="1" customWidth="1"/>
    <col min="4" max="4" width="5.28125" style="130" bestFit="1" customWidth="1"/>
    <col min="5" max="5" width="8.28125" style="130" bestFit="1" customWidth="1"/>
    <col min="6" max="6" width="5.7109375" style="130" bestFit="1" customWidth="1"/>
    <col min="7" max="7" width="5.28125" style="130" bestFit="1" customWidth="1"/>
    <col min="8" max="8" width="3.8515625" style="130" bestFit="1" customWidth="1"/>
    <col min="9" max="9" width="8.28125" style="130" bestFit="1" customWidth="1"/>
    <col min="10" max="10" width="6.421875" style="130" bestFit="1" customWidth="1"/>
    <col min="11" max="11" width="18.57421875" style="130" customWidth="1"/>
    <col min="12" max="12" width="9.00390625" style="130" bestFit="1" customWidth="1"/>
    <col min="13" max="13" width="8.140625" style="130" bestFit="1" customWidth="1"/>
    <col min="14" max="14" width="34.140625" style="130" customWidth="1"/>
    <col min="15" max="15" width="5.7109375" style="130" bestFit="1" customWidth="1"/>
    <col min="16" max="16" width="11.00390625" style="130" bestFit="1" customWidth="1"/>
    <col min="17" max="17" width="11.140625" style="130" bestFit="1" customWidth="1"/>
    <col min="18" max="18" width="8.140625" style="130" bestFit="1" customWidth="1"/>
    <col min="19" max="20" width="9.57421875" style="130" bestFit="1" customWidth="1"/>
    <col min="21" max="22" width="3.421875" style="130" bestFit="1" customWidth="1"/>
    <col min="23" max="23" width="8.7109375" style="130" bestFit="1" customWidth="1"/>
    <col min="24" max="24" width="11.57421875" style="130" bestFit="1" customWidth="1"/>
    <col min="25" max="27" width="11.421875" style="130" customWidth="1"/>
    <col min="28" max="28" width="6.57421875" style="130" bestFit="1" customWidth="1"/>
    <col min="29" max="29" width="7.140625" style="130" bestFit="1" customWidth="1"/>
    <col min="30" max="31" width="11.421875" style="130" customWidth="1"/>
    <col min="32" max="41" width="9.8515625" style="130" bestFit="1" customWidth="1"/>
    <col min="42" max="42" width="10.421875" style="130" bestFit="1" customWidth="1"/>
  </cols>
  <sheetData>
    <row r="2" spans="1:42" s="154" customFormat="1" ht="101.25">
      <c r="A2" s="155" t="s">
        <v>331</v>
      </c>
      <c r="B2" s="122" t="s">
        <v>91</v>
      </c>
      <c r="C2" s="122" t="s">
        <v>128</v>
      </c>
      <c r="D2" s="122" t="s">
        <v>129</v>
      </c>
      <c r="E2" s="122" t="s">
        <v>117</v>
      </c>
      <c r="F2" s="122" t="s">
        <v>326</v>
      </c>
      <c r="G2" s="122" t="s">
        <v>129</v>
      </c>
      <c r="H2" s="122">
        <v>611</v>
      </c>
      <c r="I2" s="122" t="s">
        <v>119</v>
      </c>
      <c r="J2" s="122">
        <v>297127</v>
      </c>
      <c r="K2" s="122" t="s">
        <v>224</v>
      </c>
      <c r="L2" s="122" t="s">
        <v>93</v>
      </c>
      <c r="M2" s="122">
        <v>80161500</v>
      </c>
      <c r="N2" s="123" t="s">
        <v>328</v>
      </c>
      <c r="O2" s="124" t="s">
        <v>49</v>
      </c>
      <c r="P2" s="125" t="s">
        <v>327</v>
      </c>
      <c r="Q2" s="122" t="s">
        <v>95</v>
      </c>
      <c r="R2" s="126" t="s">
        <v>123</v>
      </c>
      <c r="S2" s="127">
        <v>33170000</v>
      </c>
      <c r="T2" s="127">
        <v>33170000</v>
      </c>
      <c r="U2" s="122" t="s">
        <v>97</v>
      </c>
      <c r="V2" s="122" t="s">
        <v>97</v>
      </c>
      <c r="W2" s="122" t="s">
        <v>219</v>
      </c>
      <c r="X2" s="128"/>
      <c r="Y2" s="128"/>
      <c r="Z2" s="128"/>
      <c r="AA2" s="128"/>
      <c r="AB2" s="122" t="s">
        <v>329</v>
      </c>
      <c r="AC2" s="122" t="s">
        <v>222</v>
      </c>
      <c r="AD2" s="128"/>
      <c r="AE2" s="129"/>
      <c r="AF2" s="129">
        <v>2170000</v>
      </c>
      <c r="AG2" s="129">
        <v>3100000</v>
      </c>
      <c r="AH2" s="129">
        <v>3100000</v>
      </c>
      <c r="AI2" s="129">
        <v>3100000</v>
      </c>
      <c r="AJ2" s="129">
        <v>3100000</v>
      </c>
      <c r="AK2" s="129">
        <v>3100000</v>
      </c>
      <c r="AL2" s="129">
        <v>3100000</v>
      </c>
      <c r="AM2" s="129">
        <v>3100000</v>
      </c>
      <c r="AN2" s="129">
        <v>3100000</v>
      </c>
      <c r="AO2" s="129">
        <v>3100000</v>
      </c>
      <c r="AP2" s="129">
        <v>3100000</v>
      </c>
    </row>
    <row r="3" s="130" customFormat="1" ht="11.25"/>
    <row r="4" spans="1:42" s="130" customFormat="1" ht="119.25" customHeight="1">
      <c r="A4" s="201" t="s">
        <v>339</v>
      </c>
      <c r="B4" s="146" t="s">
        <v>91</v>
      </c>
      <c r="C4" s="146" t="s">
        <v>128</v>
      </c>
      <c r="D4" s="146" t="s">
        <v>129</v>
      </c>
      <c r="E4" s="146" t="s">
        <v>117</v>
      </c>
      <c r="F4" s="146" t="s">
        <v>70</v>
      </c>
      <c r="G4" s="146" t="s">
        <v>129</v>
      </c>
      <c r="H4" s="146">
        <v>611</v>
      </c>
      <c r="I4" s="146" t="s">
        <v>119</v>
      </c>
      <c r="J4" s="146">
        <v>297127</v>
      </c>
      <c r="K4" s="146" t="s">
        <v>224</v>
      </c>
      <c r="L4" s="146" t="s">
        <v>93</v>
      </c>
      <c r="M4" s="146">
        <v>80161500</v>
      </c>
      <c r="N4" s="147" t="s">
        <v>337</v>
      </c>
      <c r="O4" s="148" t="s">
        <v>49</v>
      </c>
      <c r="P4" s="149" t="s">
        <v>225</v>
      </c>
      <c r="Q4" s="146" t="s">
        <v>95</v>
      </c>
      <c r="R4" s="150" t="s">
        <v>123</v>
      </c>
      <c r="S4" s="151">
        <v>72420000</v>
      </c>
      <c r="T4" s="151">
        <v>72420000</v>
      </c>
      <c r="U4" s="146" t="s">
        <v>97</v>
      </c>
      <c r="V4" s="146" t="s">
        <v>97</v>
      </c>
      <c r="W4" s="146" t="s">
        <v>219</v>
      </c>
      <c r="X4" s="152"/>
      <c r="Y4" s="152"/>
      <c r="Z4" s="152"/>
      <c r="AA4" s="152"/>
      <c r="AB4" s="146" t="s">
        <v>231</v>
      </c>
      <c r="AC4" s="146" t="s">
        <v>222</v>
      </c>
      <c r="AD4" s="152"/>
      <c r="AE4" s="153"/>
      <c r="AF4" s="153">
        <v>6120000</v>
      </c>
      <c r="AG4" s="153">
        <v>6120000</v>
      </c>
      <c r="AH4" s="153">
        <v>6120000</v>
      </c>
      <c r="AI4" s="153">
        <v>6120000</v>
      </c>
      <c r="AJ4" s="153">
        <v>6120000</v>
      </c>
      <c r="AK4" s="153">
        <v>6120000</v>
      </c>
      <c r="AL4" s="153">
        <v>6120000</v>
      </c>
      <c r="AM4" s="153">
        <v>6120000</v>
      </c>
      <c r="AN4" s="153">
        <v>6120000</v>
      </c>
      <c r="AO4" s="153">
        <v>6120000</v>
      </c>
      <c r="AP4" s="158">
        <v>11220000</v>
      </c>
    </row>
    <row r="5" spans="1:42" s="130" customFormat="1" ht="119.25" customHeight="1">
      <c r="A5" s="202"/>
      <c r="B5" s="146" t="s">
        <v>91</v>
      </c>
      <c r="C5" s="146" t="s">
        <v>128</v>
      </c>
      <c r="D5" s="146" t="s">
        <v>129</v>
      </c>
      <c r="E5" s="146" t="s">
        <v>117</v>
      </c>
      <c r="F5" s="122" t="s">
        <v>326</v>
      </c>
      <c r="G5" s="146" t="s">
        <v>129</v>
      </c>
      <c r="H5" s="146">
        <v>611</v>
      </c>
      <c r="I5" s="146" t="s">
        <v>119</v>
      </c>
      <c r="J5" s="146">
        <v>297127</v>
      </c>
      <c r="K5" s="146" t="s">
        <v>224</v>
      </c>
      <c r="L5" s="146" t="s">
        <v>93</v>
      </c>
      <c r="M5" s="146">
        <v>80161500</v>
      </c>
      <c r="N5" s="147" t="s">
        <v>337</v>
      </c>
      <c r="O5" s="148" t="s">
        <v>49</v>
      </c>
      <c r="P5" s="125" t="s">
        <v>338</v>
      </c>
      <c r="Q5" s="146" t="s">
        <v>95</v>
      </c>
      <c r="R5" s="150" t="s">
        <v>123</v>
      </c>
      <c r="S5" s="161">
        <v>75418667</v>
      </c>
      <c r="T5" s="161">
        <v>75418667</v>
      </c>
      <c r="U5" s="146" t="s">
        <v>97</v>
      </c>
      <c r="V5" s="146" t="s">
        <v>97</v>
      </c>
      <c r="W5" s="146" t="s">
        <v>219</v>
      </c>
      <c r="X5" s="157">
        <v>7000100720</v>
      </c>
      <c r="Y5" s="157"/>
      <c r="Z5" s="157"/>
      <c r="AA5" s="152"/>
      <c r="AB5" s="146" t="s">
        <v>231</v>
      </c>
      <c r="AC5" s="146" t="s">
        <v>222</v>
      </c>
      <c r="AD5" s="152"/>
      <c r="AE5" s="153"/>
      <c r="AF5" s="153">
        <v>5899000</v>
      </c>
      <c r="AG5" s="153">
        <v>6320000</v>
      </c>
      <c r="AH5" s="153">
        <v>6320000</v>
      </c>
      <c r="AI5" s="153">
        <v>6320000</v>
      </c>
      <c r="AJ5" s="153">
        <v>6320000</v>
      </c>
      <c r="AK5" s="153">
        <v>6320000</v>
      </c>
      <c r="AL5" s="153">
        <v>6320000</v>
      </c>
      <c r="AM5" s="153">
        <v>6320000</v>
      </c>
      <c r="AN5" s="153">
        <v>6320000</v>
      </c>
      <c r="AO5" s="153">
        <v>6320000</v>
      </c>
      <c r="AP5" s="153">
        <f>6320000+6320000</f>
        <v>12640000</v>
      </c>
    </row>
    <row r="6" ht="15">
      <c r="P6" s="160"/>
    </row>
    <row r="7" spans="1:42" s="130" customFormat="1" ht="91.5" customHeight="1">
      <c r="A7" s="201" t="s">
        <v>339</v>
      </c>
      <c r="B7" s="146" t="s">
        <v>91</v>
      </c>
      <c r="C7" s="146" t="s">
        <v>78</v>
      </c>
      <c r="D7" s="146" t="s">
        <v>92</v>
      </c>
      <c r="E7" s="146">
        <v>999999</v>
      </c>
      <c r="F7" s="146" t="s">
        <v>79</v>
      </c>
      <c r="G7" s="146"/>
      <c r="H7" s="146"/>
      <c r="I7" s="146"/>
      <c r="J7" s="146"/>
      <c r="K7" s="146"/>
      <c r="L7" s="146" t="s">
        <v>93</v>
      </c>
      <c r="M7" s="146">
        <v>80161500</v>
      </c>
      <c r="N7" s="147" t="s">
        <v>203</v>
      </c>
      <c r="O7" s="148" t="s">
        <v>49</v>
      </c>
      <c r="P7" s="149" t="s">
        <v>94</v>
      </c>
      <c r="Q7" s="146" t="s">
        <v>204</v>
      </c>
      <c r="R7" s="150" t="s">
        <v>96</v>
      </c>
      <c r="S7" s="151">
        <v>63308333</v>
      </c>
      <c r="T7" s="151">
        <v>63308333</v>
      </c>
      <c r="U7" s="146" t="s">
        <v>97</v>
      </c>
      <c r="V7" s="146" t="s">
        <v>97</v>
      </c>
      <c r="W7" s="146" t="s">
        <v>98</v>
      </c>
      <c r="X7" s="152"/>
      <c r="Y7" s="152"/>
      <c r="Z7" s="152"/>
      <c r="AA7" s="152"/>
      <c r="AB7" s="146" t="s">
        <v>205</v>
      </c>
      <c r="AC7" s="146" t="s">
        <v>217</v>
      </c>
      <c r="AD7" s="152"/>
      <c r="AE7" s="153"/>
      <c r="AF7" s="153">
        <v>5350000</v>
      </c>
      <c r="AG7" s="153">
        <v>5350000</v>
      </c>
      <c r="AH7" s="153">
        <v>5350000</v>
      </c>
      <c r="AI7" s="153">
        <v>5350000</v>
      </c>
      <c r="AJ7" s="153">
        <v>5350000</v>
      </c>
      <c r="AK7" s="153">
        <v>5350000</v>
      </c>
      <c r="AL7" s="153">
        <v>5350000</v>
      </c>
      <c r="AM7" s="153">
        <v>5350000</v>
      </c>
      <c r="AN7" s="153">
        <v>5350000</v>
      </c>
      <c r="AO7" s="153">
        <v>5350000</v>
      </c>
      <c r="AP7" s="158">
        <v>9808333.33333333</v>
      </c>
    </row>
    <row r="8" spans="1:42" s="130" customFormat="1" ht="91.5" customHeight="1">
      <c r="A8" s="202"/>
      <c r="B8" s="146" t="s">
        <v>91</v>
      </c>
      <c r="C8" s="146" t="s">
        <v>78</v>
      </c>
      <c r="D8" s="146" t="s">
        <v>92</v>
      </c>
      <c r="E8" s="146">
        <v>999999</v>
      </c>
      <c r="F8" s="159" t="s">
        <v>79</v>
      </c>
      <c r="G8" s="146"/>
      <c r="H8" s="146"/>
      <c r="I8" s="146"/>
      <c r="J8" s="146"/>
      <c r="K8" s="146"/>
      <c r="L8" s="146" t="s">
        <v>93</v>
      </c>
      <c r="M8" s="146">
        <v>80161500</v>
      </c>
      <c r="N8" s="147" t="s">
        <v>203</v>
      </c>
      <c r="O8" s="148" t="s">
        <v>49</v>
      </c>
      <c r="P8" s="125" t="s">
        <v>340</v>
      </c>
      <c r="Q8" s="146" t="s">
        <v>336</v>
      </c>
      <c r="R8" s="150" t="s">
        <v>96</v>
      </c>
      <c r="S8" s="161">
        <v>65931667</v>
      </c>
      <c r="T8" s="161">
        <v>65931667</v>
      </c>
      <c r="U8" s="146" t="s">
        <v>97</v>
      </c>
      <c r="V8" s="146" t="s">
        <v>97</v>
      </c>
      <c r="W8" s="146" t="s">
        <v>98</v>
      </c>
      <c r="X8" s="157">
        <v>7000100719</v>
      </c>
      <c r="Y8" s="157"/>
      <c r="Z8" s="157"/>
      <c r="AA8" s="152"/>
      <c r="AB8" s="146" t="s">
        <v>205</v>
      </c>
      <c r="AC8" s="146" t="s">
        <v>217</v>
      </c>
      <c r="AD8" s="152"/>
      <c r="AE8" s="153"/>
      <c r="AF8" s="153">
        <v>5156667</v>
      </c>
      <c r="AG8" s="153">
        <v>5525000</v>
      </c>
      <c r="AH8" s="153">
        <v>5525000</v>
      </c>
      <c r="AI8" s="153">
        <v>5525000</v>
      </c>
      <c r="AJ8" s="153">
        <v>5525000</v>
      </c>
      <c r="AK8" s="153">
        <v>5525000</v>
      </c>
      <c r="AL8" s="153">
        <v>5525000</v>
      </c>
      <c r="AM8" s="153">
        <v>5525000</v>
      </c>
      <c r="AN8" s="153">
        <v>5525000</v>
      </c>
      <c r="AO8" s="153">
        <v>5525000</v>
      </c>
      <c r="AP8" s="153">
        <v>11050000</v>
      </c>
    </row>
    <row r="10" spans="1:42" ht="114.75">
      <c r="A10" s="201" t="s">
        <v>339</v>
      </c>
      <c r="B10" s="146" t="s">
        <v>91</v>
      </c>
      <c r="C10" s="146" t="s">
        <v>78</v>
      </c>
      <c r="D10" s="146" t="s">
        <v>92</v>
      </c>
      <c r="E10" s="146">
        <v>99999</v>
      </c>
      <c r="F10" s="146" t="s">
        <v>79</v>
      </c>
      <c r="G10" s="146"/>
      <c r="H10" s="146"/>
      <c r="I10" s="146"/>
      <c r="J10" s="146"/>
      <c r="K10" s="146"/>
      <c r="L10" s="146" t="s">
        <v>93</v>
      </c>
      <c r="M10" s="146">
        <v>80161500</v>
      </c>
      <c r="N10" s="147" t="s">
        <v>188</v>
      </c>
      <c r="O10" s="148" t="s">
        <v>49</v>
      </c>
      <c r="P10" s="149" t="s">
        <v>94</v>
      </c>
      <c r="Q10" s="146" t="s">
        <v>95</v>
      </c>
      <c r="R10" s="150" t="s">
        <v>96</v>
      </c>
      <c r="S10" s="151">
        <v>56800000</v>
      </c>
      <c r="T10" s="151">
        <v>56800000</v>
      </c>
      <c r="U10" s="146" t="s">
        <v>97</v>
      </c>
      <c r="V10" s="146" t="s">
        <v>97</v>
      </c>
      <c r="W10" s="146" t="s">
        <v>98</v>
      </c>
      <c r="X10" s="152"/>
      <c r="Y10" s="152"/>
      <c r="Z10" s="152"/>
      <c r="AA10" s="152"/>
      <c r="AB10" s="146" t="s">
        <v>189</v>
      </c>
      <c r="AC10" s="146" t="s">
        <v>202</v>
      </c>
      <c r="AD10" s="152"/>
      <c r="AE10" s="153"/>
      <c r="AF10" s="153">
        <v>4800000</v>
      </c>
      <c r="AG10" s="153">
        <v>4800000</v>
      </c>
      <c r="AH10" s="153">
        <v>4800000</v>
      </c>
      <c r="AI10" s="153">
        <v>4800000</v>
      </c>
      <c r="AJ10" s="153">
        <v>4800000</v>
      </c>
      <c r="AK10" s="153">
        <v>4800000</v>
      </c>
      <c r="AL10" s="153">
        <v>4800000</v>
      </c>
      <c r="AM10" s="153">
        <v>4800000</v>
      </c>
      <c r="AN10" s="153">
        <v>4800000</v>
      </c>
      <c r="AO10" s="153">
        <v>4800000</v>
      </c>
      <c r="AP10" s="158">
        <v>8800000</v>
      </c>
    </row>
    <row r="11" spans="1:42" ht="114.75">
      <c r="A11" s="202"/>
      <c r="B11" s="146" t="s">
        <v>91</v>
      </c>
      <c r="C11" s="146" t="s">
        <v>78</v>
      </c>
      <c r="D11" s="146" t="s">
        <v>92</v>
      </c>
      <c r="E11" s="146">
        <v>99999</v>
      </c>
      <c r="F11" s="159" t="s">
        <v>79</v>
      </c>
      <c r="G11" s="146"/>
      <c r="H11" s="146"/>
      <c r="I11" s="146"/>
      <c r="J11" s="146"/>
      <c r="K11" s="146"/>
      <c r="L11" s="146" t="s">
        <v>93</v>
      </c>
      <c r="M11" s="146">
        <v>80161500</v>
      </c>
      <c r="N11" s="147" t="s">
        <v>188</v>
      </c>
      <c r="O11" s="148" t="s">
        <v>49</v>
      </c>
      <c r="P11" s="125" t="s">
        <v>340</v>
      </c>
      <c r="Q11" s="146" t="s">
        <v>95</v>
      </c>
      <c r="R11" s="150" t="s">
        <v>96</v>
      </c>
      <c r="S11" s="161">
        <v>56683333</v>
      </c>
      <c r="T11" s="161">
        <v>56683333</v>
      </c>
      <c r="U11" s="146" t="s">
        <v>97</v>
      </c>
      <c r="V11" s="146" t="s">
        <v>97</v>
      </c>
      <c r="W11" s="146" t="s">
        <v>98</v>
      </c>
      <c r="X11" s="157">
        <v>7000100716</v>
      </c>
      <c r="Y11" s="157"/>
      <c r="Z11" s="157"/>
      <c r="AA11" s="152"/>
      <c r="AB11" s="146" t="s">
        <v>189</v>
      </c>
      <c r="AC11" s="146" t="s">
        <v>202</v>
      </c>
      <c r="AD11" s="152"/>
      <c r="AE11" s="153"/>
      <c r="AF11" s="153">
        <v>4433333</v>
      </c>
      <c r="AG11" s="153">
        <v>4750000</v>
      </c>
      <c r="AH11" s="153">
        <v>4750000</v>
      </c>
      <c r="AI11" s="153">
        <v>4750000</v>
      </c>
      <c r="AJ11" s="153">
        <v>4750000</v>
      </c>
      <c r="AK11" s="153">
        <v>4750000</v>
      </c>
      <c r="AL11" s="153">
        <v>4750000</v>
      </c>
      <c r="AM11" s="153">
        <v>4750000</v>
      </c>
      <c r="AN11" s="153">
        <v>4750000</v>
      </c>
      <c r="AO11" s="153">
        <v>4750000</v>
      </c>
      <c r="AP11" s="153">
        <v>9500000</v>
      </c>
    </row>
  </sheetData>
  <sheetProtection/>
  <protectedRanges>
    <protectedRange sqref="N7" name="Rango1_6_2_3_2_1_1_1_1"/>
    <protectedRange sqref="N10" name="Rango1_1_1_1_3_1_1"/>
  </protectedRanges>
  <mergeCells count="3">
    <mergeCell ref="A4:A5"/>
    <mergeCell ref="A7:A8"/>
    <mergeCell ref="A10:A11"/>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J69"/>
  <sheetViews>
    <sheetView zoomScale="90" zoomScaleNormal="90" zoomScalePageLayoutView="0" workbookViewId="0" topLeftCell="A1">
      <selection activeCell="A26" sqref="A26:C26"/>
    </sheetView>
  </sheetViews>
  <sheetFormatPr defaultColWidth="11.421875" defaultRowHeight="15"/>
  <cols>
    <col min="1" max="3" width="13.8515625" style="107" customWidth="1"/>
    <col min="4" max="4" width="33.8515625" style="108" customWidth="1"/>
    <col min="5" max="6" width="17.57421875" style="104" bestFit="1" customWidth="1"/>
    <col min="7" max="7" width="16.421875" style="104" bestFit="1" customWidth="1"/>
    <col min="8" max="8" width="17.140625" style="104" bestFit="1" customWidth="1"/>
    <col min="9" max="9" width="16.421875" style="0" bestFit="1" customWidth="1"/>
    <col min="10" max="10" width="17.140625" style="0" bestFit="1" customWidth="1"/>
  </cols>
  <sheetData>
    <row r="1" spans="1:9" ht="29.25" customHeight="1">
      <c r="A1" s="214" t="s">
        <v>68</v>
      </c>
      <c r="B1" s="214"/>
      <c r="C1" s="214"/>
      <c r="D1" s="214"/>
      <c r="E1" s="214"/>
      <c r="F1" s="214"/>
      <c r="G1" s="214"/>
      <c r="H1" s="214"/>
      <c r="I1" s="34"/>
    </row>
    <row r="2" spans="1:9" ht="15">
      <c r="A2" s="203" t="s">
        <v>69</v>
      </c>
      <c r="B2" s="203"/>
      <c r="C2" s="203"/>
      <c r="D2" s="203" t="s">
        <v>314</v>
      </c>
      <c r="E2" s="203" t="s">
        <v>31</v>
      </c>
      <c r="F2" s="203"/>
      <c r="G2" s="203"/>
      <c r="H2" s="203"/>
      <c r="I2" s="33"/>
    </row>
    <row r="3" spans="1:8" ht="15">
      <c r="A3" s="203"/>
      <c r="B3" s="203"/>
      <c r="C3" s="203"/>
      <c r="D3" s="203"/>
      <c r="E3" s="97" t="s">
        <v>70</v>
      </c>
      <c r="F3" s="97" t="s">
        <v>71</v>
      </c>
      <c r="G3" s="97" t="s">
        <v>72</v>
      </c>
      <c r="H3" s="97" t="s">
        <v>73</v>
      </c>
    </row>
    <row r="4" spans="1:8" ht="15">
      <c r="A4" s="204" t="s">
        <v>74</v>
      </c>
      <c r="B4" s="204"/>
      <c r="C4" s="204"/>
      <c r="D4" s="98"/>
      <c r="E4" s="99">
        <v>29593333</v>
      </c>
      <c r="F4" s="99"/>
      <c r="G4" s="99">
        <v>61760000</v>
      </c>
      <c r="H4" s="99"/>
    </row>
    <row r="5" spans="1:8" ht="15">
      <c r="A5" s="204" t="s">
        <v>86</v>
      </c>
      <c r="B5" s="204"/>
      <c r="C5" s="204"/>
      <c r="D5" s="98"/>
      <c r="E5" s="99"/>
      <c r="F5" s="99"/>
      <c r="G5" s="99">
        <v>48126167</v>
      </c>
      <c r="H5" s="99"/>
    </row>
    <row r="6" spans="1:8" ht="15">
      <c r="A6" s="204" t="s">
        <v>215</v>
      </c>
      <c r="B6" s="204"/>
      <c r="C6" s="204"/>
      <c r="D6" s="98"/>
      <c r="E6" s="99">
        <v>71000000</v>
      </c>
      <c r="F6" s="99"/>
      <c r="G6" s="99"/>
      <c r="H6" s="99"/>
    </row>
    <row r="7" spans="1:8" ht="15">
      <c r="A7" s="204" t="s">
        <v>216</v>
      </c>
      <c r="B7" s="204"/>
      <c r="C7" s="204"/>
      <c r="D7" s="98"/>
      <c r="E7" s="99">
        <v>71000000</v>
      </c>
      <c r="F7" s="99"/>
      <c r="G7" s="99"/>
      <c r="H7" s="99"/>
    </row>
    <row r="8" spans="1:8" ht="15">
      <c r="A8" s="204" t="s">
        <v>252</v>
      </c>
      <c r="B8" s="204"/>
      <c r="C8" s="204"/>
      <c r="D8" s="98"/>
      <c r="E8" s="99"/>
      <c r="F8" s="99"/>
      <c r="G8" s="99"/>
      <c r="H8" s="99">
        <v>47552250</v>
      </c>
    </row>
    <row r="9" spans="1:8" ht="15">
      <c r="A9" s="204" t="s">
        <v>253</v>
      </c>
      <c r="B9" s="204"/>
      <c r="C9" s="204"/>
      <c r="D9" s="98"/>
      <c r="E9" s="99"/>
      <c r="F9" s="99"/>
      <c r="G9" s="99">
        <v>73831125</v>
      </c>
      <c r="H9" s="99"/>
    </row>
    <row r="10" spans="1:8" ht="15">
      <c r="A10" s="204" t="s">
        <v>254</v>
      </c>
      <c r="B10" s="204"/>
      <c r="C10" s="204"/>
      <c r="D10" s="98"/>
      <c r="E10" s="99">
        <v>52532900</v>
      </c>
      <c r="F10" s="99"/>
      <c r="G10" s="99"/>
      <c r="H10" s="99"/>
    </row>
    <row r="11" spans="1:8" ht="15">
      <c r="A11" s="204" t="s">
        <v>255</v>
      </c>
      <c r="B11" s="204"/>
      <c r="C11" s="204"/>
      <c r="D11" s="98"/>
      <c r="E11" s="99">
        <v>65083333</v>
      </c>
      <c r="F11" s="99"/>
      <c r="G11" s="99"/>
      <c r="H11" s="99"/>
    </row>
    <row r="12" spans="1:8" ht="15">
      <c r="A12" s="213" t="s">
        <v>256</v>
      </c>
      <c r="B12" s="213"/>
      <c r="C12" s="213"/>
      <c r="D12" s="120"/>
      <c r="E12" s="121">
        <v>72420000</v>
      </c>
      <c r="F12" s="121"/>
      <c r="G12" s="121"/>
      <c r="H12" s="121"/>
    </row>
    <row r="13" spans="1:8" ht="15">
      <c r="A13" s="204" t="s">
        <v>257</v>
      </c>
      <c r="B13" s="204"/>
      <c r="C13" s="204"/>
      <c r="D13" s="98"/>
      <c r="E13" s="99"/>
      <c r="F13" s="99"/>
      <c r="G13" s="99"/>
      <c r="H13" s="99">
        <v>47301975</v>
      </c>
    </row>
    <row r="14" spans="1:8" ht="15">
      <c r="A14" s="204" t="s">
        <v>258</v>
      </c>
      <c r="B14" s="204"/>
      <c r="C14" s="204"/>
      <c r="D14" s="98"/>
      <c r="E14" s="99"/>
      <c r="F14" s="99"/>
      <c r="G14" s="99">
        <v>29121833</v>
      </c>
      <c r="H14" s="99"/>
    </row>
    <row r="15" spans="1:8" ht="15">
      <c r="A15" s="215" t="s">
        <v>259</v>
      </c>
      <c r="B15" s="216"/>
      <c r="C15" s="217"/>
      <c r="D15" s="100"/>
      <c r="E15" s="99"/>
      <c r="F15" s="99">
        <v>19418500</v>
      </c>
      <c r="G15" s="99"/>
      <c r="H15" s="99"/>
    </row>
    <row r="16" spans="1:8" ht="15">
      <c r="A16" s="204" t="s">
        <v>260</v>
      </c>
      <c r="B16" s="204"/>
      <c r="C16" s="204"/>
      <c r="D16" s="98"/>
      <c r="E16" s="99"/>
      <c r="F16" s="99"/>
      <c r="G16" s="99">
        <v>47301975</v>
      </c>
      <c r="H16" s="99"/>
    </row>
    <row r="17" spans="1:8" ht="15">
      <c r="A17" s="204" t="s">
        <v>261</v>
      </c>
      <c r="B17" s="204"/>
      <c r="C17" s="204"/>
      <c r="D17" s="98"/>
      <c r="E17" s="99">
        <v>27257693</v>
      </c>
      <c r="F17" s="99"/>
      <c r="G17" s="99"/>
      <c r="H17" s="99"/>
    </row>
    <row r="18" spans="1:8" ht="15">
      <c r="A18" s="204" t="s">
        <v>262</v>
      </c>
      <c r="B18" s="204"/>
      <c r="C18" s="204"/>
      <c r="D18" s="98"/>
      <c r="E18" s="99"/>
      <c r="F18" s="99"/>
      <c r="G18" s="99">
        <v>49439667</v>
      </c>
      <c r="H18" s="99"/>
    </row>
    <row r="19" spans="1:8" ht="15">
      <c r="A19" s="204" t="s">
        <v>263</v>
      </c>
      <c r="B19" s="204"/>
      <c r="C19" s="204"/>
      <c r="D19" s="98"/>
      <c r="E19" s="99"/>
      <c r="F19" s="99"/>
      <c r="G19" s="99">
        <v>29121833</v>
      </c>
      <c r="H19" s="99"/>
    </row>
    <row r="20" spans="1:8" ht="15">
      <c r="A20" s="204" t="s">
        <v>264</v>
      </c>
      <c r="B20" s="204"/>
      <c r="C20" s="204"/>
      <c r="D20" s="98"/>
      <c r="E20" s="99"/>
      <c r="F20" s="99"/>
      <c r="G20" s="99">
        <v>40669699</v>
      </c>
      <c r="H20" s="99"/>
    </row>
    <row r="21" spans="1:8" ht="15">
      <c r="A21" s="204" t="s">
        <v>265</v>
      </c>
      <c r="B21" s="204"/>
      <c r="C21" s="204"/>
      <c r="D21" s="98"/>
      <c r="E21" s="99"/>
      <c r="F21" s="99"/>
      <c r="G21" s="99">
        <v>29121833</v>
      </c>
      <c r="H21" s="99"/>
    </row>
    <row r="22" spans="1:8" ht="15">
      <c r="A22" s="204" t="s">
        <v>266</v>
      </c>
      <c r="B22" s="204"/>
      <c r="C22" s="204"/>
      <c r="D22" s="98"/>
      <c r="E22" s="99"/>
      <c r="F22" s="99"/>
      <c r="G22" s="99">
        <v>22660833</v>
      </c>
      <c r="H22" s="99"/>
    </row>
    <row r="23" spans="1:8" ht="15">
      <c r="A23" s="204" t="s">
        <v>267</v>
      </c>
      <c r="B23" s="204"/>
      <c r="C23" s="204"/>
      <c r="D23" s="98"/>
      <c r="E23" s="99"/>
      <c r="F23" s="99"/>
      <c r="G23" s="99">
        <v>47523578</v>
      </c>
      <c r="H23" s="99"/>
    </row>
    <row r="24" spans="1:8" ht="15">
      <c r="A24" s="204" t="s">
        <v>268</v>
      </c>
      <c r="B24" s="204"/>
      <c r="C24" s="204"/>
      <c r="D24" s="98"/>
      <c r="E24" s="99"/>
      <c r="F24" s="99"/>
      <c r="G24" s="99"/>
      <c r="H24" s="99">
        <v>59166667</v>
      </c>
    </row>
    <row r="25" spans="1:8" ht="15">
      <c r="A25" s="204" t="s">
        <v>269</v>
      </c>
      <c r="B25" s="204"/>
      <c r="C25" s="204"/>
      <c r="D25" s="98"/>
      <c r="E25" s="99">
        <v>47301975</v>
      </c>
      <c r="F25" s="99"/>
      <c r="G25" s="99"/>
      <c r="H25" s="99"/>
    </row>
    <row r="26" spans="1:8" ht="15">
      <c r="A26" s="221" t="s">
        <v>330</v>
      </c>
      <c r="B26" s="222"/>
      <c r="C26" s="223"/>
      <c r="D26" s="118"/>
      <c r="E26" s="119">
        <v>15500000</v>
      </c>
      <c r="F26" s="119"/>
      <c r="G26" s="119">
        <v>17670000</v>
      </c>
      <c r="H26" s="119"/>
    </row>
    <row r="27" spans="1:8" ht="15">
      <c r="A27" s="203" t="s">
        <v>76</v>
      </c>
      <c r="B27" s="203"/>
      <c r="C27" s="203"/>
      <c r="D27" s="99">
        <f>E27+F27+G27+H27</f>
        <v>1105977169</v>
      </c>
      <c r="E27" s="99">
        <f>SUM(E4:E25)</f>
        <v>436189234</v>
      </c>
      <c r="F27" s="99">
        <f>SUM(F4:F25)</f>
        <v>19418500</v>
      </c>
      <c r="G27" s="99">
        <f>SUM(G4:G26)</f>
        <v>496348543</v>
      </c>
      <c r="H27" s="99">
        <f>SUM(H4:H25)</f>
        <v>154020892</v>
      </c>
    </row>
    <row r="28" spans="1:8" ht="15">
      <c r="A28" s="203" t="s">
        <v>75</v>
      </c>
      <c r="B28" s="203"/>
      <c r="C28" s="203"/>
      <c r="D28" s="101"/>
      <c r="E28" s="99">
        <v>250000000</v>
      </c>
      <c r="F28" s="99">
        <v>100000000</v>
      </c>
      <c r="G28" s="99">
        <v>950000000</v>
      </c>
      <c r="H28" s="99">
        <v>259267000</v>
      </c>
    </row>
    <row r="29" spans="1:8" ht="15">
      <c r="A29" s="203" t="s">
        <v>77</v>
      </c>
      <c r="B29" s="203"/>
      <c r="C29" s="203"/>
      <c r="D29" s="101"/>
      <c r="E29" s="102">
        <f>E28-E27</f>
        <v>-186189234</v>
      </c>
      <c r="F29" s="102">
        <f>F28-F27</f>
        <v>80581500</v>
      </c>
      <c r="G29" s="102">
        <f>G28-G27</f>
        <v>453651457</v>
      </c>
      <c r="H29" s="102">
        <f>H28-H27</f>
        <v>105246108</v>
      </c>
    </row>
    <row r="30" spans="1:4" ht="15">
      <c r="A30" s="212"/>
      <c r="B30" s="212"/>
      <c r="C30" s="212"/>
      <c r="D30" s="103"/>
    </row>
    <row r="31" spans="1:4" ht="15">
      <c r="A31" s="212"/>
      <c r="B31" s="212"/>
      <c r="C31" s="212"/>
      <c r="D31" s="103"/>
    </row>
    <row r="33" spans="1:9" ht="23.25" customHeight="1">
      <c r="A33" s="205" t="s">
        <v>89</v>
      </c>
      <c r="B33" s="206"/>
      <c r="C33" s="206"/>
      <c r="D33" s="207"/>
      <c r="E33" s="207"/>
      <c r="F33" s="207"/>
      <c r="G33" s="207"/>
      <c r="H33" s="208"/>
      <c r="I33" s="64"/>
    </row>
    <row r="34" spans="1:9" ht="15">
      <c r="A34" s="218" t="s">
        <v>69</v>
      </c>
      <c r="B34" s="218"/>
      <c r="C34" s="220"/>
      <c r="D34" s="203" t="s">
        <v>314</v>
      </c>
      <c r="E34" s="209" t="s">
        <v>31</v>
      </c>
      <c r="F34" s="210"/>
      <c r="G34" s="210"/>
      <c r="H34" s="211"/>
      <c r="I34" s="64"/>
    </row>
    <row r="35" spans="1:10" ht="15">
      <c r="A35" s="203"/>
      <c r="B35" s="203"/>
      <c r="C35" s="203"/>
      <c r="D35" s="203"/>
      <c r="E35" s="105" t="s">
        <v>272</v>
      </c>
      <c r="F35" s="105" t="s">
        <v>273</v>
      </c>
      <c r="G35" s="105" t="s">
        <v>71</v>
      </c>
      <c r="H35" s="105" t="s">
        <v>271</v>
      </c>
      <c r="I35" s="53"/>
      <c r="J35" s="53"/>
    </row>
    <row r="36" spans="1:10" ht="15">
      <c r="A36" s="204" t="s">
        <v>90</v>
      </c>
      <c r="B36" s="204"/>
      <c r="C36" s="204"/>
      <c r="D36" s="98"/>
      <c r="E36" s="99">
        <v>1250000000</v>
      </c>
      <c r="F36" s="99">
        <v>1250000000</v>
      </c>
      <c r="G36" s="99"/>
      <c r="H36" s="99"/>
      <c r="I36" s="62"/>
      <c r="J36" s="62"/>
    </row>
    <row r="37" spans="1:10" ht="15">
      <c r="A37" s="204" t="s">
        <v>313</v>
      </c>
      <c r="B37" s="204"/>
      <c r="C37" s="204"/>
      <c r="D37" s="98"/>
      <c r="E37" s="99">
        <v>1800000000</v>
      </c>
      <c r="F37" s="99">
        <v>2700000000</v>
      </c>
      <c r="G37" s="99"/>
      <c r="H37" s="99"/>
      <c r="I37" s="62"/>
      <c r="J37" s="62"/>
    </row>
    <row r="38" spans="1:10" ht="15">
      <c r="A38" s="204" t="s">
        <v>301</v>
      </c>
      <c r="B38" s="204"/>
      <c r="C38" s="204"/>
      <c r="D38" s="98"/>
      <c r="E38" s="99"/>
      <c r="F38" s="112">
        <v>3881951020</v>
      </c>
      <c r="G38" s="99"/>
      <c r="H38" s="99"/>
      <c r="I38" s="62"/>
      <c r="J38" s="62"/>
    </row>
    <row r="39" spans="1:10" ht="15">
      <c r="A39" s="203" t="s">
        <v>76</v>
      </c>
      <c r="B39" s="203"/>
      <c r="C39" s="203"/>
      <c r="D39" s="101"/>
      <c r="E39" s="99">
        <f>SUM(E36:E38)</f>
        <v>3050000000</v>
      </c>
      <c r="F39" s="99">
        <f>SUM(F36:F38)</f>
        <v>7831951020</v>
      </c>
      <c r="G39" s="99">
        <f>SUM(G36:G38)</f>
        <v>0</v>
      </c>
      <c r="H39" s="99">
        <f>SUM(H36:H38)</f>
        <v>0</v>
      </c>
      <c r="I39" s="62"/>
      <c r="J39" s="62"/>
    </row>
    <row r="40" spans="1:10" ht="15">
      <c r="A40" s="203" t="s">
        <v>75</v>
      </c>
      <c r="B40" s="203"/>
      <c r="C40" s="203"/>
      <c r="D40" s="101"/>
      <c r="E40" s="99">
        <v>3050000000</v>
      </c>
      <c r="F40" s="99">
        <v>8516000000</v>
      </c>
      <c r="G40" s="99">
        <f>60000000+109767000</f>
        <v>169767000</v>
      </c>
      <c r="H40" s="99">
        <f>60000000+132675000</f>
        <v>192675000</v>
      </c>
      <c r="I40" s="62"/>
      <c r="J40" s="62"/>
    </row>
    <row r="41" spans="1:10" ht="15">
      <c r="A41" s="203" t="s">
        <v>77</v>
      </c>
      <c r="B41" s="203"/>
      <c r="C41" s="203"/>
      <c r="D41" s="101"/>
      <c r="E41" s="102">
        <f>E40-E39</f>
        <v>0</v>
      </c>
      <c r="F41" s="102">
        <f>F40-F39</f>
        <v>684048980</v>
      </c>
      <c r="G41" s="102">
        <f>G40-G39</f>
        <v>169767000</v>
      </c>
      <c r="H41" s="102">
        <f>H40-H39</f>
        <v>192675000</v>
      </c>
      <c r="I41" s="63"/>
      <c r="J41" s="63"/>
    </row>
    <row r="44" spans="1:10" ht="21" customHeight="1">
      <c r="A44" s="214" t="s">
        <v>279</v>
      </c>
      <c r="B44" s="214"/>
      <c r="C44" s="214"/>
      <c r="D44" s="214"/>
      <c r="E44" s="214"/>
      <c r="F44" s="214"/>
      <c r="G44" s="214"/>
      <c r="H44" s="214"/>
      <c r="I44" s="214"/>
      <c r="J44" s="214"/>
    </row>
    <row r="45" spans="1:10" ht="15">
      <c r="A45" s="218" t="s">
        <v>69</v>
      </c>
      <c r="B45" s="218"/>
      <c r="C45" s="218"/>
      <c r="D45" s="218" t="s">
        <v>314</v>
      </c>
      <c r="E45" s="219" t="s">
        <v>31</v>
      </c>
      <c r="F45" s="219"/>
      <c r="G45" s="219"/>
      <c r="H45" s="219"/>
      <c r="I45" s="219"/>
      <c r="J45" s="219"/>
    </row>
    <row r="46" spans="1:10" ht="15">
      <c r="A46" s="203"/>
      <c r="B46" s="203"/>
      <c r="C46" s="203"/>
      <c r="D46" s="203"/>
      <c r="E46" s="97" t="s">
        <v>280</v>
      </c>
      <c r="F46" s="97" t="s">
        <v>273</v>
      </c>
      <c r="G46" s="97" t="s">
        <v>72</v>
      </c>
      <c r="H46" s="97" t="s">
        <v>73</v>
      </c>
      <c r="I46" s="81" t="s">
        <v>298</v>
      </c>
      <c r="J46" s="56" t="s">
        <v>79</v>
      </c>
    </row>
    <row r="47" spans="1:10" ht="15">
      <c r="A47" s="204" t="s">
        <v>281</v>
      </c>
      <c r="B47" s="204"/>
      <c r="C47" s="204"/>
      <c r="D47" s="98" t="s">
        <v>315</v>
      </c>
      <c r="E47" s="99"/>
      <c r="F47" s="99"/>
      <c r="G47" s="99"/>
      <c r="H47" s="99">
        <v>27071000</v>
      </c>
      <c r="I47" s="82"/>
      <c r="J47" s="83"/>
    </row>
    <row r="48" spans="1:10" ht="15">
      <c r="A48" s="204" t="s">
        <v>284</v>
      </c>
      <c r="B48" s="204"/>
      <c r="C48" s="204"/>
      <c r="D48" s="98"/>
      <c r="E48" s="99"/>
      <c r="F48" s="99"/>
      <c r="G48" s="99"/>
      <c r="H48" s="99"/>
      <c r="I48" s="35">
        <v>120000000</v>
      </c>
      <c r="J48" s="83"/>
    </row>
    <row r="49" spans="1:10" ht="15">
      <c r="A49" s="204" t="s">
        <v>288</v>
      </c>
      <c r="B49" s="204"/>
      <c r="C49" s="204"/>
      <c r="D49" s="98"/>
      <c r="E49" s="99"/>
      <c r="F49" s="99"/>
      <c r="G49" s="99"/>
      <c r="H49" s="99">
        <v>700000000</v>
      </c>
      <c r="I49" s="35"/>
      <c r="J49" s="83"/>
    </row>
    <row r="50" spans="1:10" ht="15">
      <c r="A50" s="204" t="s">
        <v>292</v>
      </c>
      <c r="B50" s="204"/>
      <c r="C50" s="204"/>
      <c r="D50" s="98"/>
      <c r="E50" s="99"/>
      <c r="F50" s="99"/>
      <c r="G50" s="99"/>
      <c r="H50" s="99">
        <v>400000000</v>
      </c>
      <c r="I50" s="35"/>
      <c r="J50" s="83"/>
    </row>
    <row r="51" spans="1:10" ht="15">
      <c r="A51" s="204" t="s">
        <v>299</v>
      </c>
      <c r="B51" s="204"/>
      <c r="C51" s="204"/>
      <c r="D51" s="98"/>
      <c r="E51" s="99">
        <v>3938228045</v>
      </c>
      <c r="F51" s="99"/>
      <c r="G51" s="99"/>
      <c r="H51" s="99"/>
      <c r="I51" s="35"/>
      <c r="J51" s="83"/>
    </row>
    <row r="52" spans="1:10" ht="15">
      <c r="A52" s="204" t="s">
        <v>300</v>
      </c>
      <c r="B52" s="204"/>
      <c r="C52" s="204"/>
      <c r="D52" s="98"/>
      <c r="E52" s="99"/>
      <c r="F52" s="99"/>
      <c r="G52" s="99"/>
      <c r="H52" s="99"/>
      <c r="I52" s="35"/>
      <c r="J52" s="83">
        <v>9114508833</v>
      </c>
    </row>
    <row r="53" spans="1:10" ht="15">
      <c r="A53" s="204" t="s">
        <v>302</v>
      </c>
      <c r="B53" s="204"/>
      <c r="C53" s="204"/>
      <c r="D53" s="98"/>
      <c r="E53" s="99"/>
      <c r="F53" s="112">
        <v>2697626980</v>
      </c>
      <c r="G53" s="99"/>
      <c r="H53" s="99"/>
      <c r="I53" s="35"/>
      <c r="J53" s="83"/>
    </row>
    <row r="54" spans="1:10" ht="15">
      <c r="A54" s="203" t="s">
        <v>76</v>
      </c>
      <c r="B54" s="203"/>
      <c r="C54" s="203"/>
      <c r="D54" s="106"/>
      <c r="E54" s="99">
        <f aca="true" t="shared" si="0" ref="E54:J54">SUM(E47:E53)</f>
        <v>3938228045</v>
      </c>
      <c r="F54" s="99">
        <f t="shared" si="0"/>
        <v>2697626980</v>
      </c>
      <c r="G54" s="99">
        <f t="shared" si="0"/>
        <v>0</v>
      </c>
      <c r="H54" s="99">
        <f t="shared" si="0"/>
        <v>1127071000</v>
      </c>
      <c r="I54" s="35">
        <f t="shared" si="0"/>
        <v>120000000</v>
      </c>
      <c r="J54" s="35">
        <f t="shared" si="0"/>
        <v>9114508833</v>
      </c>
    </row>
    <row r="55" spans="1:10" ht="15">
      <c r="A55" s="203" t="s">
        <v>75</v>
      </c>
      <c r="B55" s="203"/>
      <c r="C55" s="203"/>
      <c r="D55" s="101"/>
      <c r="E55" s="99">
        <v>3938228045</v>
      </c>
      <c r="F55" s="99">
        <v>3178000000</v>
      </c>
      <c r="G55" s="99">
        <v>604414222</v>
      </c>
      <c r="H55" s="99">
        <v>1139300000</v>
      </c>
      <c r="I55" s="35"/>
      <c r="J55" s="82">
        <v>0</v>
      </c>
    </row>
    <row r="56" spans="1:10" ht="15">
      <c r="A56" s="203" t="s">
        <v>77</v>
      </c>
      <c r="B56" s="203"/>
      <c r="C56" s="203"/>
      <c r="D56" s="101"/>
      <c r="E56" s="102">
        <f aca="true" t="shared" si="1" ref="E56:J56">E55-E54</f>
        <v>0</v>
      </c>
      <c r="F56" s="102">
        <f t="shared" si="1"/>
        <v>480373020</v>
      </c>
      <c r="G56" s="102">
        <f t="shared" si="1"/>
        <v>604414222</v>
      </c>
      <c r="H56" s="102">
        <f t="shared" si="1"/>
        <v>12229000</v>
      </c>
      <c r="I56" s="89">
        <f t="shared" si="1"/>
        <v>-120000000</v>
      </c>
      <c r="J56" s="89">
        <f t="shared" si="1"/>
        <v>-9114508833</v>
      </c>
    </row>
    <row r="60" spans="2:5" ht="15">
      <c r="B60" s="107">
        <v>611</v>
      </c>
      <c r="E60" s="109">
        <f>SUM(E27:H27)</f>
        <v>1105977169</v>
      </c>
    </row>
    <row r="61" spans="2:9" ht="15">
      <c r="B61" s="107">
        <v>612</v>
      </c>
      <c r="E61" s="109">
        <f>SUM(E39:H39)</f>
        <v>10881951020</v>
      </c>
      <c r="G61" s="110">
        <f>4566000000/7744000000</f>
        <v>0.5896177685950413</v>
      </c>
      <c r="I61" s="88"/>
    </row>
    <row r="62" spans="2:7" ht="15">
      <c r="B62" s="107">
        <v>613</v>
      </c>
      <c r="E62" s="109">
        <f>SUM(E54:J54)</f>
        <v>16997434858</v>
      </c>
      <c r="G62" s="110">
        <f>3178000000/7744000000</f>
        <v>0.41038223140495866</v>
      </c>
    </row>
    <row r="64" spans="2:5" ht="15">
      <c r="B64" s="107" t="s">
        <v>76</v>
      </c>
      <c r="E64" s="109">
        <f>E60+E61+E62</f>
        <v>28985363047</v>
      </c>
    </row>
    <row r="66" ht="15">
      <c r="E66" s="109"/>
    </row>
    <row r="69" ht="15">
      <c r="D69" s="111"/>
    </row>
  </sheetData>
  <sheetProtection/>
  <mergeCells count="56">
    <mergeCell ref="A26:C26"/>
    <mergeCell ref="A41:C41"/>
    <mergeCell ref="D34:D35"/>
    <mergeCell ref="A4:C4"/>
    <mergeCell ref="A22:C22"/>
    <mergeCell ref="A16:C16"/>
    <mergeCell ref="A17:C17"/>
    <mergeCell ref="A6:C6"/>
    <mergeCell ref="A7:C7"/>
    <mergeCell ref="A8:C8"/>
    <mergeCell ref="A21:C21"/>
    <mergeCell ref="D45:D46"/>
    <mergeCell ref="A37:C37"/>
    <mergeCell ref="A44:J44"/>
    <mergeCell ref="E45:J45"/>
    <mergeCell ref="A45:C46"/>
    <mergeCell ref="A31:C31"/>
    <mergeCell ref="A34:C35"/>
    <mergeCell ref="A27:C27"/>
    <mergeCell ref="A28:C28"/>
    <mergeCell ref="A1:H1"/>
    <mergeCell ref="E2:H2"/>
    <mergeCell ref="A2:C3"/>
    <mergeCell ref="A5:C5"/>
    <mergeCell ref="A25:C25"/>
    <mergeCell ref="D2:D3"/>
    <mergeCell ref="A18:C18"/>
    <mergeCell ref="A23:C23"/>
    <mergeCell ref="A24:C24"/>
    <mergeCell ref="A15:C15"/>
    <mergeCell ref="A29:C29"/>
    <mergeCell ref="A30:C30"/>
    <mergeCell ref="A20:C20"/>
    <mergeCell ref="A9:C9"/>
    <mergeCell ref="A11:C11"/>
    <mergeCell ref="A10:C10"/>
    <mergeCell ref="A12:C12"/>
    <mergeCell ref="A13:C13"/>
    <mergeCell ref="A14:C14"/>
    <mergeCell ref="A19:C19"/>
    <mergeCell ref="A48:C48"/>
    <mergeCell ref="A49:C49"/>
    <mergeCell ref="A55:C55"/>
    <mergeCell ref="A47:C47"/>
    <mergeCell ref="A33:H33"/>
    <mergeCell ref="E34:H34"/>
    <mergeCell ref="A39:C39"/>
    <mergeCell ref="A40:C40"/>
    <mergeCell ref="A36:C36"/>
    <mergeCell ref="A38:C38"/>
    <mergeCell ref="A56:C56"/>
    <mergeCell ref="A50:C50"/>
    <mergeCell ref="A51:C51"/>
    <mergeCell ref="A52:C52"/>
    <mergeCell ref="A53:C53"/>
    <mergeCell ref="A54:C54"/>
  </mergeCells>
  <printOptions/>
  <pageMargins left="0.7" right="0.7" top="0.75" bottom="0.75" header="0.3" footer="0.3"/>
  <pageSetup fitToHeight="1" fitToWidth="1" horizontalDpi="600" verticalDpi="600" orientation="portrait" paperSize="216" scale="37" r:id="rId1"/>
</worksheet>
</file>

<file path=xl/worksheets/sheet4.xml><?xml version="1.0" encoding="utf-8"?>
<worksheet xmlns="http://schemas.openxmlformats.org/spreadsheetml/2006/main" xmlns:r="http://schemas.openxmlformats.org/officeDocument/2006/relationships">
  <sheetPr>
    <pageSetUpPr fitToPage="1"/>
  </sheetPr>
  <dimension ref="A1:K43"/>
  <sheetViews>
    <sheetView zoomScalePageLayoutView="0" workbookViewId="0" topLeftCell="A10">
      <selection activeCell="D30" sqref="D30:E30"/>
    </sheetView>
  </sheetViews>
  <sheetFormatPr defaultColWidth="11.421875" defaultRowHeight="15"/>
  <cols>
    <col min="1" max="3" width="15.57421875" style="0" customWidth="1"/>
    <col min="4" max="4" width="16.7109375" style="0" bestFit="1" customWidth="1"/>
    <col min="5" max="6" width="9.28125" style="0" customWidth="1"/>
    <col min="7" max="7" width="15.57421875" style="0" bestFit="1" customWidth="1"/>
    <col min="8" max="8" width="13.7109375" style="0" bestFit="1" customWidth="1"/>
  </cols>
  <sheetData>
    <row r="1" spans="1:11" ht="15">
      <c r="A1" s="219" t="s">
        <v>78</v>
      </c>
      <c r="B1" s="219"/>
      <c r="C1" s="219"/>
      <c r="D1" s="219"/>
      <c r="E1" s="219"/>
      <c r="F1" s="96"/>
      <c r="G1" s="219" t="s">
        <v>179</v>
      </c>
      <c r="H1" s="219"/>
      <c r="I1" s="219"/>
      <c r="J1" s="219"/>
      <c r="K1" s="219"/>
    </row>
    <row r="2" spans="1:11" ht="15">
      <c r="A2" s="241" t="s">
        <v>69</v>
      </c>
      <c r="B2" s="241"/>
      <c r="C2" s="241"/>
      <c r="D2" s="219" t="s">
        <v>31</v>
      </c>
      <c r="E2" s="219"/>
      <c r="F2" s="96"/>
      <c r="G2" s="241" t="s">
        <v>69</v>
      </c>
      <c r="H2" s="241"/>
      <c r="I2" s="241"/>
      <c r="J2" s="219" t="s">
        <v>31</v>
      </c>
      <c r="K2" s="219"/>
    </row>
    <row r="3" spans="1:11" ht="15">
      <c r="A3" s="241"/>
      <c r="B3" s="241"/>
      <c r="C3" s="241"/>
      <c r="D3" s="247" t="s">
        <v>79</v>
      </c>
      <c r="E3" s="248"/>
      <c r="F3" s="96"/>
      <c r="G3" s="241"/>
      <c r="H3" s="241"/>
      <c r="I3" s="241"/>
      <c r="J3" s="242" t="s">
        <v>79</v>
      </c>
      <c r="K3" s="243"/>
    </row>
    <row r="4" spans="1:11" ht="15">
      <c r="A4" s="244" t="s">
        <v>80</v>
      </c>
      <c r="B4" s="244"/>
      <c r="C4" s="232"/>
      <c r="D4" s="245">
        <f>'PAA 2019'!R27</f>
        <v>23979000</v>
      </c>
      <c r="E4" s="245"/>
      <c r="F4" s="114"/>
      <c r="G4" s="230" t="s">
        <v>185</v>
      </c>
      <c r="H4" s="230"/>
      <c r="I4" s="230"/>
      <c r="J4" s="235">
        <v>170000000</v>
      </c>
      <c r="K4" s="235"/>
    </row>
    <row r="5" spans="1:11" ht="15">
      <c r="A5" s="244" t="s">
        <v>81</v>
      </c>
      <c r="B5" s="244"/>
      <c r="C5" s="244"/>
      <c r="D5" s="246">
        <f>'PAA 2019'!R28</f>
        <v>58391400</v>
      </c>
      <c r="E5" s="246"/>
      <c r="F5" s="114"/>
      <c r="G5" s="230"/>
      <c r="H5" s="230"/>
      <c r="I5" s="230"/>
      <c r="J5" s="235">
        <f>'PAA 2019'!Y28</f>
        <v>57286200</v>
      </c>
      <c r="K5" s="235"/>
    </row>
    <row r="6" spans="1:11" ht="15">
      <c r="A6" s="244" t="s">
        <v>82</v>
      </c>
      <c r="B6" s="244"/>
      <c r="C6" s="244"/>
      <c r="D6" s="245">
        <f>'PAA 2019'!R29</f>
        <v>46898000</v>
      </c>
      <c r="E6" s="245"/>
      <c r="F6" s="114"/>
      <c r="G6" s="230"/>
      <c r="H6" s="230"/>
      <c r="I6" s="230"/>
      <c r="J6" s="235">
        <f>'PAA 2019'!Y29</f>
        <v>46898000</v>
      </c>
      <c r="K6" s="235"/>
    </row>
    <row r="7" spans="1:11" ht="15">
      <c r="A7" s="244" t="s">
        <v>83</v>
      </c>
      <c r="B7" s="244"/>
      <c r="C7" s="244"/>
      <c r="D7" s="245">
        <f>'PAA 2019'!R30</f>
        <v>34184000</v>
      </c>
      <c r="E7" s="245"/>
      <c r="F7" s="114"/>
      <c r="G7" s="236" t="s">
        <v>76</v>
      </c>
      <c r="H7" s="236"/>
      <c r="I7" s="236"/>
      <c r="J7" s="237">
        <f>SUM(J4:K6)</f>
        <v>274184200</v>
      </c>
      <c r="K7" s="237"/>
    </row>
    <row r="8" spans="1:11" ht="15">
      <c r="A8" s="244" t="s">
        <v>84</v>
      </c>
      <c r="B8" s="244"/>
      <c r="C8" s="244"/>
      <c r="D8" s="245">
        <f>'PAA 2019'!R31</f>
        <v>27695200</v>
      </c>
      <c r="E8" s="245"/>
      <c r="F8" s="114"/>
      <c r="G8" s="231" t="s">
        <v>75</v>
      </c>
      <c r="H8" s="231"/>
      <c r="I8" s="231"/>
      <c r="J8" s="240">
        <v>179000000</v>
      </c>
      <c r="K8" s="240"/>
    </row>
    <row r="9" spans="1:11" ht="15">
      <c r="A9" s="244" t="s">
        <v>85</v>
      </c>
      <c r="B9" s="244"/>
      <c r="C9" s="244"/>
      <c r="D9" s="245">
        <f>'PAA 2019'!R34</f>
        <v>50202233</v>
      </c>
      <c r="E9" s="245"/>
      <c r="F9" s="114"/>
      <c r="G9" s="231" t="s">
        <v>77</v>
      </c>
      <c r="H9" s="231"/>
      <c r="I9" s="231"/>
      <c r="J9" s="240">
        <f>J8-J7</f>
        <v>-95184200</v>
      </c>
      <c r="K9" s="240"/>
    </row>
    <row r="10" spans="1:6" ht="15">
      <c r="A10" s="244" t="s">
        <v>87</v>
      </c>
      <c r="B10" s="244"/>
      <c r="C10" s="244"/>
      <c r="D10" s="245">
        <f>'PAA 2019'!R32</f>
        <v>17190000</v>
      </c>
      <c r="E10" s="245"/>
      <c r="F10" s="114"/>
    </row>
    <row r="11" spans="1:6" ht="15">
      <c r="A11" s="244" t="s">
        <v>88</v>
      </c>
      <c r="B11" s="244"/>
      <c r="C11" s="244"/>
      <c r="D11" s="245">
        <f>'PAA 2019'!R33</f>
        <v>51208000</v>
      </c>
      <c r="E11" s="245"/>
      <c r="F11" s="114"/>
    </row>
    <row r="12" spans="1:8" ht="15">
      <c r="A12" s="232" t="s">
        <v>140</v>
      </c>
      <c r="B12" s="233"/>
      <c r="C12" s="234"/>
      <c r="D12" s="238">
        <f>'PAA 2019'!S38</f>
        <v>40396367</v>
      </c>
      <c r="E12" s="239"/>
      <c r="F12" s="114"/>
      <c r="H12" s="90"/>
    </row>
    <row r="13" spans="1:11" ht="15">
      <c r="A13" s="232" t="s">
        <v>141</v>
      </c>
      <c r="B13" s="233"/>
      <c r="C13" s="234"/>
      <c r="D13" s="238">
        <f>'PAA 2019'!S39</f>
        <v>61520000</v>
      </c>
      <c r="E13" s="239"/>
      <c r="F13" s="114"/>
      <c r="G13" s="219" t="s">
        <v>179</v>
      </c>
      <c r="H13" s="219"/>
      <c r="I13" s="219"/>
      <c r="J13" s="219"/>
      <c r="K13" s="219"/>
    </row>
    <row r="14" spans="1:11" ht="15">
      <c r="A14" s="232" t="s">
        <v>164</v>
      </c>
      <c r="B14" s="233"/>
      <c r="C14" s="234"/>
      <c r="D14" s="238">
        <v>69639167</v>
      </c>
      <c r="E14" s="239"/>
      <c r="F14" s="114"/>
      <c r="G14" s="241" t="s">
        <v>69</v>
      </c>
      <c r="H14" s="241"/>
      <c r="I14" s="241"/>
      <c r="J14" s="219" t="s">
        <v>31</v>
      </c>
      <c r="K14" s="219"/>
    </row>
    <row r="15" spans="1:11" ht="15">
      <c r="A15" s="232" t="s">
        <v>165</v>
      </c>
      <c r="B15" s="233"/>
      <c r="C15" s="234"/>
      <c r="D15" s="238">
        <v>47552250</v>
      </c>
      <c r="E15" s="239"/>
      <c r="F15" s="114"/>
      <c r="G15" s="241"/>
      <c r="H15" s="241"/>
      <c r="I15" s="241"/>
      <c r="J15" s="242" t="s">
        <v>79</v>
      </c>
      <c r="K15" s="243"/>
    </row>
    <row r="16" spans="1:11" ht="15">
      <c r="A16" s="232" t="s">
        <v>166</v>
      </c>
      <c r="B16" s="233"/>
      <c r="C16" s="234"/>
      <c r="D16" s="238">
        <v>48126167</v>
      </c>
      <c r="E16" s="239"/>
      <c r="F16" s="114"/>
      <c r="G16" s="230" t="s">
        <v>322</v>
      </c>
      <c r="H16" s="230"/>
      <c r="I16" s="230"/>
      <c r="J16" s="235">
        <v>300000000</v>
      </c>
      <c r="K16" s="235"/>
    </row>
    <row r="17" spans="1:11" ht="15">
      <c r="A17" s="232" t="s">
        <v>167</v>
      </c>
      <c r="B17" s="233"/>
      <c r="C17" s="234"/>
      <c r="D17" s="238">
        <v>69639167</v>
      </c>
      <c r="E17" s="239"/>
      <c r="F17" s="114"/>
      <c r="G17" s="230"/>
      <c r="H17" s="230"/>
      <c r="I17" s="230"/>
      <c r="J17" s="235">
        <f>'PAA 2019'!Y40</f>
        <v>63029333</v>
      </c>
      <c r="K17" s="235"/>
    </row>
    <row r="18" spans="1:11" ht="15">
      <c r="A18" s="232" t="s">
        <v>168</v>
      </c>
      <c r="B18" s="233"/>
      <c r="C18" s="234"/>
      <c r="D18" s="238">
        <v>56311875</v>
      </c>
      <c r="E18" s="239"/>
      <c r="F18" s="114"/>
      <c r="G18" s="230"/>
      <c r="H18" s="230"/>
      <c r="I18" s="230"/>
      <c r="J18" s="235">
        <f>'PAA 2019'!Y41</f>
        <v>43032033</v>
      </c>
      <c r="K18" s="235"/>
    </row>
    <row r="19" spans="1:11" ht="15">
      <c r="A19" s="232" t="s">
        <v>169</v>
      </c>
      <c r="B19" s="233"/>
      <c r="C19" s="234"/>
      <c r="D19" s="238">
        <v>56977500</v>
      </c>
      <c r="E19" s="239"/>
      <c r="F19" s="114"/>
      <c r="G19" s="236" t="s">
        <v>76</v>
      </c>
      <c r="H19" s="236"/>
      <c r="I19" s="236"/>
      <c r="J19" s="237">
        <f>SUM(J16:K18)</f>
        <v>406061366</v>
      </c>
      <c r="K19" s="237"/>
    </row>
    <row r="20" spans="1:11" ht="15">
      <c r="A20" s="232" t="s">
        <v>170</v>
      </c>
      <c r="B20" s="233"/>
      <c r="C20" s="234"/>
      <c r="D20" s="238">
        <v>53809125</v>
      </c>
      <c r="E20" s="239"/>
      <c r="F20" s="114"/>
      <c r="G20" s="231" t="s">
        <v>75</v>
      </c>
      <c r="H20" s="231"/>
      <c r="I20" s="231"/>
      <c r="J20" s="240"/>
      <c r="K20" s="240"/>
    </row>
    <row r="21" spans="1:11" ht="15">
      <c r="A21" s="232" t="s">
        <v>171</v>
      </c>
      <c r="B21" s="233"/>
      <c r="C21" s="234"/>
      <c r="D21" s="238">
        <v>62533250</v>
      </c>
      <c r="E21" s="239"/>
      <c r="F21" s="114"/>
      <c r="G21" s="231" t="s">
        <v>77</v>
      </c>
      <c r="H21" s="231"/>
      <c r="I21" s="231"/>
      <c r="J21" s="240">
        <f>J20-J19</f>
        <v>-406061366</v>
      </c>
      <c r="K21" s="240"/>
    </row>
    <row r="22" spans="1:6" ht="15">
      <c r="A22" s="232" t="s">
        <v>172</v>
      </c>
      <c r="B22" s="233"/>
      <c r="C22" s="234"/>
      <c r="D22" s="238">
        <v>49063958</v>
      </c>
      <c r="E22" s="239"/>
      <c r="F22" s="114"/>
    </row>
    <row r="23" spans="1:6" ht="15">
      <c r="A23" s="232" t="s">
        <v>173</v>
      </c>
      <c r="B23" s="233"/>
      <c r="C23" s="234"/>
      <c r="D23" s="238">
        <v>64136667</v>
      </c>
      <c r="E23" s="239"/>
      <c r="F23" s="114"/>
    </row>
    <row r="24" spans="1:6" ht="15">
      <c r="A24" s="232" t="s">
        <v>174</v>
      </c>
      <c r="B24" s="233"/>
      <c r="C24" s="234"/>
      <c r="D24" s="238">
        <v>69686500</v>
      </c>
      <c r="E24" s="239"/>
      <c r="F24" s="114"/>
    </row>
    <row r="25" spans="1:6" ht="15">
      <c r="A25" s="232" t="s">
        <v>187</v>
      </c>
      <c r="B25" s="233"/>
      <c r="C25" s="234"/>
      <c r="D25" s="238">
        <v>40233333</v>
      </c>
      <c r="E25" s="239"/>
      <c r="F25" s="114"/>
    </row>
    <row r="26" spans="1:6" ht="15">
      <c r="A26" s="244" t="s">
        <v>186</v>
      </c>
      <c r="B26" s="244"/>
      <c r="C26" s="244"/>
      <c r="D26" s="245">
        <v>60350000</v>
      </c>
      <c r="E26" s="245"/>
      <c r="F26" s="114"/>
    </row>
    <row r="27" spans="1:6" ht="15">
      <c r="A27" s="232" t="s">
        <v>192</v>
      </c>
      <c r="B27" s="233"/>
      <c r="C27" s="234"/>
      <c r="D27" s="238">
        <f>'PAA 2019'!S54</f>
        <v>56683333</v>
      </c>
      <c r="E27" s="239"/>
      <c r="F27" s="114"/>
    </row>
    <row r="28" spans="1:6" ht="15">
      <c r="A28" s="232" t="s">
        <v>193</v>
      </c>
      <c r="B28" s="233"/>
      <c r="C28" s="234"/>
      <c r="D28" s="238">
        <f>'PAA 2019'!S55</f>
        <v>24760000</v>
      </c>
      <c r="E28" s="239"/>
      <c r="F28" s="114"/>
    </row>
    <row r="29" spans="1:6" ht="15">
      <c r="A29" s="224" t="s">
        <v>318</v>
      </c>
      <c r="B29" s="225"/>
      <c r="C29" s="226"/>
      <c r="D29" s="227">
        <v>94666667</v>
      </c>
      <c r="E29" s="228"/>
      <c r="F29" s="113"/>
    </row>
    <row r="30" spans="1:6" ht="15">
      <c r="A30" s="224" t="s">
        <v>199</v>
      </c>
      <c r="B30" s="225"/>
      <c r="C30" s="226"/>
      <c r="D30" s="227">
        <v>88395000</v>
      </c>
      <c r="E30" s="228"/>
      <c r="F30" s="113"/>
    </row>
    <row r="31" spans="1:6" ht="15">
      <c r="A31" s="230" t="s">
        <v>200</v>
      </c>
      <c r="B31" s="230"/>
      <c r="C31" s="230"/>
      <c r="D31" s="227">
        <v>47533731</v>
      </c>
      <c r="E31" s="228"/>
      <c r="F31" s="113"/>
    </row>
    <row r="32" spans="1:6" ht="15">
      <c r="A32" s="94" t="s">
        <v>213</v>
      </c>
      <c r="B32" s="94"/>
      <c r="C32" s="94"/>
      <c r="D32" s="227">
        <v>63308333</v>
      </c>
      <c r="E32" s="228"/>
      <c r="F32" s="113"/>
    </row>
    <row r="33" spans="1:6" ht="16.5">
      <c r="A33" s="229" t="s">
        <v>214</v>
      </c>
      <c r="B33" s="229"/>
      <c r="C33" s="229"/>
      <c r="D33" s="227">
        <v>153649088</v>
      </c>
      <c r="E33" s="228"/>
      <c r="F33" s="113"/>
    </row>
    <row r="34" spans="1:6" ht="15">
      <c r="A34" s="230" t="s">
        <v>223</v>
      </c>
      <c r="B34" s="230"/>
      <c r="C34" s="230"/>
      <c r="D34" s="227">
        <v>93838333</v>
      </c>
      <c r="E34" s="228"/>
      <c r="F34" s="113"/>
    </row>
    <row r="35" spans="1:6" ht="15">
      <c r="A35" s="230" t="s">
        <v>324</v>
      </c>
      <c r="B35" s="230"/>
      <c r="C35" s="230"/>
      <c r="D35" s="227">
        <v>92832500</v>
      </c>
      <c r="E35" s="228"/>
      <c r="F35" s="113"/>
    </row>
    <row r="36" spans="1:6" ht="15">
      <c r="A36" s="236" t="s">
        <v>76</v>
      </c>
      <c r="B36" s="236"/>
      <c r="C36" s="236"/>
      <c r="D36" s="237">
        <f>SUM(D4:E35)</f>
        <v>1875390144</v>
      </c>
      <c r="E36" s="237"/>
      <c r="F36" s="115"/>
    </row>
    <row r="37" spans="1:7" ht="15">
      <c r="A37" s="231" t="s">
        <v>75</v>
      </c>
      <c r="B37" s="231"/>
      <c r="C37" s="231"/>
      <c r="D37" s="240">
        <v>2205000000</v>
      </c>
      <c r="E37" s="240"/>
      <c r="F37" s="95"/>
      <c r="G37" s="88">
        <f>+D38-G38</f>
        <v>123760370</v>
      </c>
    </row>
    <row r="38" spans="1:7" ht="15">
      <c r="A38" s="231" t="s">
        <v>77</v>
      </c>
      <c r="B38" s="231"/>
      <c r="C38" s="231"/>
      <c r="D38" s="240">
        <f>D37-D36</f>
        <v>329609856</v>
      </c>
      <c r="E38" s="240"/>
      <c r="F38" s="95"/>
      <c r="G38" s="93">
        <v>205849486</v>
      </c>
    </row>
    <row r="40" ht="15">
      <c r="D40" s="88"/>
    </row>
    <row r="41" spans="2:4" ht="15">
      <c r="B41" t="s">
        <v>96</v>
      </c>
      <c r="D41" s="88">
        <f>+D36+J7+J19</f>
        <v>2555635710</v>
      </c>
    </row>
    <row r="42" spans="2:4" ht="15">
      <c r="B42" t="s">
        <v>123</v>
      </c>
      <c r="D42" s="88">
        <f>'RESUMEN INVERSIÓN'!E64</f>
        <v>28985363047</v>
      </c>
    </row>
    <row r="43" spans="2:4" ht="15">
      <c r="B43" t="s">
        <v>316</v>
      </c>
      <c r="D43" s="88">
        <f>D41+D42</f>
        <v>31540998757</v>
      </c>
    </row>
  </sheetData>
  <sheetProtection/>
  <mergeCells count="107">
    <mergeCell ref="G20:I20"/>
    <mergeCell ref="J20:K20"/>
    <mergeCell ref="G21:I21"/>
    <mergeCell ref="J21:K21"/>
    <mergeCell ref="G17:I17"/>
    <mergeCell ref="J17:K17"/>
    <mergeCell ref="G18:I18"/>
    <mergeCell ref="J18:K18"/>
    <mergeCell ref="G19:I19"/>
    <mergeCell ref="J19:K19"/>
    <mergeCell ref="A34:C34"/>
    <mergeCell ref="D34:E34"/>
    <mergeCell ref="A35:C35"/>
    <mergeCell ref="D35:E35"/>
    <mergeCell ref="G13:K13"/>
    <mergeCell ref="G14:I15"/>
    <mergeCell ref="J14:K14"/>
    <mergeCell ref="J15:K15"/>
    <mergeCell ref="G16:I16"/>
    <mergeCell ref="J16:K16"/>
    <mergeCell ref="A11:C11"/>
    <mergeCell ref="A1:E1"/>
    <mergeCell ref="A2:C3"/>
    <mergeCell ref="D2:E2"/>
    <mergeCell ref="D3:E3"/>
    <mergeCell ref="A4:C4"/>
    <mergeCell ref="A5:C5"/>
    <mergeCell ref="D10:E10"/>
    <mergeCell ref="A6:C6"/>
    <mergeCell ref="A7:C7"/>
    <mergeCell ref="A8:C8"/>
    <mergeCell ref="A9:C9"/>
    <mergeCell ref="A10:C10"/>
    <mergeCell ref="D4:E4"/>
    <mergeCell ref="D5:E5"/>
    <mergeCell ref="D6:E6"/>
    <mergeCell ref="D7:E7"/>
    <mergeCell ref="D8:E8"/>
    <mergeCell ref="D9:E9"/>
    <mergeCell ref="D11:E11"/>
    <mergeCell ref="D26:E26"/>
    <mergeCell ref="D29:E29"/>
    <mergeCell ref="D37:E37"/>
    <mergeCell ref="D36:E36"/>
    <mergeCell ref="D24:E24"/>
    <mergeCell ref="D32:E32"/>
    <mergeCell ref="D33:E33"/>
    <mergeCell ref="D18:E18"/>
    <mergeCell ref="D25:E25"/>
    <mergeCell ref="A12:C12"/>
    <mergeCell ref="A13:C13"/>
    <mergeCell ref="A14:C14"/>
    <mergeCell ref="A15:C15"/>
    <mergeCell ref="A16:C16"/>
    <mergeCell ref="A17:C17"/>
    <mergeCell ref="A19:C19"/>
    <mergeCell ref="A37:C37"/>
    <mergeCell ref="A38:C38"/>
    <mergeCell ref="D38:E38"/>
    <mergeCell ref="A18:C18"/>
    <mergeCell ref="A26:C26"/>
    <mergeCell ref="A29:C29"/>
    <mergeCell ref="A36:C36"/>
    <mergeCell ref="D19:E19"/>
    <mergeCell ref="D20:E20"/>
    <mergeCell ref="D12:E12"/>
    <mergeCell ref="D13:E13"/>
    <mergeCell ref="D14:E14"/>
    <mergeCell ref="D15:E15"/>
    <mergeCell ref="D16:E16"/>
    <mergeCell ref="D17:E17"/>
    <mergeCell ref="D21:E21"/>
    <mergeCell ref="D22:E22"/>
    <mergeCell ref="D23:E23"/>
    <mergeCell ref="A25:C25"/>
    <mergeCell ref="A22:C22"/>
    <mergeCell ref="A23:C23"/>
    <mergeCell ref="A27:C27"/>
    <mergeCell ref="G1:K1"/>
    <mergeCell ref="G2:I3"/>
    <mergeCell ref="J2:K2"/>
    <mergeCell ref="J3:K3"/>
    <mergeCell ref="G4:I4"/>
    <mergeCell ref="J4:K4"/>
    <mergeCell ref="A24:C24"/>
    <mergeCell ref="G5:I5"/>
    <mergeCell ref="J5:K5"/>
    <mergeCell ref="G6:I6"/>
    <mergeCell ref="J6:K6"/>
    <mergeCell ref="G7:I7"/>
    <mergeCell ref="J7:K7"/>
    <mergeCell ref="A28:C28"/>
    <mergeCell ref="D27:E27"/>
    <mergeCell ref="D28:E28"/>
    <mergeCell ref="J8:K8"/>
    <mergeCell ref="J9:K9"/>
    <mergeCell ref="A30:C30"/>
    <mergeCell ref="D30:E30"/>
    <mergeCell ref="A33:C33"/>
    <mergeCell ref="A31:C31"/>
    <mergeCell ref="D31:E31"/>
    <mergeCell ref="G8:I8"/>
    <mergeCell ref="G9:I9"/>
    <mergeCell ref="A20:C20"/>
    <mergeCell ref="A21:C21"/>
  </mergeCells>
  <printOptions/>
  <pageMargins left="0.7" right="0.7" top="0.75" bottom="0.75" header="0.3" footer="0.3"/>
  <pageSetup fitToHeight="1" fitToWidth="1" horizontalDpi="600" verticalDpi="600" orientation="landscape" paperSize="145" scale="75"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Maireth Riveros Parrado</cp:lastModifiedBy>
  <cp:lastPrinted>2018-12-05T15:36:23Z</cp:lastPrinted>
  <dcterms:created xsi:type="dcterms:W3CDTF">2012-12-10T15:58:41Z</dcterms:created>
  <dcterms:modified xsi:type="dcterms:W3CDTF">2019-07-22T21:57:13Z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