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ownloads\"/>
    </mc:Choice>
  </mc:AlternateContent>
  <bookViews>
    <workbookView xWindow="0" yWindow="0" windowWidth="24000" windowHeight="7635" firstSheet="3" activeTab="6"/>
  </bookViews>
  <sheets>
    <sheet name="Objetivo e Indicadores " sheetId="1" r:id="rId1"/>
    <sheet name="Gestión de Riesgos" sheetId="2" r:id="rId2"/>
    <sheet name="Riesgos de Corrupción" sheetId="3" state="hidden" r:id="rId3"/>
    <sheet name=" Mapa de Riesgos de Corrupción " sheetId="19" r:id="rId4"/>
    <sheet name="Racionalización de Trámites" sheetId="5" r:id="rId5"/>
    <sheet name="Atención al Ciudadano" sheetId="7" r:id="rId6"/>
    <sheet name="RendiciónCuentas." sheetId="20" r:id="rId7"/>
    <sheet name="Tranparencia y Acceso a Inf. " sheetId="8" r:id="rId8"/>
    <sheet name="Integridad" sheetId="9" r:id="rId9"/>
    <sheet name="Hoja2" sheetId="10" state="hidden" r:id="rId10"/>
  </sheets>
  <externalReferences>
    <externalReference r:id="rId11"/>
    <externalReference r:id="rId12"/>
    <externalReference r:id="rId13"/>
  </externalReferences>
  <definedNames>
    <definedName name="A" localSheetId="1">#REF!</definedName>
    <definedName name="A">#REF!</definedName>
    <definedName name="A_Obj1" localSheetId="1">#REF!</definedName>
    <definedName name="A_Obj1">#REF!</definedName>
    <definedName name="A_Obj2" localSheetId="1">#REF!</definedName>
    <definedName name="A_Obj2">#REF!</definedName>
    <definedName name="A_Obj3" localSheetId="1">#REF!</definedName>
    <definedName name="A_Obj3">#REF!</definedName>
    <definedName name="A_Obj4" localSheetId="1">#REF!</definedName>
    <definedName name="A_Obj4">#REF!</definedName>
    <definedName name="Acc_1" localSheetId="1">#REF!</definedName>
    <definedName name="Acc_1">#REF!</definedName>
    <definedName name="acc_10" localSheetId="1">#REF!</definedName>
    <definedName name="acc_10">#REF!</definedName>
    <definedName name="Acc_2" localSheetId="1">#REF!</definedName>
    <definedName name="Acc_2">#REF!</definedName>
    <definedName name="Acc_22" localSheetId="1">#REF!</definedName>
    <definedName name="Acc_22">#REF!</definedName>
    <definedName name="Acc_3" localSheetId="1">#REF!</definedName>
    <definedName name="Acc_3">#REF!</definedName>
    <definedName name="Acc_4" localSheetId="1">#REF!</definedName>
    <definedName name="Acc_4">#REF!</definedName>
    <definedName name="Acc_5" localSheetId="1">#REF!</definedName>
    <definedName name="Acc_5">#REF!</definedName>
    <definedName name="Acc_6" localSheetId="1">#REF!</definedName>
    <definedName name="Acc_6">#REF!</definedName>
    <definedName name="Acc_7" localSheetId="1">#REF!</definedName>
    <definedName name="Acc_7">#REF!</definedName>
    <definedName name="Acc_8" localSheetId="1">#REF!</definedName>
    <definedName name="Acc_8">#REF!</definedName>
    <definedName name="Acc_9" localSheetId="1">#REF!</definedName>
    <definedName name="Acc_9">#REF!</definedName>
    <definedName name="acc_d" localSheetId="1">#REF!</definedName>
    <definedName name="acc_d">#REF!</definedName>
    <definedName name="accdd" localSheetId="1">#REF!</definedName>
    <definedName name="accdd">#REF!</definedName>
    <definedName name="accddas" localSheetId="1">#REF!</definedName>
    <definedName name="accddas">#REF!</definedName>
    <definedName name="Actcontrol">'[1]Explicación de los campos'!$AU$2:$AU$3</definedName>
    <definedName name="Afecta">Hoja2!$AM$2:$AM$3</definedName>
    <definedName name="Asignacionresp">'[1]Explicación de los campos'!$AS$2:$AS$3</definedName>
    <definedName name="Autoridadresp">'[1]Explicación de los campos'!$AS$5:$AS$6</definedName>
    <definedName name="Causafactor3">'[2]Explicación de los campos'!$B$2:$B$9</definedName>
    <definedName name="ciudadano" localSheetId="1">#REF!</definedName>
    <definedName name="ciudadano">#REF!</definedName>
    <definedName name="clase">'[3]Explicación de los campos'!$G$2:$G$7</definedName>
    <definedName name="Confidencialidad">Hoja2!$N$3:$N$7</definedName>
    <definedName name="ControlTipo">Hoja2!$AI$3:$AI$6</definedName>
    <definedName name="Departamentos" localSheetId="1">#REF!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#REF!</definedName>
    <definedName name="hola" localSheetId="1">#REF!</definedName>
    <definedName name="hola">#REF!</definedName>
    <definedName name="Indicadores" localSheetId="1">#REF!</definedName>
    <definedName name="Indicadores">#REF!</definedName>
    <definedName name="m" localSheetId="1">#REF!</definedName>
    <definedName name="m">#REF!</definedName>
    <definedName name="Monica" localSheetId="1">#REF!</definedName>
    <definedName name="Monica">#REF!</definedName>
    <definedName name="Objetivos" localSheetId="1">#REF!</definedName>
    <definedName name="Objetivos">#REF!</definedName>
    <definedName name="Objjj" localSheetId="1">#REF!</definedName>
    <definedName name="Objjj">#REF!</definedName>
    <definedName name="obkk" localSheetId="1">#REF!</definedName>
    <definedName name="obkk">#REF!</definedName>
    <definedName name="Periodicidad">'[1]Explicación de los campos'!$AS$8:$AS$9</definedName>
    <definedName name="Posibilidad" localSheetId="2">Hoja2!$H$3:$H$7</definedName>
    <definedName name="Posibilidad">Hoja2!$H$3:$H$7</definedName>
    <definedName name="Proposito">'[1]Explicación de los campos'!$AS$11:$AS$13</definedName>
    <definedName name="RiesgoClase3">'[2]Explicación de los campos'!$G$2:$G$8</definedName>
    <definedName name="sino" localSheetId="2">Hoja2!$AK$3:$AK$4</definedName>
    <definedName name="SiNo">Hoja2!$AK$3:$AK$4</definedName>
  </definedNames>
  <calcPr calcId="152511"/>
</workbook>
</file>

<file path=xl/calcChain.xml><?xml version="1.0" encoding="utf-8"?>
<calcChain xmlns="http://schemas.openxmlformats.org/spreadsheetml/2006/main">
  <c r="AZ110" i="19" l="1"/>
  <c r="AX110" i="19"/>
  <c r="AV110" i="19"/>
  <c r="AT110" i="19"/>
  <c r="AR110" i="19"/>
  <c r="AP110" i="19"/>
  <c r="AN110" i="19"/>
  <c r="BA110" i="19" s="1"/>
  <c r="BB110" i="19" s="1"/>
  <c r="BD110" i="19" s="1"/>
  <c r="AF110" i="19"/>
  <c r="AG110" i="19" s="1"/>
  <c r="K110" i="19"/>
  <c r="L110" i="19" s="1"/>
  <c r="AZ109" i="19"/>
  <c r="AX109" i="19"/>
  <c r="AV109" i="19"/>
  <c r="AT109" i="19"/>
  <c r="AR109" i="19"/>
  <c r="AP109" i="19"/>
  <c r="BA109" i="19" s="1"/>
  <c r="BB109" i="19" s="1"/>
  <c r="BD109" i="19" s="1"/>
  <c r="AN109" i="19"/>
  <c r="AF109" i="19"/>
  <c r="AG109" i="19" s="1"/>
  <c r="K109" i="19"/>
  <c r="AZ108" i="19"/>
  <c r="AX108" i="19"/>
  <c r="AV108" i="19"/>
  <c r="AT108" i="19"/>
  <c r="BA108" i="19" s="1"/>
  <c r="BB108" i="19" s="1"/>
  <c r="BD108" i="19" s="1"/>
  <c r="AR108" i="19"/>
  <c r="AP108" i="19"/>
  <c r="AN108" i="19"/>
  <c r="AF108" i="19"/>
  <c r="AG108" i="19" s="1"/>
  <c r="K108" i="19"/>
  <c r="L108" i="19" s="1"/>
  <c r="AZ107" i="19"/>
  <c r="AX107" i="19"/>
  <c r="AV107" i="19"/>
  <c r="AT107" i="19"/>
  <c r="AR107" i="19"/>
  <c r="AP107" i="19"/>
  <c r="AN107" i="19"/>
  <c r="AG107" i="19"/>
  <c r="AZ106" i="19"/>
  <c r="AX106" i="19"/>
  <c r="AV106" i="19"/>
  <c r="AT106" i="19"/>
  <c r="AR106" i="19"/>
  <c r="AP106" i="19"/>
  <c r="AN106" i="19"/>
  <c r="AG106" i="19"/>
  <c r="AZ105" i="19"/>
  <c r="AX105" i="19"/>
  <c r="AV105" i="19"/>
  <c r="AT105" i="19"/>
  <c r="AR105" i="19"/>
  <c r="AP105" i="19"/>
  <c r="BA105" i="19" s="1"/>
  <c r="BB105" i="19" s="1"/>
  <c r="BD105" i="19" s="1"/>
  <c r="BE105" i="19" s="1"/>
  <c r="AN105" i="19"/>
  <c r="AG105" i="19"/>
  <c r="AZ104" i="19"/>
  <c r="AX104" i="19"/>
  <c r="AV104" i="19"/>
  <c r="AT104" i="19"/>
  <c r="AR104" i="19"/>
  <c r="AP104" i="19"/>
  <c r="BA104" i="19" s="1"/>
  <c r="BB104" i="19" s="1"/>
  <c r="BD104" i="19" s="1"/>
  <c r="AN104" i="19"/>
  <c r="AF104" i="19"/>
  <c r="AG104" i="19" s="1"/>
  <c r="K104" i="19"/>
  <c r="AZ103" i="19"/>
  <c r="AX103" i="19"/>
  <c r="AV103" i="19"/>
  <c r="AT103" i="19"/>
  <c r="BA103" i="19" s="1"/>
  <c r="BB103" i="19" s="1"/>
  <c r="BD103" i="19" s="1"/>
  <c r="AR103" i="19"/>
  <c r="AP103" i="19"/>
  <c r="AN103" i="19"/>
  <c r="AG103" i="19"/>
  <c r="AH103" i="19" s="1"/>
  <c r="AF103" i="19"/>
  <c r="L103" i="19"/>
  <c r="K103" i="19"/>
  <c r="AZ102" i="19"/>
  <c r="AX102" i="19"/>
  <c r="AV102" i="19"/>
  <c r="AT102" i="19"/>
  <c r="AR102" i="19"/>
  <c r="AP102" i="19"/>
  <c r="AN102" i="19"/>
  <c r="AG102" i="19"/>
  <c r="AZ101" i="19"/>
  <c r="AX101" i="19"/>
  <c r="AV101" i="19"/>
  <c r="AT101" i="19"/>
  <c r="AR101" i="19"/>
  <c r="AP101" i="19"/>
  <c r="AN101" i="19"/>
  <c r="AG101" i="19"/>
  <c r="AZ99" i="19"/>
  <c r="AX99" i="19"/>
  <c r="AV99" i="19"/>
  <c r="AT99" i="19"/>
  <c r="AR99" i="19"/>
  <c r="AP99" i="19"/>
  <c r="AN99" i="19"/>
  <c r="AG99" i="19"/>
  <c r="AZ98" i="19"/>
  <c r="AX98" i="19"/>
  <c r="AV98" i="19"/>
  <c r="AT98" i="19"/>
  <c r="AR98" i="19"/>
  <c r="AP98" i="19"/>
  <c r="AN98" i="19"/>
  <c r="BA98" i="19" s="1"/>
  <c r="BB98" i="19" s="1"/>
  <c r="BD98" i="19" s="1"/>
  <c r="AG98" i="19"/>
  <c r="AH98" i="19" s="1"/>
  <c r="AF98" i="19"/>
  <c r="L98" i="19"/>
  <c r="K98" i="19"/>
  <c r="AZ97" i="19"/>
  <c r="AX97" i="19"/>
  <c r="AV97" i="19"/>
  <c r="AT97" i="19"/>
  <c r="AR97" i="19"/>
  <c r="AP97" i="19"/>
  <c r="AN97" i="19"/>
  <c r="BA97" i="19" s="1"/>
  <c r="BB97" i="19" s="1"/>
  <c r="BD97" i="19" s="1"/>
  <c r="AF97" i="19"/>
  <c r="AG97" i="19" s="1"/>
  <c r="L97" i="19"/>
  <c r="K97" i="19"/>
  <c r="AZ96" i="19"/>
  <c r="AX96" i="19"/>
  <c r="AV96" i="19"/>
  <c r="AT96" i="19"/>
  <c r="AR96" i="19"/>
  <c r="AP96" i="19"/>
  <c r="AN96" i="19"/>
  <c r="BA96" i="19" s="1"/>
  <c r="BB96" i="19" s="1"/>
  <c r="BD96" i="19" s="1"/>
  <c r="BE96" i="19" s="1"/>
  <c r="AG96" i="19"/>
  <c r="AZ95" i="19"/>
  <c r="AX95" i="19"/>
  <c r="AV95" i="19"/>
  <c r="AT95" i="19"/>
  <c r="AR95" i="19"/>
  <c r="AP95" i="19"/>
  <c r="AN95" i="19"/>
  <c r="BA95" i="19" s="1"/>
  <c r="BB95" i="19" s="1"/>
  <c r="BD95" i="19" s="1"/>
  <c r="BE95" i="19" s="1"/>
  <c r="AG95" i="19"/>
  <c r="AZ94" i="19"/>
  <c r="AX94" i="19"/>
  <c r="AV94" i="19"/>
  <c r="AT94" i="19"/>
  <c r="AR94" i="19"/>
  <c r="AP94" i="19"/>
  <c r="AN94" i="19"/>
  <c r="BA94" i="19" s="1"/>
  <c r="BB94" i="19" s="1"/>
  <c r="BD94" i="19" s="1"/>
  <c r="BE94" i="19" s="1"/>
  <c r="AG94" i="19"/>
  <c r="AZ93" i="19"/>
  <c r="AX93" i="19"/>
  <c r="AV93" i="19"/>
  <c r="AT93" i="19"/>
  <c r="AR93" i="19"/>
  <c r="AP93" i="19"/>
  <c r="AN93" i="19"/>
  <c r="BA93" i="19" s="1"/>
  <c r="BB93" i="19" s="1"/>
  <c r="BD93" i="19" s="1"/>
  <c r="BE93" i="19" s="1"/>
  <c r="AG93" i="19"/>
  <c r="AZ92" i="19"/>
  <c r="AX92" i="19"/>
  <c r="AV92" i="19"/>
  <c r="AT92" i="19"/>
  <c r="AR92" i="19"/>
  <c r="AP92" i="19"/>
  <c r="AN92" i="19"/>
  <c r="BA92" i="19" s="1"/>
  <c r="BB92" i="19" s="1"/>
  <c r="BD92" i="19" s="1"/>
  <c r="AG92" i="19"/>
  <c r="AH92" i="19" s="1"/>
  <c r="AF92" i="19"/>
  <c r="K92" i="19"/>
  <c r="AJ92" i="19" s="1"/>
  <c r="AZ91" i="19"/>
  <c r="AX91" i="19"/>
  <c r="AV91" i="19"/>
  <c r="AT91" i="19"/>
  <c r="AR91" i="19"/>
  <c r="AP91" i="19"/>
  <c r="AN91" i="19"/>
  <c r="AG91" i="19"/>
  <c r="AZ90" i="19"/>
  <c r="AX90" i="19"/>
  <c r="AV90" i="19"/>
  <c r="AT90" i="19"/>
  <c r="AR90" i="19"/>
  <c r="AP90" i="19"/>
  <c r="AN90" i="19"/>
  <c r="AG90" i="19"/>
  <c r="AZ89" i="19"/>
  <c r="AX89" i="19"/>
  <c r="AV89" i="19"/>
  <c r="AT89" i="19"/>
  <c r="AR89" i="19"/>
  <c r="AP89" i="19"/>
  <c r="AN89" i="19"/>
  <c r="AG89" i="19"/>
  <c r="AZ88" i="19"/>
  <c r="AX88" i="19"/>
  <c r="AV88" i="19"/>
  <c r="AT88" i="19"/>
  <c r="AR88" i="19"/>
  <c r="AP88" i="19"/>
  <c r="AN88" i="19"/>
  <c r="AG88" i="19"/>
  <c r="AZ87" i="19"/>
  <c r="AX87" i="19"/>
  <c r="AV87" i="19"/>
  <c r="AT87" i="19"/>
  <c r="AR87" i="19"/>
  <c r="AP87" i="19"/>
  <c r="BA87" i="19" s="1"/>
  <c r="BB87" i="19" s="1"/>
  <c r="BD87" i="19" s="1"/>
  <c r="BE87" i="19" s="1"/>
  <c r="AN87" i="19"/>
  <c r="AG87" i="19"/>
  <c r="AZ86" i="19"/>
  <c r="AX86" i="19"/>
  <c r="AV86" i="19"/>
  <c r="AT86" i="19"/>
  <c r="AR86" i="19"/>
  <c r="AP86" i="19"/>
  <c r="BA86" i="19" s="1"/>
  <c r="BB86" i="19" s="1"/>
  <c r="BD86" i="19" s="1"/>
  <c r="AN86" i="19"/>
  <c r="AF86" i="19"/>
  <c r="AG86" i="19" s="1"/>
  <c r="L86" i="19"/>
  <c r="K86" i="19"/>
  <c r="AZ85" i="19"/>
  <c r="AX85" i="19"/>
  <c r="AV85" i="19"/>
  <c r="AT85" i="19"/>
  <c r="AR85" i="19"/>
  <c r="AP85" i="19"/>
  <c r="AN85" i="19"/>
  <c r="AG85" i="19"/>
  <c r="AZ84" i="19"/>
  <c r="AX84" i="19"/>
  <c r="AV84" i="19"/>
  <c r="AT84" i="19"/>
  <c r="AR84" i="19"/>
  <c r="AP84" i="19"/>
  <c r="AN84" i="19"/>
  <c r="AG84" i="19"/>
  <c r="AG83" i="19"/>
  <c r="AZ82" i="19"/>
  <c r="AX82" i="19"/>
  <c r="AV82" i="19"/>
  <c r="AT82" i="19"/>
  <c r="AR82" i="19"/>
  <c r="AP82" i="19"/>
  <c r="AN82" i="19"/>
  <c r="BA82" i="19" s="1"/>
  <c r="BB82" i="19" s="1"/>
  <c r="BD82" i="19" s="1"/>
  <c r="BE82" i="19" s="1"/>
  <c r="AG82" i="19"/>
  <c r="AZ81" i="19"/>
  <c r="AX81" i="19"/>
  <c r="AV81" i="19"/>
  <c r="AT81" i="19"/>
  <c r="AR81" i="19"/>
  <c r="AP81" i="19"/>
  <c r="AN81" i="19"/>
  <c r="BA81" i="19" s="1"/>
  <c r="BB81" i="19" s="1"/>
  <c r="BD81" i="19" s="1"/>
  <c r="AI81" i="19"/>
  <c r="AH81" i="19"/>
  <c r="BL81" i="19" s="1"/>
  <c r="AG81" i="19"/>
  <c r="BK81" i="19" s="1"/>
  <c r="AF81" i="19"/>
  <c r="L81" i="19"/>
  <c r="K81" i="19"/>
  <c r="AJ81" i="19" s="1"/>
  <c r="AZ80" i="19"/>
  <c r="AX80" i="19"/>
  <c r="AV80" i="19"/>
  <c r="AT80" i="19"/>
  <c r="AR80" i="19"/>
  <c r="AP80" i="19"/>
  <c r="AN80" i="19"/>
  <c r="AG80" i="19"/>
  <c r="AZ79" i="19"/>
  <c r="AX79" i="19"/>
  <c r="AV79" i="19"/>
  <c r="AT79" i="19"/>
  <c r="AR79" i="19"/>
  <c r="AP79" i="19"/>
  <c r="AN79" i="19"/>
  <c r="AG79" i="19"/>
  <c r="AZ78" i="19"/>
  <c r="AX78" i="19"/>
  <c r="AV78" i="19"/>
  <c r="AT78" i="19"/>
  <c r="AR78" i="19"/>
  <c r="AP78" i="19"/>
  <c r="AN78" i="19"/>
  <c r="BA78" i="19" s="1"/>
  <c r="BB78" i="19" s="1"/>
  <c r="BD78" i="19" s="1"/>
  <c r="AF78" i="19"/>
  <c r="AG78" i="19" s="1"/>
  <c r="L78" i="19"/>
  <c r="K78" i="19"/>
  <c r="AG77" i="19"/>
  <c r="AG76" i="19"/>
  <c r="AG75" i="19"/>
  <c r="AZ74" i="19"/>
  <c r="AX74" i="19"/>
  <c r="AV74" i="19"/>
  <c r="AT74" i="19"/>
  <c r="BA74" i="19" s="1"/>
  <c r="BB74" i="19" s="1"/>
  <c r="BD74" i="19" s="1"/>
  <c r="AR74" i="19"/>
  <c r="AP74" i="19"/>
  <c r="AN74" i="19"/>
  <c r="AF74" i="19"/>
  <c r="AG74" i="19" s="1"/>
  <c r="AG73" i="19"/>
  <c r="AG72" i="19"/>
  <c r="AG71" i="19"/>
  <c r="AZ70" i="19"/>
  <c r="AX70" i="19"/>
  <c r="AV70" i="19"/>
  <c r="AT70" i="19"/>
  <c r="AR70" i="19"/>
  <c r="AP70" i="19"/>
  <c r="AN70" i="19"/>
  <c r="BA70" i="19" s="1"/>
  <c r="BB70" i="19" s="1"/>
  <c r="BD70" i="19" s="1"/>
  <c r="AF70" i="19"/>
  <c r="AG70" i="19" s="1"/>
  <c r="AZ69" i="19"/>
  <c r="AX69" i="19"/>
  <c r="AV69" i="19"/>
  <c r="AT69" i="19"/>
  <c r="AR69" i="19"/>
  <c r="AP69" i="19"/>
  <c r="AN69" i="19"/>
  <c r="AZ68" i="19"/>
  <c r="AX68" i="19"/>
  <c r="AV68" i="19"/>
  <c r="AT68" i="19"/>
  <c r="AR68" i="19"/>
  <c r="AP68" i="19"/>
  <c r="AN68" i="19"/>
  <c r="AZ67" i="19"/>
  <c r="AX67" i="19"/>
  <c r="AV67" i="19"/>
  <c r="AT67" i="19"/>
  <c r="AR67" i="19"/>
  <c r="AP67" i="19"/>
  <c r="AN67" i="19"/>
  <c r="BA67" i="19" s="1"/>
  <c r="BB67" i="19" s="1"/>
  <c r="BD67" i="19" s="1"/>
  <c r="BE67" i="19" s="1"/>
  <c r="AZ66" i="19"/>
  <c r="AX66" i="19"/>
  <c r="AV66" i="19"/>
  <c r="AT66" i="19"/>
  <c r="AR66" i="19"/>
  <c r="AP66" i="19"/>
  <c r="AN66" i="19"/>
  <c r="BA66" i="19" s="1"/>
  <c r="BB66" i="19" s="1"/>
  <c r="BD66" i="19" s="1"/>
  <c r="AF66" i="19"/>
  <c r="AG66" i="19" s="1"/>
  <c r="K66" i="19"/>
  <c r="AZ65" i="19"/>
  <c r="AX65" i="19"/>
  <c r="AV65" i="19"/>
  <c r="AT65" i="19"/>
  <c r="AR65" i="19"/>
  <c r="AP65" i="19"/>
  <c r="AN65" i="19"/>
  <c r="BA65" i="19" s="1"/>
  <c r="BB65" i="19" s="1"/>
  <c r="BD65" i="19" s="1"/>
  <c r="BE65" i="19" s="1"/>
  <c r="AG65" i="19"/>
  <c r="BB64" i="19"/>
  <c r="BD64" i="19" s="1"/>
  <c r="AZ64" i="19"/>
  <c r="AX64" i="19"/>
  <c r="AV64" i="19"/>
  <c r="AT64" i="19"/>
  <c r="AR64" i="19"/>
  <c r="AP64" i="19"/>
  <c r="AN64" i="19"/>
  <c r="BA64" i="19" s="1"/>
  <c r="AG64" i="19"/>
  <c r="AH64" i="19" s="1"/>
  <c r="AF64" i="19"/>
  <c r="K64" i="19"/>
  <c r="AZ63" i="19"/>
  <c r="AX63" i="19"/>
  <c r="AV63" i="19"/>
  <c r="AT63" i="19"/>
  <c r="AR63" i="19"/>
  <c r="BA63" i="19" s="1"/>
  <c r="BB63" i="19" s="1"/>
  <c r="BD63" i="19" s="1"/>
  <c r="BE63" i="19" s="1"/>
  <c r="AP63" i="19"/>
  <c r="AN63" i="19"/>
  <c r="AG63" i="19"/>
  <c r="BE62" i="19"/>
  <c r="AZ62" i="19"/>
  <c r="AX62" i="19"/>
  <c r="AV62" i="19"/>
  <c r="AT62" i="19"/>
  <c r="AR62" i="19"/>
  <c r="BA62" i="19" s="1"/>
  <c r="BB62" i="19" s="1"/>
  <c r="BD62" i="19" s="1"/>
  <c r="AP62" i="19"/>
  <c r="AN62" i="19"/>
  <c r="AG62" i="19"/>
  <c r="AZ61" i="19"/>
  <c r="AX61" i="19"/>
  <c r="AV61" i="19"/>
  <c r="AT61" i="19"/>
  <c r="AR61" i="19"/>
  <c r="BA61" i="19" s="1"/>
  <c r="BB61" i="19" s="1"/>
  <c r="BD61" i="19" s="1"/>
  <c r="BE61" i="19" s="1"/>
  <c r="AP61" i="19"/>
  <c r="AN61" i="19"/>
  <c r="AG61" i="19"/>
  <c r="BI60" i="19"/>
  <c r="BJ60" i="19" s="1"/>
  <c r="BE60" i="19"/>
  <c r="AZ60" i="19"/>
  <c r="AX60" i="19"/>
  <c r="AV60" i="19"/>
  <c r="AT60" i="19"/>
  <c r="AR60" i="19"/>
  <c r="BA60" i="19" s="1"/>
  <c r="BB60" i="19" s="1"/>
  <c r="BD60" i="19" s="1"/>
  <c r="BF60" i="19" s="1"/>
  <c r="BG60" i="19" s="1"/>
  <c r="BH60" i="19" s="1"/>
  <c r="AP60" i="19"/>
  <c r="AN60" i="19"/>
  <c r="AF60" i="19"/>
  <c r="AG60" i="19" s="1"/>
  <c r="L60" i="19"/>
  <c r="K60" i="19"/>
  <c r="AG59" i="19"/>
  <c r="AZ58" i="19"/>
  <c r="AX58" i="19"/>
  <c r="AV58" i="19"/>
  <c r="AT58" i="19"/>
  <c r="AR58" i="19"/>
  <c r="AP58" i="19"/>
  <c r="AN58" i="19"/>
  <c r="AG58" i="19"/>
  <c r="BL57" i="19"/>
  <c r="BD57" i="19"/>
  <c r="AZ57" i="19"/>
  <c r="AX57" i="19"/>
  <c r="AV57" i="19"/>
  <c r="AT57" i="19"/>
  <c r="AR57" i="19"/>
  <c r="AP57" i="19"/>
  <c r="AN57" i="19"/>
  <c r="BA57" i="19" s="1"/>
  <c r="BB57" i="19" s="1"/>
  <c r="AI57" i="19"/>
  <c r="AH57" i="19"/>
  <c r="AG57" i="19"/>
  <c r="BK57" i="19" s="1"/>
  <c r="AF57" i="19"/>
  <c r="L57" i="19"/>
  <c r="K57" i="19"/>
  <c r="AJ57" i="19" s="1"/>
  <c r="AZ56" i="19"/>
  <c r="AX56" i="19"/>
  <c r="AV56" i="19"/>
  <c r="AT56" i="19"/>
  <c r="BA56" i="19" s="1"/>
  <c r="BB56" i="19" s="1"/>
  <c r="BD56" i="19" s="1"/>
  <c r="BE56" i="19" s="1"/>
  <c r="AR56" i="19"/>
  <c r="AP56" i="19"/>
  <c r="AN56" i="19"/>
  <c r="AG56" i="19"/>
  <c r="AZ55" i="19"/>
  <c r="AX55" i="19"/>
  <c r="AV55" i="19"/>
  <c r="AT55" i="19"/>
  <c r="AR55" i="19"/>
  <c r="AP55" i="19"/>
  <c r="AN55" i="19"/>
  <c r="BA55" i="19" s="1"/>
  <c r="BB55" i="19" s="1"/>
  <c r="BD55" i="19" s="1"/>
  <c r="BE55" i="19" s="1"/>
  <c r="AG55" i="19"/>
  <c r="AZ54" i="19"/>
  <c r="AX54" i="19"/>
  <c r="AV54" i="19"/>
  <c r="AT54" i="19"/>
  <c r="BA54" i="19" s="1"/>
  <c r="BB54" i="19" s="1"/>
  <c r="BD54" i="19" s="1"/>
  <c r="BE54" i="19" s="1"/>
  <c r="AR54" i="19"/>
  <c r="AP54" i="19"/>
  <c r="AN54" i="19"/>
  <c r="AG54" i="19"/>
  <c r="AZ53" i="19"/>
  <c r="AX53" i="19"/>
  <c r="AV53" i="19"/>
  <c r="AT53" i="19"/>
  <c r="AR53" i="19"/>
  <c r="BA53" i="19" s="1"/>
  <c r="BB53" i="19" s="1"/>
  <c r="BD53" i="19" s="1"/>
  <c r="AP53" i="19"/>
  <c r="AN53" i="19"/>
  <c r="AF53" i="19"/>
  <c r="AG53" i="19" s="1"/>
  <c r="L53" i="19"/>
  <c r="K53" i="19"/>
  <c r="AZ52" i="19"/>
  <c r="AX52" i="19"/>
  <c r="AV52" i="19"/>
  <c r="AT52" i="19"/>
  <c r="AR52" i="19"/>
  <c r="AP52" i="19"/>
  <c r="AN52" i="19"/>
  <c r="BA52" i="19" s="1"/>
  <c r="BB52" i="19" s="1"/>
  <c r="BD52" i="19" s="1"/>
  <c r="BE52" i="19" s="1"/>
  <c r="AG52" i="19"/>
  <c r="AZ51" i="19"/>
  <c r="AX51" i="19"/>
  <c r="AV51" i="19"/>
  <c r="AT51" i="19"/>
  <c r="AR51" i="19"/>
  <c r="AP51" i="19"/>
  <c r="AN51" i="19"/>
  <c r="BA51" i="19" s="1"/>
  <c r="BB51" i="19" s="1"/>
  <c r="BD51" i="19" s="1"/>
  <c r="BE51" i="19" s="1"/>
  <c r="AG51" i="19"/>
  <c r="AZ50" i="19"/>
  <c r="AX50" i="19"/>
  <c r="AV50" i="19"/>
  <c r="AT50" i="19"/>
  <c r="AR50" i="19"/>
  <c r="AP50" i="19"/>
  <c r="AN50" i="19"/>
  <c r="BA50" i="19" s="1"/>
  <c r="BB50" i="19" s="1"/>
  <c r="BD50" i="19" s="1"/>
  <c r="AG50" i="19"/>
  <c r="AH50" i="19" s="1"/>
  <c r="AF50" i="19"/>
  <c r="L50" i="19"/>
  <c r="AZ49" i="19"/>
  <c r="AX49" i="19"/>
  <c r="AV49" i="19"/>
  <c r="AT49" i="19"/>
  <c r="AR49" i="19"/>
  <c r="AP49" i="19"/>
  <c r="AN49" i="19"/>
  <c r="BA49" i="19" s="1"/>
  <c r="BB49" i="19" s="1"/>
  <c r="BD49" i="19" s="1"/>
  <c r="BE49" i="19" s="1"/>
  <c r="AG49" i="19"/>
  <c r="AZ48" i="19"/>
  <c r="AX48" i="19"/>
  <c r="AV48" i="19"/>
  <c r="AT48" i="19"/>
  <c r="AR48" i="19"/>
  <c r="AP48" i="19"/>
  <c r="AN48" i="19"/>
  <c r="BA48" i="19" s="1"/>
  <c r="BB48" i="19" s="1"/>
  <c r="BD48" i="19" s="1"/>
  <c r="BE48" i="19" s="1"/>
  <c r="AG48" i="19"/>
  <c r="AZ47" i="19"/>
  <c r="AX47" i="19"/>
  <c r="AV47" i="19"/>
  <c r="AT47" i="19"/>
  <c r="AR47" i="19"/>
  <c r="AP47" i="19"/>
  <c r="AN47" i="19"/>
  <c r="BA47" i="19" s="1"/>
  <c r="BB47" i="19" s="1"/>
  <c r="BD47" i="19" s="1"/>
  <c r="BE47" i="19" s="1"/>
  <c r="AG47" i="19"/>
  <c r="AZ46" i="19"/>
  <c r="AX46" i="19"/>
  <c r="AV46" i="19"/>
  <c r="AT46" i="19"/>
  <c r="AR46" i="19"/>
  <c r="AP46" i="19"/>
  <c r="AN46" i="19"/>
  <c r="BA46" i="19" s="1"/>
  <c r="BB46" i="19" s="1"/>
  <c r="BD46" i="19" s="1"/>
  <c r="AH46" i="19"/>
  <c r="AI46" i="19" s="1"/>
  <c r="AG46" i="19"/>
  <c r="BK46" i="19" s="1"/>
  <c r="AF46" i="19"/>
  <c r="K46" i="19"/>
  <c r="AJ46" i="19" s="1"/>
  <c r="AZ45" i="19"/>
  <c r="AX45" i="19"/>
  <c r="AV45" i="19"/>
  <c r="AT45" i="19"/>
  <c r="AR45" i="19"/>
  <c r="AP45" i="19"/>
  <c r="AN45" i="19"/>
  <c r="AG45" i="19"/>
  <c r="AZ44" i="19"/>
  <c r="AX44" i="19"/>
  <c r="AV44" i="19"/>
  <c r="AT44" i="19"/>
  <c r="AR44" i="19"/>
  <c r="AP44" i="19"/>
  <c r="AN44" i="19"/>
  <c r="AG44" i="19"/>
  <c r="AZ43" i="19"/>
  <c r="AX43" i="19"/>
  <c r="AV43" i="19"/>
  <c r="AT43" i="19"/>
  <c r="BA43" i="19" s="1"/>
  <c r="BB43" i="19" s="1"/>
  <c r="BD43" i="19" s="1"/>
  <c r="BE43" i="19" s="1"/>
  <c r="AR43" i="19"/>
  <c r="AP43" i="19"/>
  <c r="AN43" i="19"/>
  <c r="AG43" i="19"/>
  <c r="AZ42" i="19"/>
  <c r="AX42" i="19"/>
  <c r="AV42" i="19"/>
  <c r="AT42" i="19"/>
  <c r="BA42" i="19" s="1"/>
  <c r="BB42" i="19" s="1"/>
  <c r="BD42" i="19" s="1"/>
  <c r="BE42" i="19" s="1"/>
  <c r="AR42" i="19"/>
  <c r="AP42" i="19"/>
  <c r="AN42" i="19"/>
  <c r="AG42" i="19"/>
  <c r="AG41" i="19"/>
  <c r="AZ40" i="19"/>
  <c r="AX40" i="19"/>
  <c r="AV40" i="19"/>
  <c r="AT40" i="19"/>
  <c r="AR40" i="19"/>
  <c r="AP40" i="19"/>
  <c r="AN40" i="19"/>
  <c r="BA40" i="19" s="1"/>
  <c r="BB40" i="19" s="1"/>
  <c r="BD40" i="19" s="1"/>
  <c r="AG40" i="19"/>
  <c r="AH40" i="19" s="1"/>
  <c r="AF40" i="19"/>
  <c r="K40" i="19"/>
  <c r="L40" i="19" s="1"/>
  <c r="AZ39" i="19"/>
  <c r="AX39" i="19"/>
  <c r="AV39" i="19"/>
  <c r="AT39" i="19"/>
  <c r="AR39" i="19"/>
  <c r="AP39" i="19"/>
  <c r="AN39" i="19"/>
  <c r="AZ38" i="19"/>
  <c r="AX38" i="19"/>
  <c r="AV38" i="19"/>
  <c r="AT38" i="19"/>
  <c r="AR38" i="19"/>
  <c r="AP38" i="19"/>
  <c r="AN38" i="19"/>
  <c r="AG38" i="19"/>
  <c r="AZ37" i="19"/>
  <c r="AX37" i="19"/>
  <c r="AV37" i="19"/>
  <c r="AT37" i="19"/>
  <c r="AR37" i="19"/>
  <c r="AP37" i="19"/>
  <c r="AN37" i="19"/>
  <c r="AG37" i="19"/>
  <c r="AZ36" i="19"/>
  <c r="AX36" i="19"/>
  <c r="AV36" i="19"/>
  <c r="AT36" i="19"/>
  <c r="AR36" i="19"/>
  <c r="AP36" i="19"/>
  <c r="AN36" i="19"/>
  <c r="AG36" i="19"/>
  <c r="AZ35" i="19"/>
  <c r="AX35" i="19"/>
  <c r="AV35" i="19"/>
  <c r="AT35" i="19"/>
  <c r="AR35" i="19"/>
  <c r="AP35" i="19"/>
  <c r="AN35" i="19"/>
  <c r="BA35" i="19" s="1"/>
  <c r="BB35" i="19" s="1"/>
  <c r="BD35" i="19" s="1"/>
  <c r="AF35" i="19"/>
  <c r="AG35" i="19" s="1"/>
  <c r="K35" i="19"/>
  <c r="AZ34" i="19"/>
  <c r="AX34" i="19"/>
  <c r="AV34" i="19"/>
  <c r="AT34" i="19"/>
  <c r="AR34" i="19"/>
  <c r="AP34" i="19"/>
  <c r="AN34" i="19"/>
  <c r="AG34" i="19"/>
  <c r="AZ33" i="19"/>
  <c r="AX33" i="19"/>
  <c r="AV33" i="19"/>
  <c r="AT33" i="19"/>
  <c r="AR33" i="19"/>
  <c r="AP33" i="19"/>
  <c r="AN33" i="19"/>
  <c r="AG33" i="19"/>
  <c r="AG32" i="19"/>
  <c r="AZ31" i="19"/>
  <c r="AX31" i="19"/>
  <c r="AV31" i="19"/>
  <c r="AT31" i="19"/>
  <c r="AR31" i="19"/>
  <c r="AP31" i="19"/>
  <c r="AN31" i="19"/>
  <c r="BA31" i="19" s="1"/>
  <c r="BB31" i="19" s="1"/>
  <c r="BD31" i="19" s="1"/>
  <c r="AH31" i="19"/>
  <c r="AI31" i="19" s="1"/>
  <c r="AG31" i="19"/>
  <c r="BK31" i="19" s="1"/>
  <c r="AF31" i="19"/>
  <c r="K31" i="19"/>
  <c r="AJ31" i="19" s="1"/>
  <c r="AZ30" i="19"/>
  <c r="AX30" i="19"/>
  <c r="AV30" i="19"/>
  <c r="AT30" i="19"/>
  <c r="AR30" i="19"/>
  <c r="AP30" i="19"/>
  <c r="AN30" i="19"/>
  <c r="AG30" i="19"/>
  <c r="AZ29" i="19"/>
  <c r="AX29" i="19"/>
  <c r="AV29" i="19"/>
  <c r="AT29" i="19"/>
  <c r="AR29" i="19"/>
  <c r="AP29" i="19"/>
  <c r="AN29" i="19"/>
  <c r="AG29" i="19"/>
  <c r="AZ28" i="19"/>
  <c r="AX28" i="19"/>
  <c r="AV28" i="19"/>
  <c r="AT28" i="19"/>
  <c r="AR28" i="19"/>
  <c r="AP28" i="19"/>
  <c r="AN28" i="19"/>
  <c r="AG28" i="19"/>
  <c r="AZ27" i="19"/>
  <c r="AX27" i="19"/>
  <c r="AV27" i="19"/>
  <c r="AT27" i="19"/>
  <c r="AR27" i="19"/>
  <c r="AP27" i="19"/>
  <c r="AN27" i="19"/>
  <c r="AG27" i="19"/>
  <c r="AZ26" i="19"/>
  <c r="AX26" i="19"/>
  <c r="AV26" i="19"/>
  <c r="AT26" i="19"/>
  <c r="BA26" i="19" s="1"/>
  <c r="BB26" i="19" s="1"/>
  <c r="BD26" i="19" s="1"/>
  <c r="BE26" i="19" s="1"/>
  <c r="AR26" i="19"/>
  <c r="AP26" i="19"/>
  <c r="AN26" i="19"/>
  <c r="AG26" i="19"/>
  <c r="AZ25" i="19"/>
  <c r="AX25" i="19"/>
  <c r="AV25" i="19"/>
  <c r="AT25" i="19"/>
  <c r="BA25" i="19" s="1"/>
  <c r="BB25" i="19" s="1"/>
  <c r="BD25" i="19" s="1"/>
  <c r="AR25" i="19"/>
  <c r="AP25" i="19"/>
  <c r="AN25" i="19"/>
  <c r="AF25" i="19"/>
  <c r="AG25" i="19" s="1"/>
  <c r="L25" i="19"/>
  <c r="K25" i="19"/>
  <c r="AZ24" i="19"/>
  <c r="AX24" i="19"/>
  <c r="AV24" i="19"/>
  <c r="AT24" i="19"/>
  <c r="AR24" i="19"/>
  <c r="AP24" i="19"/>
  <c r="AN24" i="19"/>
  <c r="AG24" i="19"/>
  <c r="AZ23" i="19"/>
  <c r="AX23" i="19"/>
  <c r="AV23" i="19"/>
  <c r="AT23" i="19"/>
  <c r="AR23" i="19"/>
  <c r="AP23" i="19"/>
  <c r="AN23" i="19"/>
  <c r="BA23" i="19" s="1"/>
  <c r="BB23" i="19" s="1"/>
  <c r="BD23" i="19" s="1"/>
  <c r="BE23" i="19" s="1"/>
  <c r="AG23" i="19"/>
  <c r="AZ22" i="19"/>
  <c r="AX22" i="19"/>
  <c r="AV22" i="19"/>
  <c r="AT22" i="19"/>
  <c r="AR22" i="19"/>
  <c r="AP22" i="19"/>
  <c r="AN22" i="19"/>
  <c r="BA22" i="19" s="1"/>
  <c r="BB22" i="19" s="1"/>
  <c r="BD22" i="19" s="1"/>
  <c r="AH22" i="19"/>
  <c r="BL22" i="19" s="1"/>
  <c r="AG22" i="19"/>
  <c r="BK22" i="19" s="1"/>
  <c r="AF22" i="19"/>
  <c r="K22" i="19"/>
  <c r="AJ22" i="19" s="1"/>
  <c r="AZ21" i="19"/>
  <c r="AX21" i="19"/>
  <c r="AV21" i="19"/>
  <c r="AT21" i="19"/>
  <c r="BA21" i="19" s="1"/>
  <c r="BB21" i="19" s="1"/>
  <c r="BD21" i="19" s="1"/>
  <c r="BE21" i="19" s="1"/>
  <c r="AR21" i="19"/>
  <c r="AP21" i="19"/>
  <c r="AN21" i="19"/>
  <c r="AG21" i="19"/>
  <c r="AZ20" i="19"/>
  <c r="AX20" i="19"/>
  <c r="AV20" i="19"/>
  <c r="AT20" i="19"/>
  <c r="BA20" i="19" s="1"/>
  <c r="BB20" i="19" s="1"/>
  <c r="BD20" i="19" s="1"/>
  <c r="BE20" i="19" s="1"/>
  <c r="AR20" i="19"/>
  <c r="AP20" i="19"/>
  <c r="AN20" i="19"/>
  <c r="AG20" i="19"/>
  <c r="AZ19" i="19"/>
  <c r="AX19" i="19"/>
  <c r="AV19" i="19"/>
  <c r="AT19" i="19"/>
  <c r="BA19" i="19" s="1"/>
  <c r="BB19" i="19" s="1"/>
  <c r="BD19" i="19" s="1"/>
  <c r="BE19" i="19" s="1"/>
  <c r="AR19" i="19"/>
  <c r="AP19" i="19"/>
  <c r="AN19" i="19"/>
  <c r="AG19" i="19"/>
  <c r="AZ18" i="19"/>
  <c r="AX18" i="19"/>
  <c r="AV18" i="19"/>
  <c r="AT18" i="19"/>
  <c r="BA18" i="19" s="1"/>
  <c r="BB18" i="19" s="1"/>
  <c r="BD18" i="19" s="1"/>
  <c r="AR18" i="19"/>
  <c r="AP18" i="19"/>
  <c r="AN18" i="19"/>
  <c r="AF18" i="19"/>
  <c r="AG18" i="19" s="1"/>
  <c r="L18" i="19"/>
  <c r="K18" i="19"/>
  <c r="AZ17" i="19"/>
  <c r="AX17" i="19"/>
  <c r="AV17" i="19"/>
  <c r="AT17" i="19"/>
  <c r="AR17" i="19"/>
  <c r="AP17" i="19"/>
  <c r="AN17" i="19"/>
  <c r="AG17" i="19"/>
  <c r="AZ16" i="19"/>
  <c r="AX16" i="19"/>
  <c r="AV16" i="19"/>
  <c r="AT16" i="19"/>
  <c r="AR16" i="19"/>
  <c r="AP16" i="19"/>
  <c r="AN16" i="19"/>
  <c r="AG16" i="19"/>
  <c r="AZ15" i="19"/>
  <c r="AX15" i="19"/>
  <c r="AV15" i="19"/>
  <c r="AT15" i="19"/>
  <c r="AR15" i="19"/>
  <c r="AP15" i="19"/>
  <c r="AN15" i="19"/>
  <c r="BA15" i="19" s="1"/>
  <c r="BB15" i="19" s="1"/>
  <c r="BD15" i="19" s="1"/>
  <c r="AF15" i="19"/>
  <c r="AG15" i="19" s="1"/>
  <c r="K15" i="19"/>
  <c r="AZ14" i="19"/>
  <c r="AX14" i="19"/>
  <c r="AV14" i="19"/>
  <c r="AT14" i="19"/>
  <c r="BA14" i="19" s="1"/>
  <c r="BB14" i="19" s="1"/>
  <c r="BD14" i="19" s="1"/>
  <c r="BE14" i="19" s="1"/>
  <c r="AR14" i="19"/>
  <c r="AP14" i="19"/>
  <c r="AN14" i="19"/>
  <c r="AG14" i="19"/>
  <c r="AZ13" i="19"/>
  <c r="AX13" i="19"/>
  <c r="AV13" i="19"/>
  <c r="AT13" i="19"/>
  <c r="BA13" i="19" s="1"/>
  <c r="BB13" i="19" s="1"/>
  <c r="BD13" i="19" s="1"/>
  <c r="BE13" i="19" s="1"/>
  <c r="AR13" i="19"/>
  <c r="AP13" i="19"/>
  <c r="AN13" i="19"/>
  <c r="AG13" i="19"/>
  <c r="AZ12" i="19"/>
  <c r="AX12" i="19"/>
  <c r="AV12" i="19"/>
  <c r="AT12" i="19"/>
  <c r="BA12" i="19" s="1"/>
  <c r="BB12" i="19" s="1"/>
  <c r="BD12" i="19" s="1"/>
  <c r="AR12" i="19"/>
  <c r="AP12" i="19"/>
  <c r="AN12" i="19"/>
  <c r="AF12" i="19"/>
  <c r="AG12" i="19" s="1"/>
  <c r="K12" i="19"/>
  <c r="L12" i="19" s="1"/>
  <c r="AZ11" i="19"/>
  <c r="AX11" i="19"/>
  <c r="AV11" i="19"/>
  <c r="AT11" i="19"/>
  <c r="AR11" i="19"/>
  <c r="AP11" i="19"/>
  <c r="BA11" i="19" s="1"/>
  <c r="BB11" i="19" s="1"/>
  <c r="BD11" i="19" s="1"/>
  <c r="BE11" i="19" s="1"/>
  <c r="AN11" i="19"/>
  <c r="AG11" i="19"/>
  <c r="AZ10" i="19"/>
  <c r="AX10" i="19"/>
  <c r="AV10" i="19"/>
  <c r="AT10" i="19"/>
  <c r="AR10" i="19"/>
  <c r="AP10" i="19"/>
  <c r="BA10" i="19" s="1"/>
  <c r="BB10" i="19" s="1"/>
  <c r="BD10" i="19" s="1"/>
  <c r="BE10" i="19" s="1"/>
  <c r="AN10" i="19"/>
  <c r="AG10" i="19"/>
  <c r="AZ9" i="19"/>
  <c r="AX9" i="19"/>
  <c r="AV9" i="19"/>
  <c r="AT9" i="19"/>
  <c r="AR9" i="19"/>
  <c r="AP9" i="19"/>
  <c r="BA9" i="19" s="1"/>
  <c r="BB9" i="19" s="1"/>
  <c r="BD9" i="19" s="1"/>
  <c r="AN9" i="19"/>
  <c r="AF9" i="19"/>
  <c r="AG9" i="19" s="1"/>
  <c r="K9" i="19"/>
  <c r="L9" i="19" s="1"/>
  <c r="AH9" i="19" l="1"/>
  <c r="BK9" i="19"/>
  <c r="BF15" i="19"/>
  <c r="BG15" i="19" s="1"/>
  <c r="BH15" i="19" s="1"/>
  <c r="BI15" i="19" s="1"/>
  <c r="BJ15" i="19" s="1"/>
  <c r="BE15" i="19"/>
  <c r="BF35" i="19"/>
  <c r="BG35" i="19" s="1"/>
  <c r="BH35" i="19" s="1"/>
  <c r="BI35" i="19" s="1"/>
  <c r="BJ35" i="19" s="1"/>
  <c r="BE35" i="19"/>
  <c r="AI40" i="19"/>
  <c r="BL40" i="19"/>
  <c r="BK53" i="19"/>
  <c r="AH53" i="19"/>
  <c r="BE40" i="19"/>
  <c r="BF40" i="19"/>
  <c r="BG40" i="19" s="1"/>
  <c r="BH40" i="19" s="1"/>
  <c r="BI40" i="19" s="1"/>
  <c r="BJ40" i="19" s="1"/>
  <c r="BF46" i="19"/>
  <c r="BG46" i="19" s="1"/>
  <c r="BH46" i="19" s="1"/>
  <c r="BI46" i="19" s="1"/>
  <c r="BJ46" i="19" s="1"/>
  <c r="BE46" i="19"/>
  <c r="AH18" i="19"/>
  <c r="BK18" i="19"/>
  <c r="AH25" i="19"/>
  <c r="BK25" i="19"/>
  <c r="BF31" i="19"/>
  <c r="BG31" i="19" s="1"/>
  <c r="BH31" i="19" s="1"/>
  <c r="BI31" i="19" s="1"/>
  <c r="BJ31" i="19" s="1"/>
  <c r="BE31" i="19"/>
  <c r="AI50" i="19"/>
  <c r="BL50" i="19"/>
  <c r="AJ50" i="19"/>
  <c r="BF18" i="19"/>
  <c r="BG18" i="19" s="1"/>
  <c r="BH18" i="19" s="1"/>
  <c r="BI18" i="19" s="1"/>
  <c r="BJ18" i="19" s="1"/>
  <c r="BE18" i="19"/>
  <c r="BF22" i="19"/>
  <c r="BG22" i="19" s="1"/>
  <c r="BH22" i="19" s="1"/>
  <c r="BI22" i="19" s="1"/>
  <c r="BJ22" i="19" s="1"/>
  <c r="BE22" i="19"/>
  <c r="AH12" i="19"/>
  <c r="BK12" i="19"/>
  <c r="BF12" i="19"/>
  <c r="BG12" i="19" s="1"/>
  <c r="BH12" i="19" s="1"/>
  <c r="BI12" i="19" s="1"/>
  <c r="BJ12" i="19" s="1"/>
  <c r="BE12" i="19"/>
  <c r="BF25" i="19"/>
  <c r="BG25" i="19" s="1"/>
  <c r="BH25" i="19" s="1"/>
  <c r="BI25" i="19" s="1"/>
  <c r="BJ25" i="19" s="1"/>
  <c r="BE25" i="19"/>
  <c r="BE9" i="19"/>
  <c r="BF9" i="19"/>
  <c r="BG9" i="19" s="1"/>
  <c r="BH9" i="19" s="1"/>
  <c r="BI9" i="19" s="1"/>
  <c r="BJ9" i="19" s="1"/>
  <c r="AH15" i="19"/>
  <c r="AJ15" i="19" s="1"/>
  <c r="BK15" i="19"/>
  <c r="BM15" i="19" s="1"/>
  <c r="BM22" i="19"/>
  <c r="AH35" i="19"/>
  <c r="BL35" i="19" s="1"/>
  <c r="BK35" i="19"/>
  <c r="BM35" i="19" s="1"/>
  <c r="BM46" i="19"/>
  <c r="BE50" i="19"/>
  <c r="BF50" i="19"/>
  <c r="BG50" i="19" s="1"/>
  <c r="BH50" i="19" s="1"/>
  <c r="BI50" i="19" s="1"/>
  <c r="BJ50" i="19" s="1"/>
  <c r="BF53" i="19"/>
  <c r="BG53" i="19" s="1"/>
  <c r="BH53" i="19" s="1"/>
  <c r="BI53" i="19" s="1"/>
  <c r="BJ53" i="19" s="1"/>
  <c r="BE53" i="19"/>
  <c r="AJ9" i="19"/>
  <c r="AJ40" i="19"/>
  <c r="BA58" i="19"/>
  <c r="BB58" i="19" s="1"/>
  <c r="BD58" i="19" s="1"/>
  <c r="BE58" i="19" s="1"/>
  <c r="AH60" i="19"/>
  <c r="BK60" i="19"/>
  <c r="BM60" i="19" s="1"/>
  <c r="BF81" i="19"/>
  <c r="BG81" i="19" s="1"/>
  <c r="BH81" i="19" s="1"/>
  <c r="BI81" i="19" s="1"/>
  <c r="BJ81" i="19" s="1"/>
  <c r="BE81" i="19"/>
  <c r="AJ86" i="19"/>
  <c r="BF86" i="19"/>
  <c r="BG86" i="19" s="1"/>
  <c r="BH86" i="19" s="1"/>
  <c r="BI86" i="19" s="1"/>
  <c r="BJ86" i="19" s="1"/>
  <c r="BE86" i="19"/>
  <c r="AI92" i="19"/>
  <c r="BL92" i="19"/>
  <c r="BL103" i="19"/>
  <c r="AJ103" i="19"/>
  <c r="BE103" i="19"/>
  <c r="BF103" i="19"/>
  <c r="BG103" i="19" s="1"/>
  <c r="BH103" i="19" s="1"/>
  <c r="BI103" i="19" s="1"/>
  <c r="BJ103" i="19" s="1"/>
  <c r="AH110" i="19"/>
  <c r="BK110" i="19"/>
  <c r="BM110" i="19" s="1"/>
  <c r="BL31" i="19"/>
  <c r="BK40" i="19"/>
  <c r="BM40" i="19" s="1"/>
  <c r="BL46" i="19"/>
  <c r="BK50" i="19"/>
  <c r="BM50" i="19" s="1"/>
  <c r="BF57" i="19"/>
  <c r="BG57" i="19" s="1"/>
  <c r="BH57" i="19" s="1"/>
  <c r="BI57" i="19" s="1"/>
  <c r="AI64" i="19"/>
  <c r="BL64" i="19"/>
  <c r="BF64" i="19"/>
  <c r="BG64" i="19" s="1"/>
  <c r="BH64" i="19" s="1"/>
  <c r="BI64" i="19" s="1"/>
  <c r="BJ64" i="19" s="1"/>
  <c r="BE64" i="19"/>
  <c r="AH66" i="19"/>
  <c r="BL66" i="19" s="1"/>
  <c r="BK66" i="19"/>
  <c r="AH74" i="19"/>
  <c r="BK74" i="19"/>
  <c r="BM74" i="19" s="1"/>
  <c r="BE74" i="19"/>
  <c r="BF74" i="19"/>
  <c r="BG74" i="19" s="1"/>
  <c r="BH74" i="19" s="1"/>
  <c r="BI74" i="19" s="1"/>
  <c r="BM81" i="19"/>
  <c r="BF92" i="19"/>
  <c r="BG92" i="19" s="1"/>
  <c r="BH92" i="19" s="1"/>
  <c r="BI92" i="19" s="1"/>
  <c r="BJ92" i="19" s="1"/>
  <c r="BE92" i="19"/>
  <c r="AI98" i="19"/>
  <c r="BL98" i="19"/>
  <c r="BK104" i="19"/>
  <c r="AH104" i="19"/>
  <c r="BF109" i="19"/>
  <c r="BG109" i="19" s="1"/>
  <c r="BH109" i="19" s="1"/>
  <c r="BI109" i="19" s="1"/>
  <c r="BJ109" i="19" s="1"/>
  <c r="BE109" i="19"/>
  <c r="BE110" i="19"/>
  <c r="BF110" i="19"/>
  <c r="BG110" i="19" s="1"/>
  <c r="BH110" i="19" s="1"/>
  <c r="BI110" i="19" s="1"/>
  <c r="BJ110" i="19" s="1"/>
  <c r="L15" i="19"/>
  <c r="L22" i="19"/>
  <c r="AI22" i="19"/>
  <c r="L31" i="19"/>
  <c r="L46" i="19"/>
  <c r="BE57" i="19"/>
  <c r="BF66" i="19"/>
  <c r="BG66" i="19" s="1"/>
  <c r="BH66" i="19" s="1"/>
  <c r="BI66" i="19" s="1"/>
  <c r="BJ66" i="19" s="1"/>
  <c r="BE66" i="19"/>
  <c r="BK70" i="19"/>
  <c r="AH70" i="19"/>
  <c r="AH78" i="19"/>
  <c r="BK78" i="19"/>
  <c r="AH86" i="19"/>
  <c r="BK86" i="19"/>
  <c r="BM86" i="19" s="1"/>
  <c r="AH97" i="19"/>
  <c r="BK97" i="19"/>
  <c r="AJ98" i="19"/>
  <c r="BF98" i="19"/>
  <c r="BG98" i="19" s="1"/>
  <c r="BH98" i="19" s="1"/>
  <c r="BI98" i="19" s="1"/>
  <c r="BJ98" i="19" s="1"/>
  <c r="BE98" i="19"/>
  <c r="AH108" i="19"/>
  <c r="BK108" i="19"/>
  <c r="BM108" i="19" s="1"/>
  <c r="BE108" i="19"/>
  <c r="BF108" i="19"/>
  <c r="BG108" i="19" s="1"/>
  <c r="BH108" i="19" s="1"/>
  <c r="BI108" i="19" s="1"/>
  <c r="BJ108" i="19" s="1"/>
  <c r="AJ64" i="19"/>
  <c r="BK64" i="19"/>
  <c r="BM64" i="19" s="1"/>
  <c r="BF70" i="19"/>
  <c r="BG70" i="19" s="1"/>
  <c r="BH70" i="19" s="1"/>
  <c r="BI70" i="19" s="1"/>
  <c r="BE70" i="19"/>
  <c r="BE78" i="19"/>
  <c r="BF78" i="19"/>
  <c r="BG78" i="19" s="1"/>
  <c r="BH78" i="19" s="1"/>
  <c r="BI78" i="19" s="1"/>
  <c r="BJ78" i="19" s="1"/>
  <c r="BF97" i="19"/>
  <c r="BG97" i="19" s="1"/>
  <c r="BH97" i="19" s="1"/>
  <c r="BI97" i="19" s="1"/>
  <c r="BJ97" i="19" s="1"/>
  <c r="BE97" i="19"/>
  <c r="BF104" i="19"/>
  <c r="BG104" i="19" s="1"/>
  <c r="BH104" i="19" s="1"/>
  <c r="BI104" i="19" s="1"/>
  <c r="BJ104" i="19" s="1"/>
  <c r="BE104" i="19"/>
  <c r="BK109" i="19"/>
  <c r="BM109" i="19" s="1"/>
  <c r="AH109" i="19"/>
  <c r="BK92" i="19"/>
  <c r="BM92" i="19" s="1"/>
  <c r="BK98" i="19"/>
  <c r="BM98" i="19" s="1"/>
  <c r="AJ110" i="19"/>
  <c r="BK103" i="19"/>
  <c r="BM103" i="19" s="1"/>
  <c r="L104" i="19"/>
  <c r="L109" i="19"/>
  <c r="L64" i="19"/>
  <c r="L92" i="19"/>
  <c r="BM25" i="19" l="1"/>
  <c r="BL53" i="19"/>
  <c r="AJ53" i="19"/>
  <c r="AI53" i="19"/>
  <c r="AJ70" i="19"/>
  <c r="BL70" i="19"/>
  <c r="BL86" i="19"/>
  <c r="AI86" i="19"/>
  <c r="BM70" i="19"/>
  <c r="BM66" i="19"/>
  <c r="AI110" i="19"/>
  <c r="BL110" i="19"/>
  <c r="BL60" i="19"/>
  <c r="AJ60" i="19"/>
  <c r="AI60" i="19"/>
  <c r="BM12" i="19"/>
  <c r="BL25" i="19"/>
  <c r="AJ25" i="19"/>
  <c r="AI25" i="19"/>
  <c r="BM53" i="19"/>
  <c r="BL74" i="19"/>
  <c r="AJ74" i="19"/>
  <c r="AI109" i="19"/>
  <c r="BL109" i="19"/>
  <c r="AJ109" i="19"/>
  <c r="AI108" i="19"/>
  <c r="BL108" i="19"/>
  <c r="AJ108" i="19"/>
  <c r="BM97" i="19"/>
  <c r="BM78" i="19"/>
  <c r="AI104" i="19"/>
  <c r="BL104" i="19"/>
  <c r="AJ104" i="19"/>
  <c r="AI15" i="19"/>
  <c r="BL15" i="19"/>
  <c r="BL12" i="19"/>
  <c r="AJ12" i="19"/>
  <c r="AI12" i="19"/>
  <c r="BM18" i="19"/>
  <c r="BM31" i="19"/>
  <c r="BM9" i="19"/>
  <c r="BL97" i="19"/>
  <c r="AI97" i="19"/>
  <c r="AI78" i="19"/>
  <c r="BL78" i="19"/>
  <c r="AJ78" i="19"/>
  <c r="BM104" i="19"/>
  <c r="BJ57" i="19"/>
  <c r="BM57" i="19"/>
  <c r="AJ97" i="19"/>
  <c r="AJ66" i="19"/>
  <c r="BL18" i="19"/>
  <c r="AJ18" i="19"/>
  <c r="AI18" i="19"/>
  <c r="AI9" i="19"/>
  <c r="BL9" i="19"/>
  <c r="AC7" i="10" l="1"/>
  <c r="X7" i="10"/>
  <c r="S7" i="10"/>
  <c r="N7" i="10"/>
  <c r="H7" i="10"/>
  <c r="AC6" i="10"/>
  <c r="X6" i="10"/>
  <c r="S6" i="10"/>
  <c r="N6" i="10"/>
  <c r="H6" i="10"/>
  <c r="AC5" i="10"/>
  <c r="X5" i="10"/>
  <c r="S5" i="10"/>
  <c r="N5" i="10"/>
  <c r="H5" i="10"/>
  <c r="AC4" i="10"/>
  <c r="X4" i="10"/>
  <c r="S4" i="10"/>
  <c r="N4" i="10"/>
  <c r="H4" i="10"/>
  <c r="AC3" i="10"/>
  <c r="X3" i="10"/>
  <c r="S3" i="10"/>
  <c r="N3" i="10"/>
  <c r="H3" i="10"/>
</calcChain>
</file>

<file path=xl/comments1.xml><?xml version="1.0" encoding="utf-8"?>
<comments xmlns="http://schemas.openxmlformats.org/spreadsheetml/2006/main">
  <authors>
    <author/>
  </authors>
  <commentList>
    <comment ref="AK6" authorId="0" shapeId="0">
      <text>
        <r>
          <rPr>
            <sz val="11"/>
            <rFont val="Calibri"/>
            <family val="2"/>
            <scheme val="minor"/>
          </rPr>
          <t>======
ID#AAAAcjvMImU
Toshiba    (2022-07-08 05:00:54)
GBG: Ver hoja "Análisis y valoración control"</t>
        </r>
      </text>
    </comment>
    <comment ref="J7" authorId="0" shapeId="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text>
        <r>
          <rPr>
            <sz val="11"/>
            <rFont val="Calibri"/>
            <family val="2"/>
            <scheme val="minor"/>
          </rPr>
          <t>======
ID#AAAAcjvMIns
Camilo    (2022-07-08 05:00:54)
GBG: En este Campo se diligencia la fecha en que se registre en el aplicativo los riesgos definidos por el proceso.</t>
        </r>
      </text>
    </comment>
    <comment ref="BU7" authorId="0" shapeId="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text>
        <r>
          <rPr>
            <sz val="11"/>
            <rFont val="Calibri"/>
            <family val="2"/>
            <scheme val="minor"/>
          </rPr>
          <t>======
ID#AAAAcjvMInU
Camilo    (2022-07-08 05:00:54)
GBG: En este campo se diligencia el numero que genera el aplicativo, para el riesgo registrado.</t>
        </r>
      </text>
    </comment>
    <comment ref="BW7" authorId="0" shapeId="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text>
        <r>
          <rPr>
            <sz val="11"/>
            <rFont val="Calibri"/>
            <family val="2"/>
            <scheme val="minor"/>
          </rPr>
          <t>======
ID#AAAAcjvMIm0
Toshiba    (2022-07-08 05:00:54)
GBG: ¿Existe un responsable asignado a la ejecu ción del control?</t>
        </r>
      </text>
    </comment>
    <comment ref="AO8" authorId="0" shapeId="0">
      <text>
        <r>
          <rPr>
            <sz val="11"/>
            <rFont val="Calibri"/>
            <family val="2"/>
            <scheme val="minor"/>
          </rPr>
          <t>======
ID#AAAAcjvMInA
Toshiba    (2022-07-08 05:00:54)
GBGB: ¿El responsable tiene la autoridad y adecua da segregación de funciones en la ejecución del control?</t>
        </r>
      </text>
    </comment>
    <comment ref="AQ8" authorId="0" shapeId="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family val="2"/>
            <scheme val="minor"/>
          </rPr>
          <t>======
ID#AAAAcjvMImc
Toshiba    (2022-07-08 05:00:54)
GBG:  Ver Hoja Análisis y valoración control</t>
        </r>
      </text>
    </comment>
    <comment ref="BB8" authorId="0" shapeId="0">
      <text>
        <r>
          <rPr>
            <sz val="11"/>
            <rFont val="Calibri"/>
            <family val="2"/>
            <scheme val="minor"/>
          </rPr>
          <t>======
ID#AAAAcjvMInI
Toshiba    (2022-07-08 05:00:54)
GBG: Ver Tabla Diseño Control Hoja  Análisis y valoración control</t>
        </r>
      </text>
    </comment>
    <comment ref="BC8" authorId="0" shapeId="0">
      <text>
        <r>
          <rPr>
            <sz val="11"/>
            <rFont val="Calibri"/>
            <family val="2"/>
            <scheme val="minor"/>
          </rPr>
          <t>======
ID#AAAAcjvMInE
Toshiba    (2022-07-08 05:00:54)
GBG: Ver Tabla Ejecución Control Hoja  Análisis y valoración control</t>
        </r>
      </text>
    </comment>
    <comment ref="BE8" authorId="0" shapeId="0">
      <text>
        <r>
          <rPr>
            <sz val="11"/>
            <rFont val="Calibri"/>
            <family val="2"/>
            <scheme val="minor"/>
          </rPr>
          <t>======
ID#AAAAcjvMInQ
Toshiba    (2022-07-08 05:00:54)
GBG: Ver Tabla Solidez individual Control Hoja  Análisis y valoración control</t>
        </r>
      </text>
    </comment>
    <comment ref="BG8" authorId="0" shapeId="0">
      <text>
        <r>
          <rPr>
            <sz val="11"/>
            <rFont val="Calibri"/>
            <family val="2"/>
            <scheme val="minor"/>
          </rPr>
          <t>======
ID#AAAAcjvMInM
Toshiba    (2022-07-08 05:00:54)
GBG: Ver Tabla Solidez del conjunto Controles Hoja  Análisis y valoración control</t>
        </r>
      </text>
    </comment>
    <comment ref="G35" authorId="0" shapeId="0">
      <text>
        <r>
          <rPr>
            <sz val="11"/>
            <rFont val="Calibri"/>
            <family val="2"/>
            <scheme val="minor"/>
          </rPr>
          <t>======
ID#AAAAcjvMImE
Toshiba    (2022-07-08 05:00:54)
GBG: revisar redacción</t>
        </r>
      </text>
    </comment>
  </commentList>
</comments>
</file>

<file path=xl/sharedStrings.xml><?xml version="1.0" encoding="utf-8"?>
<sst xmlns="http://schemas.openxmlformats.org/spreadsheetml/2006/main" count="3285" uniqueCount="1237">
  <si>
    <t>DIRECCIONAMIENTO ESTRATÉGICO Y ARTICULACIÓN GERENCIAL</t>
  </si>
  <si>
    <t>Código:                    E-DEAG-FR-049</t>
  </si>
  <si>
    <t xml:space="preserve">Plan Anticorrupción y de Atención al Ciudadano                                                                                                                                                                                   </t>
  </si>
  <si>
    <t>OBJETIVOS E INDICADORES DE GESTION</t>
  </si>
  <si>
    <t>Qué es el PAAC</t>
  </si>
  <si>
    <t xml:space="preserve">Es un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
La obligación para que las entidades formulen un Plan Anticorrupción y de Atención al Ciudadano nace del Estatuto Anticorrupción, para que propongan iniciativas dirigidas a combatir la corrupción mediante mecanismos que faciliten su prevención, control y seguimiento.
</t>
  </si>
  <si>
    <t>Objetivo</t>
  </si>
  <si>
    <t>Buscar  la transparencia de la gestión de la administración pública en el Departamento de Cundinamarca.</t>
  </si>
  <si>
    <t xml:space="preserve">Indicadores de  Gestión </t>
  </si>
  <si>
    <t>Número de actividades ejecutadas  / Número de actividades programadas * 100</t>
  </si>
  <si>
    <t>Componente 1: Gestión del Riesgo de Corrupción - Mapa de Riesgos de Corrupción</t>
  </si>
  <si>
    <t>Subcomponente</t>
  </si>
  <si>
    <t xml:space="preserve"> Actividades</t>
  </si>
  <si>
    <t>Meta o producto</t>
  </si>
  <si>
    <t xml:space="preserve">Responsable </t>
  </si>
  <si>
    <t>Fecha programada</t>
  </si>
  <si>
    <t>Actividad realizada</t>
  </si>
  <si>
    <t>Distribución
Presupuestal</t>
  </si>
  <si>
    <t>1.1</t>
  </si>
  <si>
    <t>1.2</t>
  </si>
  <si>
    <t>1.3</t>
  </si>
  <si>
    <t>2.1</t>
  </si>
  <si>
    <t>2.2</t>
  </si>
  <si>
    <t>3.1</t>
  </si>
  <si>
    <t>3.2</t>
  </si>
  <si>
    <t>4.1</t>
  </si>
  <si>
    <t>4.2</t>
  </si>
  <si>
    <t>4.3</t>
  </si>
  <si>
    <t>4.4</t>
  </si>
  <si>
    <t>4.5</t>
  </si>
  <si>
    <t>5.1</t>
  </si>
  <si>
    <t>Código:   E - DEAG - FR - 049</t>
  </si>
  <si>
    <t>Versión:    01</t>
  </si>
  <si>
    <t>I</t>
  </si>
  <si>
    <t>Fecha de Aprobación: 5/06/2020</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</si>
  <si>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</si>
  <si>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</si>
  <si>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</si>
  <si>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</si>
  <si>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</si>
  <si>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</si>
  <si>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</si>
  <si>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</si>
  <si>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</si>
  <si>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</si>
  <si>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</si>
  <si>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</si>
  <si>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</si>
  <si>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</si>
  <si>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</si>
  <si>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</si>
  <si>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</si>
  <si>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</si>
  <si>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</si>
  <si>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</si>
  <si>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</si>
  <si>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</si>
  <si>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</si>
  <si>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</si>
  <si>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</si>
  <si>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</si>
  <si>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</si>
  <si>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</si>
  <si>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</si>
  <si>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</si>
  <si>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</si>
  <si>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</si>
  <si>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</si>
  <si>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</si>
  <si>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</si>
  <si>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</si>
  <si>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</si>
  <si>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</si>
  <si>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</si>
  <si>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</si>
  <si>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</si>
  <si>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</si>
  <si>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</si>
  <si>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</si>
  <si>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</si>
  <si>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</si>
  <si>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</si>
  <si>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</si>
  <si>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</si>
  <si>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</si>
  <si>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</si>
  <si>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</si>
  <si>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</si>
  <si>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</si>
  <si>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</si>
  <si>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Evidencia</t>
  </si>
  <si>
    <t>Indicador del riesgo</t>
  </si>
  <si>
    <t>Moderado</t>
  </si>
  <si>
    <t>Rara vez</t>
  </si>
  <si>
    <t>Probable</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</si>
  <si>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</si>
  <si>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</si>
  <si>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</si>
  <si>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</si>
  <si>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</si>
  <si>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</si>
  <si>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</si>
  <si>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</si>
  <si>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</si>
  <si>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</si>
  <si>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</si>
  <si>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</si>
  <si>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</si>
  <si>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</si>
  <si>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</si>
  <si>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</si>
  <si>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</si>
  <si>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</si>
  <si>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</si>
  <si>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</si>
  <si>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</si>
  <si>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</si>
  <si>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family val="2"/>
      </rPr>
      <t xml:space="preserve">
</t>
    </r>
    <r>
      <rPr>
        <b/>
        <sz val="14"/>
        <color rgb="FF000000"/>
        <rFont val="Arial"/>
        <family val="2"/>
      </rPr>
      <t xml:space="preserve">Fecha final
</t>
    </r>
  </si>
  <si>
    <t>Código:                        E-DEAG-FR - 049</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</si>
  <si>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</si>
  <si>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</si>
  <si>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</si>
  <si>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</si>
  <si>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</si>
  <si>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</si>
  <si>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</si>
  <si>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</si>
  <si>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</si>
  <si>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</si>
  <si>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Recursos</t>
  </si>
  <si>
    <t>Actividades</t>
  </si>
  <si>
    <t>Número de espacios/ piezas/ informes / capacitaciones</t>
  </si>
  <si>
    <t>Humanos</t>
  </si>
  <si>
    <t>Físicos</t>
  </si>
  <si>
    <t>Financieros</t>
  </si>
  <si>
    <t>Observaciones</t>
  </si>
  <si>
    <t>1.4</t>
  </si>
  <si>
    <t>1.5</t>
  </si>
  <si>
    <t>1.6</t>
  </si>
  <si>
    <t>1.7</t>
  </si>
  <si>
    <t>1.8</t>
  </si>
  <si>
    <t>1.9</t>
  </si>
  <si>
    <t>1.10</t>
  </si>
  <si>
    <t>1.11</t>
  </si>
  <si>
    <t>1.12</t>
  </si>
  <si>
    <t>1.13</t>
  </si>
  <si>
    <t>1.14</t>
  </si>
  <si>
    <t>1.15</t>
  </si>
  <si>
    <t>1.16</t>
  </si>
  <si>
    <t>1.17</t>
  </si>
  <si>
    <t>1.18</t>
  </si>
  <si>
    <t>1.19</t>
  </si>
  <si>
    <t>2.3</t>
  </si>
  <si>
    <t>2.4</t>
  </si>
  <si>
    <t>2.5</t>
  </si>
  <si>
    <t>3.3</t>
  </si>
  <si>
    <t>3.4</t>
  </si>
  <si>
    <t>3.5</t>
  </si>
  <si>
    <t>3.6</t>
  </si>
  <si>
    <t>Componente 4:  Atención al Ciudadano</t>
  </si>
  <si>
    <t>5.2</t>
  </si>
  <si>
    <t>Componente 5:  Transparencia y Acceso a la Información</t>
  </si>
  <si>
    <t>Indicadores</t>
  </si>
  <si>
    <t>COMPONENTE</t>
  </si>
  <si>
    <t>Componente 6: Integridad</t>
  </si>
  <si>
    <t>SUBCOMPONENTE</t>
  </si>
  <si>
    <t>Meta o Producto</t>
  </si>
  <si>
    <t xml:space="preserve">Indicador </t>
  </si>
  <si>
    <t>Fecha Programada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</si>
  <si>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</si>
  <si>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</si>
  <si>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</si>
  <si>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</si>
  <si>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</si>
  <si>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</si>
  <si>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</si>
  <si>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</si>
  <si>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</si>
  <si>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</si>
  <si>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</si>
  <si>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</si>
  <si>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</si>
  <si>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</si>
  <si>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</si>
  <si>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</si>
  <si>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</si>
  <si>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</si>
  <si>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</si>
  <si>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</si>
  <si>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</si>
  <si>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</si>
  <si>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</si>
  <si>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</si>
  <si>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</si>
  <si>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</si>
  <si>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</si>
  <si>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</si>
  <si>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</si>
  <si>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</si>
  <si>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</si>
  <si>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</si>
  <si>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</si>
  <si>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</si>
  <si>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</si>
  <si>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</si>
  <si>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</si>
  <si>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</si>
  <si>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</si>
  <si>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</si>
  <si>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</si>
  <si>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</si>
  <si>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</si>
  <si>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</si>
  <si>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</si>
  <si>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</si>
  <si>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</si>
  <si>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</si>
  <si>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</si>
  <si>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</si>
  <si>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</si>
  <si>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</si>
  <si>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</si>
  <si>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</si>
  <si>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</si>
  <si>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</si>
  <si>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</si>
  <si>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</si>
  <si>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</si>
  <si>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</si>
  <si>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</si>
  <si>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</si>
  <si>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</si>
  <si>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</si>
  <si>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</si>
  <si>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</si>
  <si>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</si>
  <si>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</si>
  <si>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</si>
  <si>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</si>
  <si>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</si>
  <si>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</si>
  <si>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</si>
  <si>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</si>
  <si>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</si>
  <si>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</si>
  <si>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</si>
  <si>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</si>
  <si>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</si>
  <si>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</si>
  <si>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</si>
  <si>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</si>
  <si>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</si>
  <si>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</si>
  <si>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</si>
  <si>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</si>
  <si>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</si>
  <si>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</si>
  <si>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</si>
  <si>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</si>
  <si>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</si>
  <si>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</si>
  <si>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</si>
  <si>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</si>
  <si>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</si>
  <si>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</si>
  <si>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</si>
  <si>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</si>
  <si>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</si>
  <si>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</si>
  <si>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</si>
  <si>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</si>
  <si>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</si>
  <si>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</si>
  <si>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</si>
  <si>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</si>
  <si>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</si>
  <si>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</si>
  <si>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</si>
  <si>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</si>
  <si>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</si>
  <si>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</si>
  <si>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</si>
  <si>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</si>
  <si>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</si>
  <si>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</si>
  <si>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</si>
  <si>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</si>
  <si>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</si>
  <si>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</si>
  <si>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</si>
  <si>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</si>
  <si>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</si>
  <si>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</si>
  <si>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</si>
  <si>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</si>
  <si>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</si>
  <si>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PDD
Gestion / Meta de Producto</t>
  </si>
  <si>
    <t>Meta PDD</t>
  </si>
  <si>
    <t>Código:E-DEAG-FR -049</t>
  </si>
  <si>
    <r>
      <t xml:space="preserve">Subcomponente 2.
</t>
    </r>
    <r>
      <rPr>
        <sz val="14"/>
        <color rgb="FF000000"/>
        <rFont val="Arial"/>
        <family val="2"/>
      </rPr>
      <t>Fortalecimiento de los canales de atención.</t>
    </r>
  </si>
  <si>
    <r>
      <t xml:space="preserve">Subcomponente 4. 
</t>
    </r>
    <r>
      <rPr>
        <sz val="14"/>
        <color rgb="FF000000"/>
        <rFont val="Arial"/>
        <family val="2"/>
      </rPr>
      <t>Normativo y procedimental</t>
    </r>
  </si>
  <si>
    <r>
      <t xml:space="preserve">Subcomponente 5. </t>
    </r>
    <r>
      <rPr>
        <sz val="14"/>
        <color rgb="FF000000"/>
        <rFont val="Arial"/>
        <family val="2"/>
      </rPr>
      <t>Relacionamiento con el ciudadano</t>
    </r>
  </si>
  <si>
    <r>
      <rPr>
        <b/>
        <sz val="14"/>
        <color rgb="FF000000"/>
        <rFont val="Arial"/>
        <family val="2"/>
      </rPr>
      <t>Subcomponente 1.</t>
    </r>
    <r>
      <rPr>
        <sz val="14"/>
        <color rgb="FF000000"/>
        <rFont val="Arial"/>
        <family val="2"/>
      </rPr>
      <t xml:space="preserve">
Estructura administrativa y Direccionamiento estratégico </t>
    </r>
  </si>
  <si>
    <r>
      <rPr>
        <b/>
        <sz val="14"/>
        <color rgb="FF000000"/>
        <rFont val="Arial"/>
        <family val="2"/>
      </rPr>
      <t>Subcomponente 3.</t>
    </r>
    <r>
      <rPr>
        <sz val="14"/>
        <color rgb="FF000000"/>
        <rFont val="Arial"/>
        <family val="2"/>
      </rPr>
      <t xml:space="preserve">
Talento Humano.</t>
    </r>
  </si>
  <si>
    <r>
      <rPr>
        <b/>
        <sz val="14"/>
        <color rgb="FF000000"/>
        <rFont val="Arial"/>
        <family val="2"/>
      </rPr>
      <t>Subcomponente 1.</t>
    </r>
    <r>
      <rPr>
        <sz val="14"/>
        <color rgb="FF000000"/>
        <rFont val="Arial"/>
        <family val="2"/>
      </rPr>
      <t xml:space="preserve"> Lineamientos de Transparencia Activa</t>
    </r>
  </si>
  <si>
    <r>
      <t xml:space="preserve">Subcomponente 1.
</t>
    </r>
    <r>
      <rPr>
        <sz val="14"/>
        <rFont val="Arial"/>
        <family val="2"/>
      </rPr>
      <t>Conflicto de Interés</t>
    </r>
  </si>
  <si>
    <r>
      <t xml:space="preserve">Subcomponente 2
</t>
    </r>
    <r>
      <rPr>
        <sz val="14"/>
        <rFont val="Arial"/>
        <family val="2"/>
      </rPr>
      <t>Código</t>
    </r>
    <r>
      <rPr>
        <b/>
        <sz val="14"/>
        <rFont val="Arial"/>
        <family val="2"/>
      </rPr>
      <t xml:space="preserve"> </t>
    </r>
    <r>
      <rPr>
        <sz val="14"/>
        <rFont val="Arial"/>
        <family val="2"/>
      </rPr>
      <t>de Integridad</t>
    </r>
  </si>
  <si>
    <r>
      <rPr>
        <b/>
        <sz val="14"/>
        <color rgb="FF000000"/>
        <rFont val="Arial"/>
        <family val="2"/>
      </rPr>
      <t>Subcomponente 2.</t>
    </r>
    <r>
      <rPr>
        <sz val="14"/>
        <color rgb="FF000000"/>
        <rFont val="Arial"/>
        <family val="2"/>
      </rPr>
      <t xml:space="preserve"> Lineamientos de Transparencia Pasiva</t>
    </r>
  </si>
  <si>
    <r>
      <t xml:space="preserve">Subcomponente 3. </t>
    </r>
    <r>
      <rPr>
        <sz val="14"/>
        <color rgb="FF000000"/>
        <rFont val="Arial"/>
        <family val="2"/>
      </rPr>
      <t>Elaboración los Instrumentos de Gestión de la Información</t>
    </r>
  </si>
  <si>
    <r>
      <t xml:space="preserve">Subcomponente 4. 
</t>
    </r>
    <r>
      <rPr>
        <sz val="14"/>
        <color rgb="FF000000"/>
        <rFont val="Arial"/>
        <family val="2"/>
      </rPr>
      <t>Criterio diferencial de accesibilidad</t>
    </r>
  </si>
  <si>
    <r>
      <t xml:space="preserve">Subcomponente 5.
</t>
    </r>
    <r>
      <rPr>
        <sz val="14"/>
        <color rgb="FF000000"/>
        <rFont val="Arial"/>
        <family val="2"/>
      </rPr>
      <t>Monitoreo del Acceso a la Información Pública</t>
    </r>
  </si>
  <si>
    <r>
      <rPr>
        <b/>
        <sz val="14"/>
        <color rgb="FF000000"/>
        <rFont val="Arial"/>
        <family val="2"/>
      </rPr>
      <t>Subcomponente 1. 
P</t>
    </r>
    <r>
      <rPr>
        <sz val="14"/>
        <color rgb="FF000000"/>
        <rFont val="Arial"/>
        <family val="2"/>
      </rPr>
      <t>olítica de Administración de Riesgos de Corrupción</t>
    </r>
  </si>
  <si>
    <r>
      <rPr>
        <b/>
        <sz val="14"/>
        <color rgb="FF000000"/>
        <rFont val="Arial"/>
        <family val="2"/>
      </rPr>
      <t>Subcomponente 2. 
C</t>
    </r>
    <r>
      <rPr>
        <sz val="14"/>
        <color rgb="FF000000"/>
        <rFont val="Arial"/>
        <family val="2"/>
      </rPr>
      <t>onstrucción del Mapa de Riesgos de Corrupción</t>
    </r>
  </si>
  <si>
    <r>
      <rPr>
        <b/>
        <sz val="14"/>
        <color rgb="FF000000"/>
        <rFont val="Arial"/>
        <family val="2"/>
      </rPr>
      <t xml:space="preserve">Subcomponente 3. 
</t>
    </r>
    <r>
      <rPr>
        <sz val="14"/>
        <color rgb="FF000000"/>
        <rFont val="Arial"/>
        <family val="2"/>
      </rPr>
      <t xml:space="preserve">Consulta y divulgación </t>
    </r>
  </si>
  <si>
    <r>
      <rPr>
        <b/>
        <sz val="14"/>
        <color rgb="FF000000"/>
        <rFont val="Arial"/>
        <family val="2"/>
      </rPr>
      <t>Subcomponente 4</t>
    </r>
    <r>
      <rPr>
        <sz val="14"/>
        <color rgb="FF000000"/>
        <rFont val="Arial"/>
        <family val="2"/>
      </rPr>
      <t xml:space="preserve"> .
Monitoreo o revisión</t>
    </r>
  </si>
  <si>
    <r>
      <rPr>
        <b/>
        <sz val="14"/>
        <color rgb="FF000000"/>
        <rFont val="Arial"/>
        <family val="2"/>
      </rPr>
      <t xml:space="preserve">Subcomponente 5.
</t>
    </r>
    <r>
      <rPr>
        <sz val="14"/>
        <color rgb="FF000000"/>
        <rFont val="Arial"/>
        <family val="2"/>
      </rPr>
      <t xml:space="preserve"> Seguimiento</t>
    </r>
  </si>
  <si>
    <t xml:space="preserve">Formato Plan Anticorrupción y de Atención al Ciudadano  </t>
  </si>
  <si>
    <t xml:space="preserve">FORMATO PLAN ANTICORRUPCIÓN Y DE ATENCIÓN AL CIUDADANO  </t>
  </si>
  <si>
    <t>Vigencia</t>
  </si>
  <si>
    <t>Fecha de Aprobación: 17/05/2023</t>
  </si>
  <si>
    <t>Versión:  4</t>
  </si>
  <si>
    <t>Versión: 4</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</si>
  <si>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</si>
  <si>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</si>
  <si>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</si>
  <si>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</si>
  <si>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 xml:space="preserve">Socializar la Política de Administración de Riesgos de Gestión </t>
  </si>
  <si>
    <t xml:space="preserve">Registro fotografico /Planilla de Asistencia </t>
  </si>
  <si>
    <t>Actualizar de la Guía para la Gestión de Riesgos de Corrupción y Fraude</t>
  </si>
  <si>
    <t>Guía actualizada</t>
  </si>
  <si>
    <t>Gerencia de Buen Gobierno</t>
  </si>
  <si>
    <t>1 vez durante la anulidad</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</si>
  <si>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</si>
  <si>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</si>
  <si>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</si>
  <si>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</si>
  <si>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</si>
  <si>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</si>
  <si>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t>Publicar el Mapa de Riesgos de Corrupción consolidado en el portal web de la Gobernación de Cundinamarca</t>
  </si>
  <si>
    <t>Mapa de Riesgos de Corrupción publicado en el portarl web de la Gobernación de Cundinamarca</t>
  </si>
  <si>
    <t xml:space="preserve">Divulgar mediante correo electrónico, a todos los servidores y contratistas, el mapa de riesgos de corrupción consolidado cada vez que se realicen modificaciones. </t>
  </si>
  <si>
    <t>Cada vez que surja una actualización.</t>
  </si>
  <si>
    <t>Realizar revisión a las actividades y evidencias de los planes de acción o mejoramiento de los riesgos de corrupción, cargadas en Isolucion</t>
  </si>
  <si>
    <t>Revisión realizada y verificada en Isolucion</t>
  </si>
  <si>
    <t>De acuerdo al plan anual de riesgo de cada proceso</t>
  </si>
  <si>
    <t>Consolidar los informes de desempeño de los controles, con  analísis de eficacia y eficiencia de los controles</t>
  </si>
  <si>
    <t>Informe de desempeño trimestral consolidado, con el monitoreo a los riesgos y análisis de efectividad y eficiencia de los controles</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</si>
  <si>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</si>
  <si>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</si>
  <si>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</si>
  <si>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</si>
  <si>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</si>
  <si>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</si>
  <si>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</si>
  <si>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</si>
  <si>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</si>
  <si>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</si>
  <si>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</si>
  <si>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t>Realizar seguimiento a la efectividad de los controles incorporados - Riesgos de Corrupción 2023</t>
  </si>
  <si>
    <t>Informe de seguimiento</t>
  </si>
  <si>
    <t>Oficina de Control Interno</t>
  </si>
  <si>
    <t xml:space="preserve">
30 noviembre de 2023</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</si>
  <si>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</si>
  <si>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</si>
  <si>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</si>
  <si>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</si>
  <si>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</si>
  <si>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</si>
  <si>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</si>
  <si>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</si>
  <si>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</si>
  <si>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</si>
  <si>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</si>
  <si>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</si>
  <si>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</si>
  <si>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</si>
  <si>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</si>
  <si>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</si>
  <si>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</si>
  <si>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</si>
  <si>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</si>
  <si>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</si>
  <si>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</si>
  <si>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</si>
  <si>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</si>
  <si>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</si>
  <si>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</si>
  <si>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</si>
  <si>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</si>
  <si>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</si>
  <si>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</si>
  <si>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</si>
  <si>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</si>
  <si>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</si>
  <si>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</si>
  <si>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</si>
  <si>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</si>
  <si>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</si>
  <si>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</si>
  <si>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</si>
  <si>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</si>
  <si>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</si>
  <si>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</si>
  <si>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</si>
  <si>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</si>
  <si>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</si>
  <si>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</si>
  <si>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</si>
  <si>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</si>
  <si>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</si>
  <si>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</si>
  <si>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</si>
  <si>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</si>
  <si>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</si>
  <si>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</si>
  <si>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</si>
  <si>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</si>
  <si>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</si>
  <si>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</si>
  <si>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</si>
  <si>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</si>
  <si>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</si>
  <si>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Secretaría de Prensa</t>
  </si>
  <si>
    <t>Durante octubre 2023</t>
  </si>
  <si>
    <t>Número de videos publicados</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</si>
  <si>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</si>
  <si>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</si>
  <si>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</si>
  <si>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</si>
  <si>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Publicar en página Web Informe sobre la Implementación de Políticas Públicas.</t>
  </si>
  <si>
    <t>Informes Publicados en el Portal Web de la Gobernación de Cundinamarca.</t>
  </si>
  <si>
    <t>Durante el mes de febrero 2023</t>
  </si>
  <si>
    <t>15 días antes del evento de diálogo.</t>
  </si>
  <si>
    <t>Publicar en página Web Informe Previo a Audiencia Pública de Rendición de Cuentas</t>
  </si>
  <si>
    <t>Durante el mes de noviembre 2023.</t>
  </si>
  <si>
    <t>Publicar avances sobre la gestión adelantada en el marco del SNRdC, Nodo a definir.</t>
  </si>
  <si>
    <t>Secretaría de Desarrollo e Inclusión Social</t>
  </si>
  <si>
    <t>Durante el mes de mayo 2023.</t>
  </si>
  <si>
    <t>Socializar vía correo electrónico el informe de avance de implementación de las políticas públicas, a los grupos de interés relacionados a cada política.</t>
  </si>
  <si>
    <t>Correos electrónicos con informe socializado.</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</si>
  <si>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</si>
  <si>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</si>
  <si>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Socializar vía correo electrónico el informe preparatorio para la Audiencia Pública a los grupos de valor.</t>
  </si>
  <si>
    <t>Socializar vía correo electrónico los informes de regalías a los grupos de interés asociados a los proyectos de regalías.</t>
  </si>
  <si>
    <t>Durante los meses marzo y agosto del 2023</t>
  </si>
  <si>
    <t>Número de Informes socializados</t>
  </si>
  <si>
    <t>Socializar vía correo electrónico los informes del nodo (por definir) a los grupos de interés registrados.</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</si>
  <si>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</si>
  <si>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</si>
  <si>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Durante los meses de octubre  y noviembre del 2023.</t>
  </si>
  <si>
    <t>Número de encuestas socializadas</t>
  </si>
  <si>
    <t>Video para redes sociales con las principales noticias de rendición de cuentas del mes.</t>
  </si>
  <si>
    <t>Durante el tiempo de duración de la estrategia 2023</t>
  </si>
  <si>
    <t>Periódico, folleto o entregable para cada municipio con las acciones realizadas por la Gobernación de Cundinamarca.</t>
  </si>
  <si>
    <t>Piezas entregadas en cada provincia.</t>
  </si>
  <si>
    <t>Durante Octubre y Noviembre de 2023</t>
  </si>
  <si>
    <t>Número de entregables</t>
  </si>
  <si>
    <t>Programas radiales en línea con la Gobernación, en donde se den a conocer los avances de la gestión.</t>
  </si>
  <si>
    <t>Certificación de los programas y videos.</t>
  </si>
  <si>
    <t>Por definir</t>
  </si>
  <si>
    <t>Número de programas</t>
  </si>
  <si>
    <t xml:space="preserve">Capsula trimestral en tik tok con avance del Plan de Desarrollo. </t>
  </si>
  <si>
    <t>Videos con capsula de rendición de cuentas.</t>
  </si>
  <si>
    <t>Abril, Julio, Octubre de 2023</t>
  </si>
  <si>
    <t>Número de capsulas realizadas</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</si>
  <si>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</si>
  <si>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</si>
  <si>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</si>
  <si>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</si>
  <si>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</si>
  <si>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</si>
  <si>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</si>
  <si>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</si>
  <si>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</si>
  <si>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Durante los meses Abril - Septiembre</t>
  </si>
  <si>
    <t>Informe elaborado</t>
  </si>
  <si>
    <t>La fecha del diálogo está pendiente por definir, se confirmará con 15 días de anterioridad.
El aforo depende de la capacidad del auditorio.</t>
  </si>
  <si>
    <t>Diálogo de implementación de Políticas Públicas, dirigido a grupos de valor de cada Política Pública.
 Modalidad Mixta: Transmisión y asistencia presencial limitada</t>
  </si>
  <si>
    <t>Durante el mes de marzo 2023</t>
  </si>
  <si>
    <t>Diálogo de gestión adelantada en el marco del SNRdC, Nodo a definir.
 Modalidad Mixta: Transmisión y asistencia presencial limitada</t>
  </si>
  <si>
    <t>Durante el mes de junio 2023</t>
  </si>
  <si>
    <t>Realizar audiencia pública de Rendición de Cuentas.
 Modalidad Mixta: Transmisión y asistencia presencial limitada</t>
  </si>
  <si>
    <t>Secretaría de Planeación, Secretaría de Prensa  y 
Oficina de Protocolo</t>
  </si>
  <si>
    <t>Realizar audiencia pública de Rendición de Cuentas de niños, niñas, adolescentes y jóvenes.
 Modalidad Mixta: Transmisión y asistencia presencial limitada</t>
  </si>
  <si>
    <t>Responder por escrito en el término de quince días hábiles a las preguntas de los ciudadanos formuladas en el marco del proceso de Rendición de Cuentas por el medio en que se recibió.</t>
  </si>
  <si>
    <t>Registro de comunicaciones enviadas.</t>
  </si>
  <si>
    <t>Respuestas enviadas/Preguntas Recibidas</t>
  </si>
  <si>
    <t>No es posible asignar valor, depende de la ciudadanía y de los grupos de valor</t>
  </si>
  <si>
    <t>Publicar las respuestas e inquietudes recibidas en los eventos de rendición de cuentas en la Página Web de la Gobernación de Cundinamarca.</t>
  </si>
  <si>
    <t>Informe consolidado y publicado en la página Web.</t>
  </si>
  <si>
    <t>Respuestas publicadas/inquietudes recibidas</t>
  </si>
  <si>
    <t>Realizar la encuesta de satisfacción de Rendición de Cuentas sobre los eventos realizados.</t>
  </si>
  <si>
    <t>Registro de encuestas realizadas.</t>
  </si>
  <si>
    <t>Número de encuestas aplicadas/Número de eventos realizados</t>
  </si>
  <si>
    <t>Analizar el nivel de satisfacción, recomendaciones y sugerencias obtenidas en las encuestas realizadas en los eventos de Rendición de Cuentas.</t>
  </si>
  <si>
    <t>Documento análisis y recomendaciones sobre el resultado de la Rendición de Cuentas.</t>
  </si>
  <si>
    <t>15 de julio 2023 - 15 de diciembre 2023</t>
  </si>
  <si>
    <t>Número de documentos realizadas/Número de documentos programados</t>
  </si>
  <si>
    <t>Publicar los resultados de Rendición de Cuentas.</t>
  </si>
  <si>
    <t>Documento consolidado de rendición de cuentas publicado en página Web</t>
  </si>
  <si>
    <t>15 de diciembre 2023</t>
  </si>
  <si>
    <t xml:space="preserve">Número de Informe publicados/Número de Informe programados </t>
  </si>
  <si>
    <t>Publicar informe de evaluación de la estrategia de rendición de cuentas</t>
  </si>
  <si>
    <t>Documento informe publicado</t>
  </si>
  <si>
    <t>Control Interno</t>
  </si>
  <si>
    <t>20 de diciembre 2023</t>
  </si>
  <si>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</si>
  <si>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</si>
  <si>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</si>
  <si>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</si>
  <si>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</si>
  <si>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</si>
  <si>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</si>
  <si>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</si>
  <si>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</si>
  <si>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</si>
  <si>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</si>
  <si>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</si>
  <si>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</si>
  <si>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</si>
  <si>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</si>
  <si>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</si>
  <si>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</si>
  <si>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</si>
  <si>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</si>
  <si>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</si>
  <si>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</si>
  <si>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</si>
  <si>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</si>
  <si>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</si>
  <si>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</si>
  <si>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</si>
  <si>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15 de diciembre de 2023</t>
  </si>
  <si>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</si>
  <si>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</si>
  <si>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</si>
  <si>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</si>
  <si>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</si>
  <si>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</si>
  <si>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</si>
  <si>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</si>
  <si>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</si>
  <si>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</si>
  <si>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</si>
  <si>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</si>
  <si>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</si>
  <si>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</si>
  <si>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</si>
  <si>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</si>
  <si>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</si>
  <si>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</si>
  <si>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</si>
  <si>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</si>
  <si>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</si>
  <si>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</si>
  <si>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</si>
  <si>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</si>
  <si>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</si>
  <si>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</si>
  <si>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</si>
  <si>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</si>
  <si>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</si>
  <si>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</si>
  <si>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</si>
  <si>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</si>
  <si>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</si>
  <si>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</si>
  <si>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</si>
  <si>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</si>
  <si>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</si>
  <si>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</si>
  <si>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</si>
  <si>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</si>
  <si>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</si>
  <si>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</si>
  <si>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</si>
  <si>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</si>
  <si>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</si>
  <si>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</si>
  <si>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</si>
  <si>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</si>
  <si>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</si>
  <si>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</si>
  <si>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</si>
  <si>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</si>
  <si>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</si>
  <si>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</si>
  <si>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</si>
  <si>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</si>
  <si>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</si>
  <si>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No. de guías elaboradas/ No. de guías propuestas</t>
  </si>
  <si>
    <t>Dar lineamientos a las entidades para el auto diligenciamiento del Índice de Transparencia Activa ITA</t>
  </si>
  <si>
    <t>Reporte ITA 2023</t>
  </si>
  <si>
    <t>ITA reportado a PGN en la fecha que corresponda</t>
  </si>
  <si>
    <t>La que defina la PGN en sus actos administrativos</t>
  </si>
  <si>
    <t>Realizar reuniones temáticas de Transparencia para orientar las actividades necesarias para su cumplimiento.</t>
  </si>
  <si>
    <t>Acta de Comité</t>
  </si>
  <si>
    <t>30 de mayo y 30 de septiembre</t>
  </si>
  <si>
    <t>Trimestral</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</si>
  <si>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</si>
  <si>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</si>
  <si>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</si>
  <si>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</si>
  <si>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</si>
  <si>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</si>
  <si>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</si>
  <si>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</si>
  <si>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Mensual</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</si>
  <si>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</si>
  <si>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</si>
  <si>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</si>
  <si>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</si>
  <si>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</si>
  <si>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</si>
  <si>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</si>
  <si>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</si>
  <si>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</si>
  <si>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31 de diciembre de 2023</t>
  </si>
  <si>
    <t xml:space="preserve">   Secretaría                     de                     Educación</t>
  </si>
  <si>
    <t>NA</t>
  </si>
  <si>
    <t>Meta 104</t>
  </si>
  <si>
    <t xml:space="preserve">No cuenta con meta del plan de Desarrollo </t>
  </si>
  <si>
    <t>No existe meta asociada con PDD</t>
  </si>
  <si>
    <t>No aplica, son atendidos por las entidades bancarias por lo cual no compromete presupuesto del departamento.</t>
  </si>
  <si>
    <t>No aplica para compromiso presupuestal, debido a que estos se encuentran incluidos dentro del desarrollo de contratos como canales decomunicación.</t>
  </si>
  <si>
    <t>Incrementar la satisfacción de los usuarios de la Gobernación de Cundinamarca. Meta 387 Modernizar los 3 canales de atención al ciudadano</t>
  </si>
  <si>
    <t>Aumentar el indice de Desempeño Fiscal del departamento. Meta 408 Potencializar el
proceso de recaudo
para 5 tributos
departamentales
con herramientas
tecnológicas.</t>
  </si>
  <si>
    <t xml:space="preserve">Secretaría de Planeación  </t>
  </si>
  <si>
    <t xml:space="preserve">Secretaría de Planeación  
</t>
  </si>
  <si>
    <t>Secretaría de Planeación  
Secretaría de Desarrollo e Inclusión Social</t>
  </si>
  <si>
    <t xml:space="preserve">Entidades responsable de la pregunta.
Secretaría de Planeación </t>
  </si>
  <si>
    <t>Subcomponente 3
Responsabilidad</t>
  </si>
  <si>
    <t>Secretaría de Planeación y
entidades responsables de la Implementa Política.</t>
  </si>
  <si>
    <t>Durante el mes de agosto 2023.</t>
  </si>
  <si>
    <t>2.9</t>
  </si>
  <si>
    <t>Durante el mes de julio de 2023</t>
  </si>
  <si>
    <t>Realizar Encuentro de diálogo con jóvenes 14 a
28 años.
 Modalidad Mixta: Transmisión y asistencia presencial limitada</t>
  </si>
  <si>
    <t>2.8</t>
  </si>
  <si>
    <t>Realizar encuentro de diálogo con adolescentes
12 a 18 años.
 Modalidad Mixta: Transmisión y asistencia presencial limitada</t>
  </si>
  <si>
    <t>2.7</t>
  </si>
  <si>
    <t>Realizar encuentro de diálogo con niñas y niños
de infancia 6 a 12 años. 
 Modalidad Mixta: Transmisión y asistencia presencial limitada</t>
  </si>
  <si>
    <t>2.6</t>
  </si>
  <si>
    <t>Realizar encuentro de diálogo con niñas, niños
de primera infancia 0 a 6 años y mujeres
gestantes.
 Modalidad Mixta: Transmisión y asistencia presencial limitada</t>
  </si>
  <si>
    <t>Secretaría de Planeación y
Entidades responsables del Nodo.</t>
  </si>
  <si>
    <t>Secretaría de Planeación y 
entidades responsables de los Proyectos de Regalías</t>
  </si>
  <si>
    <t>Subcomponente 2
Diálogo</t>
  </si>
  <si>
    <t>Publicar informe preparatorio para la participación en la audiencia pública de Rendición pública de cuentas de niños, niñas, adolescentes y jóvenes</t>
  </si>
  <si>
    <t>Número de cápsulas publicadas</t>
  </si>
  <si>
    <t>Cápsulas informativas</t>
  </si>
  <si>
    <t>Publicación radial de cápsulas informativas</t>
  </si>
  <si>
    <t>Número de podcast publicado</t>
  </si>
  <si>
    <t>En el transcurso de junio a septiembre del 2023</t>
  </si>
  <si>
    <t xml:space="preserve">Nota virtual en formato podcast </t>
  </si>
  <si>
    <t xml:space="preserve">Publicación de Podcast </t>
  </si>
  <si>
    <t>1.25</t>
  </si>
  <si>
    <t>Octubre del 2023</t>
  </si>
  <si>
    <t>Video compartido en programa de televisión 'Cundinamarca Región que progresa'.</t>
  </si>
  <si>
    <t>Nota periodística para programa de televisión 'Cundinamarca Región que progresa' con las noticias, actividades y/o eventos de rendición de cuentas.</t>
  </si>
  <si>
    <t>1.24</t>
  </si>
  <si>
    <t>Número de Informes socializado</t>
  </si>
  <si>
    <t xml:space="preserve">Entidades Responsables 
Secretaría de Planeación  </t>
  </si>
  <si>
    <t>1.23</t>
  </si>
  <si>
    <t>1.22</t>
  </si>
  <si>
    <t>Socializar por redes sociales y correo electrónico el diligenciamiento de la encuesta de participación para realizar preguntas sobre la
gestión de los mandatorios con enfoque de Niños, Niñas, Adolescentes y Jóvenes.</t>
  </si>
  <si>
    <t>1.21</t>
  </si>
  <si>
    <t>Durante el mes de junio y noviembre 2023.</t>
  </si>
  <si>
    <t>Socializar vía correo electrónico el informe de rendición de cuentas de Niños, Niñas, Adolescentes y jóvenes a los grupos de valor.</t>
  </si>
  <si>
    <t>1.20</t>
  </si>
  <si>
    <t>Secretaría de Planeación
Secretaría de Prensa</t>
  </si>
  <si>
    <t>15 días antes del evento de diálogo.
30 días calendario antes de la audiencia pública.</t>
  </si>
  <si>
    <t>Durante el mes de Junio y  noviembre 2023.</t>
  </si>
  <si>
    <t>En el transcurso de marzo, abril  y Mayo del 2023</t>
  </si>
  <si>
    <t>Subcomponente 1:
Información</t>
  </si>
  <si>
    <t>01 de febrero 2023</t>
  </si>
  <si>
    <t>Número de Eventos</t>
  </si>
  <si>
    <t>Garantizar a los Cundinamarqueses transparencia en la Gestión Pública Departamental, fomentando la transversalidad de la Rendición de Cuentas a través de escenarios de diálogo, que generen confianza y cercanía.</t>
  </si>
  <si>
    <t>Aumentar la participación ciudadana en los espacios de rendición de cuentas y aumentar la difusión de información en lenguaje claro.</t>
  </si>
  <si>
    <t xml:space="preserve">Formato Plan Anticorrupción y de Atención al Ciudadano </t>
  </si>
  <si>
    <t>Fecha de Aprobación:           17/05/2023</t>
  </si>
  <si>
    <t>Versión:                                   4</t>
  </si>
  <si>
    <t>El desarrollo de esta actividad se realiza a través de la gestión realizada por la Secretaría General y no se dispone de presupuesto de manera directa.</t>
  </si>
  <si>
    <t>Esta actividad se desarrolla a través de la meta 389, para la vigencia 2023 ya se habia jejcutado la asignacion  presupuestal de esta APP.</t>
  </si>
  <si>
    <t>Esta actividad se relaciona la meta de bientestar,  Incrementar la  satisfacción de los usuarios de la Gobernación de Cundinamarca.</t>
  </si>
  <si>
    <t>Esta actividad se relaciona la meta de bientestar, Incrementar la  satisfacción de los usuarios de la Gobernación de Cundinamarca.</t>
  </si>
  <si>
    <t>Esta actividad se relaciona con la meta 389 “Implementar 4 aplicaciones para modernizar la prestación del servicio de la secretaría general”</t>
  </si>
  <si>
    <t>Esta actividad se relaciona la meta de bientestar, Incrementar la  satisfacción de los usuarios de la Gobernación de Cundinamarca.,</t>
  </si>
  <si>
    <t>Esta actividad se desarrolla a través de la meta 388, para la vigencia se realizó asignación presupuestal por mil cincuenta millones de pesos m/cte (1050000000) a la fecha no tiene ejecución.</t>
  </si>
  <si>
    <t>Esta actividad esta asociada a la meta: 388 “Realizar 15 ferias de servicios con la oferta institucional de la Gobernación”</t>
  </si>
  <si>
    <t>Esta actividad se desarrolla a través de la meta 387, para la vigencia se realizó asignación presupuestal por trescientos siete mil millones setecientos cuarenta y siete mil setecientos cincuenta y nueve pesos m/cte  (307747759) con corte 30 de abril se han ejecutado 40,750,000‬ m/cte.</t>
  </si>
  <si>
    <t>Esta activiad esta asociada a la meta 387: "Modernizar los 3 canales de atención al usuario".</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</si>
  <si>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</si>
  <si>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</si>
  <si>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UAEGRD- Secretaria de  Gobierno</t>
  </si>
  <si>
    <t xml:space="preserve">Directora </t>
  </si>
  <si>
    <t>Angelica María Herrera Echavarria</t>
  </si>
  <si>
    <t xml:space="preserve"> Realizar trimestralmente una revisión aleatoria al seguimiento del proceso de entrega de ayuda humanitaria, al procedimiento, protocolos, formatos y actas de entrega.</t>
  </si>
  <si>
    <t>Reducir (mitigar)</t>
  </si>
  <si>
    <t>Fuerte</t>
  </si>
  <si>
    <t>Completa</t>
  </si>
  <si>
    <t>Se investigan y  resuelven oportunamente</t>
  </si>
  <si>
    <t>Confiable</t>
  </si>
  <si>
    <t>Prevenir</t>
  </si>
  <si>
    <t>Oportuna</t>
  </si>
  <si>
    <t>Inadecuado</t>
  </si>
  <si>
    <t>No asignado</t>
  </si>
  <si>
    <t>Realizar trimestralmente una revision aleatoria al seguimiento del proceso de entrega de ayuda humanitaria, al procedimiento, protocolos, formatos y actas de entrega.</t>
  </si>
  <si>
    <t>no</t>
  </si>
  <si>
    <t>si</t>
  </si>
  <si>
    <t>Detrimento patrimonial</t>
  </si>
  <si>
    <t>Fraude Interno (Corrupción)</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</si>
  <si>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</si>
  <si>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</si>
  <si>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</si>
  <si>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</si>
  <si>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</si>
  <si>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</si>
  <si>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Secretaría de Gobierno</t>
  </si>
  <si>
    <t>Secretario de Despacho</t>
  </si>
  <si>
    <t>Juan Carlos Barragán Suarez</t>
  </si>
  <si>
    <t>Mensualmente en el Comité primario, evaluar la inversión realiazada de manera aleatoria, para identificar el cumplimiento de necesiades y solicitudes atendidas</t>
  </si>
  <si>
    <t>Detectar</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</si>
  <si>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</si>
  <si>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Posibilidad de ocurrencia  de que los recursos destinados al fortalecimiento de gobernabilidad y el territorio sean infructuosos y no logren los resultados que se esperan.</t>
  </si>
  <si>
    <t>Inadecuado seguimiento a la atención de casos relacionados con la protección de Derechos Humanos en el Departamento</t>
  </si>
  <si>
    <t>Director</t>
  </si>
  <si>
    <t>FABIO NELSON MENDIVELSO CRISTIAN</t>
  </si>
  <si>
    <t>Revisar  mensualmente de manera aleatoria el tratamiento del 10% de los  los casos reportados a la Mesa Técnica Departamental de amenzados, para evidenciar el seguimiento realizado e identificar las causales de vulneraciones que se presenten a los Derechos Humanos .</t>
  </si>
  <si>
    <t>Revisión aleatoria mensual del tratamiento del 10% de los  los casos reportados a la Mesa Técnica Departamental de amenzados, para evidenciar el seguimiento realizado e identificar las causales de vulneraciones que se presenten a los Derechos Humanos .</t>
  </si>
  <si>
    <t xml:space="preserve">Investigaciones penales, disciplinarias y fiscales </t>
  </si>
  <si>
    <t>Posibilidad de ocurrencia  de omisión en atención de casos relacionados con la protección de Derechos Humanos en el Departamento.</t>
  </si>
  <si>
    <t>IInadecuado seguimiento a la atención de casos relacionados con la protección de Derechos Humanos en el Departamento</t>
  </si>
  <si>
    <t>Responsable:
Periodicidad:
Propósito:
Cómo se realiza:
Desviación:
Evidencia</t>
  </si>
  <si>
    <t>Pérdida de la imagen institucional</t>
  </si>
  <si>
    <t>Enriquecimiento ilícito de contratistas y/o servidores públicos</t>
  </si>
  <si>
    <t xml:space="preserve">31/dic./2023
</t>
  </si>
  <si>
    <t xml:space="preserve">1/mar./2023
</t>
  </si>
  <si>
    <t>Paula Susana Ospina</t>
  </si>
  <si>
    <t>Dirección de Desarrollo Humano</t>
  </si>
  <si>
    <t>Directora de Desarrollo Humano</t>
  </si>
  <si>
    <t>Catalina Gonzalez Segura</t>
  </si>
  <si>
    <t xml:space="preserve">Semestralmente se validaran los informes  de gestión y las actas entregadas por parte de los proveedores de la ARL de los servicios prestados </t>
  </si>
  <si>
    <t>Adecuado</t>
  </si>
  <si>
    <t>Asignado</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</si>
  <si>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</si>
  <si>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</si>
  <si>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</si>
  <si>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</si>
  <si>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</si>
  <si>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</si>
  <si>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</si>
  <si>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</si>
  <si>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</si>
  <si>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</si>
  <si>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</si>
  <si>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Despacho</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</si>
  <si>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</si>
  <si>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</si>
  <si>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</si>
  <si>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Pérdida de confianza en lo público</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</si>
  <si>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</si>
  <si>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</si>
  <si>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</si>
  <si>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</si>
  <si>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</si>
  <si>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</si>
  <si>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1.31/12/2023
2.31/12/2023
3. 31/12/2023
4. 31/05/2023</t>
  </si>
  <si>
    <t>Lisbeth Marcela Saenz Muñoz</t>
  </si>
  <si>
    <t>Secretaria de Educación</t>
  </si>
  <si>
    <t>Profesional Universitario/ Especializado</t>
  </si>
  <si>
    <t>Aura Yamile Lizarazo Neira / Lyda Julieth Castiblanco Mora</t>
  </si>
  <si>
    <t xml:space="preserve">1. El Profesional universitario de planta  o contratista delegado por la Secretaría de Educación deberá solicitar a la Secretaria TIC, S el reporte mensual de auditoria de los usuarios con perfil de radicadores en el sistema de gestión documental mercurio,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</si>
  <si>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</si>
  <si>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Carlos Guillermo Granados Palacio</t>
  </si>
  <si>
    <t>Secretaria Privada - Despacho del Gobernador</t>
  </si>
  <si>
    <t>Asesor</t>
  </si>
  <si>
    <t>Walter José Reyes Vigot</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</si>
  <si>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</si>
  <si>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Jorge Alberto Godoy Lozano</t>
  </si>
  <si>
    <t>Secretaria de Transporte y Movilidad</t>
  </si>
  <si>
    <t>Profesional Universitario/ Técnico Operativo</t>
  </si>
  <si>
    <t>Deyanira Herran Barona /Zareth Orozco Espinosa</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</si>
  <si>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</si>
  <si>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Carlos Arturo Ballesteros Guzmán - Subdirector de Atención al Contribuyente.</t>
  </si>
  <si>
    <t>Subdirección de Atención al Contribuyente de la Dirección de Rentas y Gestión Tributaria de la Secretaría de Hacienda</t>
  </si>
  <si>
    <t>Profesional Universitario</t>
  </si>
  <si>
    <t>Stefany Brausin Vega</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</si>
  <si>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</si>
  <si>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Demandas contra el Estado</t>
  </si>
  <si>
    <t>1.31/12/2023
2.31/12/2023
3. 15/05/2023
4. 31/12/2023</t>
  </si>
  <si>
    <t>Director de Atención al Usuario
Cristóbal Sierra Sierra</t>
  </si>
  <si>
    <t>Secretaría General - Dirección de Atención al Usuario</t>
  </si>
  <si>
    <t>Director de Atención al Usuario</t>
  </si>
  <si>
    <r>
      <t xml:space="preserve"> </t>
    </r>
    <r>
      <rPr>
        <sz val="11"/>
        <color theme="1"/>
        <rFont val="Arial Narrow"/>
        <family val="2"/>
      </rPr>
      <t>CRISTOBAL SIERRA</t>
    </r>
    <r>
      <rPr>
        <sz val="11"/>
        <color rgb="FFFF0000"/>
        <rFont val="Arial Narrow"/>
        <family val="2"/>
      </rPr>
      <t xml:space="preserve"> </t>
    </r>
  </si>
  <si>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La Direccion de Atencion al Usuario generará circular normativa estableciendo los lineamientos para la elaboracion de la ficha técnica , y demás actividades encaminadas a la elaboración y  registro en el SIGC , del indicador de comunicaciones oficiales externas recibidas por parte de cada una de las áreas que estan habilitadas para la radicación de PQRSDF  y demás comunicados. (Ventanillas presenciales  de la Secretaria de Hacienda, Transporte y movilidad, despacho del Gobernados,  y demás canales como los virtuales y de ser el caso el telefónico. 4.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r>
      <rPr>
        <sz val="11"/>
        <color theme="1"/>
        <rFont val="Arial Narrow"/>
        <family val="2"/>
      </rPr>
      <t xml:space="preserve">
</t>
    </r>
    <r>
      <rPr>
        <sz val="11"/>
        <rFont val="Arial Narrow"/>
        <family val="2"/>
      </rPr>
      <t xml:space="preserve"> 
</t>
    </r>
    <r>
      <rPr>
        <sz val="11"/>
        <color rgb="FFFF0000"/>
        <rFont val="Arial Narrow"/>
        <family val="2"/>
      </rPr>
      <t xml:space="preserve">
</t>
    </r>
    <r>
      <rPr>
        <sz val="11"/>
        <color theme="1"/>
        <rFont val="Arial Narrow"/>
        <family val="2"/>
      </rPr>
      <t xml:space="preserve">
</t>
    </r>
  </si>
  <si>
    <r>
      <t>Responsable: Profesional universitario o contratista delegado de la  Dirección de Atención al Usuario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</si>
  <si>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</si>
  <si>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</si>
  <si>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</si>
  <si>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</si>
  <si>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</si>
  <si>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</si>
  <si>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Martha Elena Rodriguez Bello</t>
  </si>
  <si>
    <t>Gestión Documental</t>
  </si>
  <si>
    <t xml:space="preserve">Tecnico </t>
  </si>
  <si>
    <t>John Alexis Castro Sierra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</si>
  <si>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</si>
  <si>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Los profesionales de la Dirección de Gestión Documental realizan asistencia técnica al menos una vez al año o cuando lo solicite la entidad interesada en realizar la transferencia documental, con el fin de verificar el cumplimiento de la política de gestión documental,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</si>
  <si>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</si>
  <si>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</si>
  <si>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</si>
  <si>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</si>
  <si>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</si>
  <si>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</si>
  <si>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Secretaría de Planeación</t>
  </si>
  <si>
    <t>Director de Finanzas Públicas</t>
  </si>
  <si>
    <t>Germán Rodríguez Gil</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</si>
  <si>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</si>
  <si>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</si>
  <si>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Director de Estudios Económicos y Políticas Públicas</t>
  </si>
  <si>
    <t>Cristian Chavez Salas</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</si>
  <si>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</si>
  <si>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</si>
  <si>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Director Dirección Gestión de la Inversión</t>
  </si>
  <si>
    <t>Rusvel Jainer Nieto Molina</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</si>
  <si>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</si>
  <si>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</si>
  <si>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Falencia en el funcionamiento de los sistemas de planeación y control
</t>
  </si>
  <si>
    <t>Director Infraestructura datos espaciales y estadísticos}</t>
  </si>
  <si>
    <t>Juan Ricardo Mozo Zapata</t>
  </si>
  <si>
    <t>El Director de Infraestructura y Datos Espaciales, debe llevar control de las solicitudes presentadas por las dependencias en cuanto a datos e información suministrada versus la producida a partir de la entregada</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</si>
  <si>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</si>
  <si>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 xml:space="preserve">Desactualización de normas y requisitos </t>
  </si>
  <si>
    <t>Director de Seguimiento y Evaluación</t>
  </si>
  <si>
    <t>Diana Carolina Torres Castellanos</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</si>
  <si>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</si>
  <si>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</si>
  <si>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</si>
  <si>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</si>
  <si>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</si>
  <si>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</si>
  <si>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</si>
  <si>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</si>
  <si>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</si>
  <si>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</si>
  <si>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</si>
  <si>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</si>
  <si>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</si>
  <si>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</si>
  <si>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</si>
  <si>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</si>
  <si>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</si>
  <si>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</si>
  <si>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</si>
  <si>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0"/>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theme="0"/>
        <rFont val="Arial Narrow"/>
        <family val="2"/>
      </rPr>
      <t>www.cundinamarca.gov.co</t>
    </r>
    <r>
      <rPr>
        <sz val="11"/>
        <color theme="0"/>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</si>
  <si>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</si>
  <si>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</si>
  <si>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No llevar inventario ni realizar seguimiento a las cuentas de ahorros y corrientes del Departamento.</t>
  </si>
  <si>
    <t>Incumplimiento de la normatividad y procedimientos vigentes</t>
  </si>
  <si>
    <t>Luis Armando Rojas Quevedo</t>
  </si>
  <si>
    <t>Dirección de Tesorería</t>
  </si>
  <si>
    <t>Director Financiero</t>
  </si>
  <si>
    <t>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</si>
  <si>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</si>
  <si>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Permitir influencias políticas y particulares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</si>
  <si>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</si>
  <si>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</si>
  <si>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</si>
  <si>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</si>
  <si>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</si>
  <si>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</si>
  <si>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</si>
  <si>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</si>
  <si>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</si>
  <si>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</si>
  <si>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</si>
  <si>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</si>
  <si>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</si>
  <si>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Periodicidad:
 Propósito:
 Cómo se realiza:
 Desviación:
 Evidencia</t>
  </si>
  <si>
    <t>Investigaciones penales, disciplinarias y fiscales</t>
  </si>
  <si>
    <t>Secretario Jurídico</t>
  </si>
  <si>
    <t>Dirección de Contratación</t>
  </si>
  <si>
    <t>Juan Carlos Gómez</t>
  </si>
  <si>
    <t>Realizar seguimiento a la ejecución contractual a travez del aplicativo supervisa, identificando y haciendo seguimiento a los contratos y convenios clasificados en riesgo alto de incumplimiento.</t>
  </si>
  <si>
    <t>Realizar inventario de los procesos contractuales publicados en secop II con un muestreo de al menos el 2% por cuatrimestre de expedientes verificando la completitud del expediente contractual.</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</si>
  <si>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</si>
  <si>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</si>
  <si>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</si>
  <si>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</si>
  <si>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</si>
  <si>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</si>
  <si>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</si>
  <si>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Realizar seguimiento cuatrimestral al plan de formación de la escuela de compra pública.</t>
  </si>
  <si>
    <t>Creación y puesta en funcionamiento de la escuela de compra pública de cundinamarca, vinculando a los procesos de formación a funcionarios, contratistas y proveedores.</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</si>
  <si>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</si>
  <si>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</si>
  <si>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</si>
  <si>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</si>
  <si>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30/11/2023</t>
  </si>
  <si>
    <t>13/03/2023</t>
  </si>
  <si>
    <t>Diana Yamile Ramos 
Juan José Muñoz 
Natali Mosquera Narvaéz</t>
  </si>
  <si>
    <t xml:space="preserve">
Dirección De Inspeccion Vigiancia Y Control 
Dirección - Direccion Salud Publica 
Dirección de Desarrollo de Servicios </t>
  </si>
  <si>
    <t xml:space="preserve">
Directora De Inspeccion Vigiancia Y Control 
Director Salud Publica 
Directora de Desarrollo de Servicios 
</t>
  </si>
  <si>
    <t>Solicitar ajuste de la encuesta de satisfacción de trámites del proceso de atención del usuario.  (Acta-anual)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</si>
  <si>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</si>
  <si>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</si>
  <si>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</si>
  <si>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Sensibilización del riesgo de corrupción del Proceso de Promoción del Desarrollo de Salud  (acta-anual)</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</si>
  <si>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</si>
  <si>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</si>
  <si>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</si>
  <si>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</si>
  <si>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</si>
  <si>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</si>
  <si>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</si>
  <si>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</si>
  <si>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e implementar una estrategia de difusión relacionada a la gratuidad de los servicios de asistencia tecnica por parte del profesional designado, la publicación se realizará con periodicidad trimestral- Como evidencia queda el cronograma de publicación y las piezas de comunicación</t>
  </si>
  <si>
    <t>Responsable: Director de seguimiento y evaluación designa al profesional universitario encargado del proceso asistencia técnica;
Periodicidad: Trimestral;
Propósito: dar a conocer la gratiudad de los servicios de asistencia tecnica;
Cómo se realiza: Se diseña por parte de la Secretaría de Planeación, una estrategia de medios y se publica de manera trimestral en el portal web.
Desviación: en caso que el profesional asignado no se encuentre para cargar el informe, el lider del proceso designara el responsable;
Evidencia: Estrategia de medios y portafolio de Servicios en el portal web de la gobernación.</t>
  </si>
  <si>
    <t>Se solicitará mediante correo electronico a la Dirección de Atención al Usuario de la Secretaria General el envio del informe trimestral del canal de denuncia para identificar algunas refrentes al proceso de asistencia tecnica.</t>
  </si>
  <si>
    <t>Responsable: Director de seguimiento y evaluación designa al profesional universitario encargado del proceso asistencia técnica
Periodicidad: Trimestral;
Propósito: identificar si hay denuncia sobre algun cobro relacionado con la Asistencia Técnica;
Cómo se realiza: Se solicita a la Secretaria Genetral una copia del informe trimestral sobre denuncias.
Desviación: En caso que el profesional asignado encuentre en el informe alguna denuncia referente a Asistencia Técnica la remitira a la Dependencia o Entidad para que tome las acciones correspodientes;
Evidencia: Informe trimestral de la Dirección de Atención al Ciudadano de la Secretaria General</t>
  </si>
  <si>
    <t>Posibilidad de recibir cualquier dádiva o beneficio a nombre propio o de terceros, por  desconocimiento de la gratuidad  por la prestacion de servicio.</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</si>
  <si>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</si>
  <si>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</si>
  <si>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</si>
  <si>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</si>
  <si>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</si>
  <si>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 xml:space="preserve">Marcela Saenz Muñoz </t>
  </si>
  <si>
    <t>Dirección de Cobertura</t>
  </si>
  <si>
    <t xml:space="preserve">Director Operativo </t>
  </si>
  <si>
    <t>Genny Milena Padilla Reinoso</t>
  </si>
  <si>
    <t>Verificar que en los informes de pago mensuales se registre el número de raciones reales entregadas a los titulares de derecho beneficiarios del Programa PAE. (informes de pago validados)</t>
  </si>
  <si>
    <t>Verificar  que en las actas de visita se relacionen y se sustenten las actividades propias realizadas por la Interventoría del Programa PAE.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</si>
  <si>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</si>
  <si>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</si>
  <si>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</si>
  <si>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</si>
  <si>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</si>
  <si>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</si>
  <si>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</si>
  <si>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</si>
  <si>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</si>
  <si>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</si>
  <si>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</si>
  <si>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</si>
  <si>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</si>
  <si>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</si>
  <si>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Director(a) de IVC </t>
  </si>
  <si>
    <t xml:space="preserve">Dirección de Inspección, Vigilancia y Control </t>
  </si>
  <si>
    <t xml:space="preserve">Maria Cristina Abello </t>
  </si>
  <si>
    <t>Construir una base de datos con la información de los tramites para ESAL. La evidencia base de datos.</t>
  </si>
  <si>
    <t xml:space="preserve">Maria Fernanda Herrera </t>
  </si>
  <si>
    <t>Solicitar a Función Publica el estudio de cargas para la ampliación de la planta de personal en la Dirección</t>
  </si>
  <si>
    <t xml:space="preserve">Responsable: El profesional especializado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</si>
  <si>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 xml:space="preserve">Falta de personal para el ejercicio de las actividades </t>
  </si>
  <si>
    <t>Construir una base de datos con la información de los procesos administrativos sancionatorios ESAL que permite el seguimiento y control de tiempos . La evidencia  es la base de datos.</t>
  </si>
  <si>
    <t xml:space="preserve">Responsable: El profesional especializado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</si>
  <si>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</si>
  <si>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</si>
  <si>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</si>
  <si>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</si>
  <si>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</si>
  <si>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</si>
  <si>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Ricaurte Osorio</t>
  </si>
  <si>
    <t>Nómina</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</si>
  <si>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</si>
  <si>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</si>
  <si>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La evidencia son los actos administrativos y reportes del aplicativo OVER TIME y/o Sistema HUMANO.</t>
  </si>
  <si>
    <t>Falta de cruce de información de los sistemas para controlar la liquidación de horas extras autorizadas, reportadas y liquidadas.</t>
  </si>
  <si>
    <t>Cristina Paola Miranda Escandón</t>
  </si>
  <si>
    <t>Dirección de Personal</t>
  </si>
  <si>
    <t>Juan Carlos Medina</t>
  </si>
  <si>
    <t>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</si>
  <si>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</si>
  <si>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</si>
  <si>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</si>
  <si>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</si>
  <si>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</si>
  <si>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</si>
  <si>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</si>
  <si>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</si>
  <si>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</si>
  <si>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</si>
  <si>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</si>
  <si>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</si>
  <si>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 xml:space="preserve">Solicitar el análisis y ampliación de la planta de personal  para cumplir con la revisión del contenido de los informes (Comunicación enviada) </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</si>
  <si>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</si>
  <si>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</si>
  <si>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</si>
  <si>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Posibilidad de  obtener un beneficio económico o  dádivas, a nombre propio o de terceros por: no realizar o demorar las visitas de control, los informes o no evidenciar los hallazgos. </t>
  </si>
  <si>
    <t>Falta de controles en la ejecución de las visitas</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</si>
  <si>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</si>
  <si>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</si>
  <si>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</si>
  <si>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</si>
  <si>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Inoportuna</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</si>
  <si>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</si>
  <si>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</si>
  <si>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</si>
  <si>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Asesora</t>
  </si>
  <si>
    <t>Andrea Moscoso</t>
  </si>
  <si>
    <t>Solicitar una actualización del aplicativo de Cundinamarca Siempre en Clase cuando se requiera.</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</si>
  <si>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</si>
  <si>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</si>
  <si>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</si>
  <si>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Documentar los procedimientos, guías o manuales y formatos  e incluirlos en el Sistema de Gestión para su divulgación e implementación  cuando se requiera.  </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</si>
  <si>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</si>
  <si>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</si>
  <si>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Subdirector operativo</t>
  </si>
  <si>
    <t>Ricaurte Osorio  / Edgar Mayorga</t>
  </si>
  <si>
    <t xml:space="preserve">1. Diligenciar la clausula de confidencialidad por los funcionarios que manejan los tramites de prestaciones sociales (pensiones, cesantías, auxilios), realizar nombramientos, ascensos o mejoramientos salariales.
2. Documentar los procedimientos, guías o manuales y formatos  e incluirlos en el Sistema de Gestión para su divulgación e implementación.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</si>
  <si>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</si>
  <si>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</si>
  <si>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</si>
  <si>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</si>
  <si>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 xml:space="preserve"> </t>
  </si>
  <si>
    <t>Ausencia de canales de comunicación que permitan la identificación de actos de corrupción de las diferentes partes interesadas</t>
  </si>
  <si>
    <t>Desconocimiento de posibles actos de corrupción en los roles de control interno.</t>
  </si>
  <si>
    <t>Yoana Marcela Aguirre Torres</t>
  </si>
  <si>
    <t>OCI</t>
  </si>
  <si>
    <t xml:space="preserve">Profesional Universitario </t>
  </si>
  <si>
    <t>Camila Andrea Avila Millán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</si>
  <si>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</si>
  <si>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</si>
  <si>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Ausencia de comunicación del programa de auditoría a la unidad auditada.</t>
  </si>
  <si>
    <t>desconocimieto del objetivo de la actividad de aseguramiento y consultoria</t>
  </si>
  <si>
    <t xml:space="preserve">CONFIRMACION DE ASISTENCIA
El lider de la actividad de auditoría interna, el día de la socialización de la planeación confirmará la asistencia de las unidades convocadas; dejando evidencia en el acta de reunión. </t>
  </si>
  <si>
    <t>Ausencia de actividades de socialización y apropiación del código de ética del auditor y estatuto de auditoría interna</t>
  </si>
  <si>
    <t>Falta de apropiación del código de ética del auditor</t>
  </si>
  <si>
    <t>Profesional Universitario - Contratista</t>
  </si>
  <si>
    <r>
      <t xml:space="preserve"> EVALUACIÓN DE CONOCIMIENTO:</t>
    </r>
    <r>
      <rPr>
        <sz val="11"/>
        <color rgb="FF000000"/>
        <rFont val="Arial Narrow"/>
        <family val="2"/>
      </rPr>
      <t xml:space="preserve"> CODIGO DE ETICA Y ESTATUTO DEL AUDITOR:
Cada vez que un nuevo </t>
    </r>
    <r>
      <rPr>
        <sz val="11"/>
        <color rgb="FF000000"/>
        <rFont val="Arial Narrow"/>
        <family val="2"/>
      </rPr>
      <t xml:space="preserve">colaborador  </t>
    </r>
    <r>
      <rPr>
        <sz val="11"/>
        <color rgb="FF000000"/>
        <rFont val="Arial Narrow"/>
        <family val="2"/>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</si>
  <si>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Desconocimiento del estatuto de auditoría</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</si>
  <si>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</si>
  <si>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</si>
  <si>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</si>
  <si>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</si>
  <si>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</si>
  <si>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</si>
  <si>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</si>
  <si>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 xml:space="preserve">Diana Paola Rodriguez Cuellar
Jorge Alberto Godoy Lozano
Lucy Adriana Hernandez Hernandez
Carlos Alberto Garcia Gracia </t>
  </si>
  <si>
    <t>Calidad</t>
  </si>
  <si>
    <t xml:space="preserve">Técnico Operativo
Contratista 
Contratista 
Contratista </t>
  </si>
  <si>
    <t xml:space="preserve">Karen Bachiller Martinez - Secretaria de la Mujer
Natalia Beltran Rodriguez - Secretaria de Habitat y Vivienda 
Jairo Velasco- Secretatria de Desarrollo e Inclusión Social
Paula Gomez Casilimas - Alta Consejeria para la Felicidad </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</si>
  <si>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 Evidencia: Cronograma y contratos en modalidad diferentes a OPS</t>
  </si>
  <si>
    <t>Responsable: El líder de calidad de de cada secretaría
Periodicidad: Bimensual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</si>
  <si>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</si>
  <si>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</si>
  <si>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</si>
  <si>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</si>
  <si>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</si>
  <si>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</si>
  <si>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</si>
  <si>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Direccion de Defensa Judicial y Extrajudicial</t>
  </si>
  <si>
    <t>Directora de Defensa Judicial y Extrajudicial</t>
  </si>
  <si>
    <t>Maria Stella Gonzalez</t>
  </si>
  <si>
    <t xml:space="preserve">El Profesional Universitario ó Especializado asignado por La Dirección de Defensa Judicial y Extrajudicial analizará semestralmente las revisiones aleatorias realizadas con el fin de identificar aspectos positivos y  negativos de  la defensa judicial y extrajudicial del Departamento de Cundinamarca.   
Evidencia: Acta      </t>
  </si>
  <si>
    <t>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</si>
  <si>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</si>
  <si>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</si>
  <si>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</si>
  <si>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</si>
  <si>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</si>
  <si>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</si>
  <si>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Evelia Escobar Perdigon</t>
  </si>
  <si>
    <t xml:space="preserve">Dirección de Bienes e Inventarios </t>
  </si>
  <si>
    <t xml:space="preserve">Directora de Bienes e Inventarios </t>
  </si>
  <si>
    <t xml:space="preserve">Martha Carola Monroy Perilla </t>
  </si>
  <si>
    <t xml:space="preserve">
La Directora e Bienes e Inventarios realizara un in informe Semestral con el consolidadoo de contratos de bienes y servicios que supervisa, con el estado actual de los mismos ( porcentaje de ejecución física y financiera). En caso de que no se realice semestralmente, se realizara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</si>
  <si>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</si>
  <si>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Dirección de Servicios Administrativos</t>
  </si>
  <si>
    <t>Directora de  Servicios Administrativos</t>
  </si>
  <si>
    <t>Sandra Cecilia Riveros Moreno</t>
  </si>
  <si>
    <t xml:space="preserve">La Directora de Servicios Administrativos realizara la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</si>
  <si>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</si>
  <si>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</si>
  <si>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</si>
  <si>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</si>
  <si>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</si>
  <si>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</si>
  <si>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</si>
  <si>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Secretaria de la Función Pública</t>
  </si>
  <si>
    <t>Contratista</t>
  </si>
  <si>
    <t>Cristian Camilo Ordoñez Aldana</t>
  </si>
  <si>
    <t xml:space="preserve">Actividad 3: El usuario experto designado revisará trimestral la concordancia del informe entregado de la Asociación de Recicladores y los manifiestos de recolección, con el fin de verificar la veracidad de la información. Evidencia: Acta en isolucion </t>
  </si>
  <si>
    <t xml:space="preserve">Actividad 2: El usuario experto designado hará seguimiento trimestral a la mesa técnica de coordinación ambiental establecida en el cronograma de actividades de la Asociación de Recicladores Puerta de Oro, con el fin de verificar el cumpliento del convenio.  Evidencia: Actas de reunión. </t>
  </si>
  <si>
    <t xml:space="preserve">Responsable: El equipo de mejoramiento de Gestión Ambiental, por medio del gestor del proceso.
Periodicidad: Trimestral
Propósito: LLevar el control de acceso al cuarto de acopio
Cómo se realiza: Realizar formato de control de acceso y descripción de la actividad a realizar en cuarto de acopio.
Desviación: En caso de que no se realice el  formato de control, se designará un integrante del equipo de gestión ambiental el cual se hace cargo de la llave y realilzaría la actividad de abrir el cuarto de acopio según lo requerido. 
Evidencia: Formato diligenciado. </t>
  </si>
  <si>
    <t xml:space="preserve">Actividad 1: El usuario experto designado solicitara mensualmente un informe sobre la verificación de las condiciones del cuarto de acopio y el manejo integral de residuos aprovechables. Evidencia: Informe 
</t>
  </si>
  <si>
    <t>Responsable: El equipo de mejoramiento de Gestión Ambiental, por medio del gestor del proceso.
Periodicidad: Trimestral
Propósito: Sensibilizar a funcionarios, contratistas, personal de servicios generales, personal de seguridad.
Cómo se realiza: Capacitaciones sobre el convenio con la Asociación de Recicladores Puerta de Oro. 
Desviación: dado el caso no se realicen las capacitaciones se realizará la comunicación por medio de piezas graficas, correos, etc.
Evidencia: presentaciones, actas de reunión, control de asistencia, etc.</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</si>
  <si>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</si>
  <si>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</si>
  <si>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</si>
  <si>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</si>
  <si>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</si>
  <si>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</si>
  <si>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</si>
  <si>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</si>
  <si>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</si>
  <si>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</si>
  <si>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</si>
  <si>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</si>
  <si>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</si>
  <si>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 xml:space="preserve">Eduber Rafael Gutierrez </t>
  </si>
  <si>
    <t>Realizar los listados de los usuarios de los sistemas de información para verificar que sean acordes a los propósitos y funciones de los funcionarios del proceso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</si>
  <si>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</si>
  <si>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 xml:space="preserve">Validar con la superintencia de notariado y registro que los recibos sean pagos en las entidades financieras para continuar con el tramite de anotación en los folios respectivos </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</si>
  <si>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</si>
  <si>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</si>
  <si>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</si>
  <si>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</si>
  <si>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</si>
  <si>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</si>
  <si>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r>
      <rPr>
        <b/>
        <sz val="9"/>
        <color theme="1"/>
        <rFont val="Arial Narrow"/>
        <family val="2"/>
      </rPr>
      <t>Responsable:</t>
    </r>
    <r>
      <rPr>
        <sz val="9"/>
        <color theme="1"/>
        <rFont val="Arial Narrow"/>
        <family val="2"/>
      </rPr>
      <t xml:space="preserve"> El Subdirector de Atención al Contribuyente y el Director de Ejecuciones Fiscales.
</t>
    </r>
    <r>
      <rPr>
        <b/>
        <sz val="9"/>
        <color theme="1"/>
        <rFont val="Arial Narrow"/>
        <family val="2"/>
      </rPr>
      <t>Periodicidad:</t>
    </r>
    <r>
      <rPr>
        <sz val="9"/>
        <color theme="1"/>
        <rFont val="Arial Narrow"/>
        <family val="2"/>
      </rPr>
      <t xml:space="preserve"> Trimestral.
</t>
    </r>
    <r>
      <rPr>
        <b/>
        <sz val="9"/>
        <color theme="1"/>
        <rFont val="Arial Narrow"/>
        <family val="2"/>
      </rPr>
      <t>Propósito:</t>
    </r>
    <r>
      <rPr>
        <sz val="9"/>
        <color theme="1"/>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color theme="1"/>
        <rFont val="Arial Narrow"/>
        <family val="2"/>
      </rPr>
      <t>Cómo se realiza:</t>
    </r>
    <r>
      <rPr>
        <sz val="9"/>
        <color theme="1"/>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color theme="1"/>
        <rFont val="Arial Narrow"/>
        <family val="2"/>
      </rPr>
      <t>Desviación:</t>
    </r>
    <r>
      <rPr>
        <sz val="9"/>
        <color theme="1"/>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color theme="1"/>
        <rFont val="Arial Narrow"/>
        <family val="2"/>
      </rPr>
      <t>Evidencia:</t>
    </r>
    <r>
      <rPr>
        <sz val="9"/>
        <color theme="1"/>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</si>
  <si>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</si>
  <si>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</si>
  <si>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</si>
  <si>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</si>
  <si>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</si>
  <si>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Marcela Machado Acevedo</t>
  </si>
  <si>
    <t xml:space="preserve">Secretaria de Asuntos Internacionales </t>
  </si>
  <si>
    <t>Jefe de la Oficina de Asuntos Economicos Internacionales</t>
  </si>
  <si>
    <t>José Vicente Gutierrez</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</si>
  <si>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</si>
  <si>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objetiva y transparente de un número especifico de empresas y/o asociaciones a beneficiar de acuerdo a la acción ofertada.
</t>
    </r>
    <r>
      <rPr>
        <b/>
        <sz val="9"/>
        <rFont val="Arial Narrow"/>
        <family val="2"/>
      </rPr>
      <t>Cómo se realiza:</t>
    </r>
    <r>
      <rPr>
        <sz val="9"/>
        <rFont val="Arial Narrow"/>
        <family val="2"/>
      </rPr>
      <t xml:space="preserve">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publicaran los resultados en el Micrositio de la Secretaría de Asuntos Internacionales. 
</t>
    </r>
    <r>
      <rPr>
        <b/>
        <sz val="9"/>
        <rFont val="Arial Narrow"/>
        <family val="2"/>
      </rPr>
      <t>Desviación:</t>
    </r>
    <r>
      <rPr>
        <sz val="9"/>
        <rFont val="Arial Narrow"/>
        <family val="2"/>
      </rPr>
      <t xml:space="preserve"> En caso que algun seleccionado desista de participar en el proceso se seleccionará el siguiente en la lista de acuerdo al orden de evaluación e inscripción al proceso.  
</t>
    </r>
    <r>
      <rPr>
        <b/>
        <sz val="9"/>
        <rFont val="Arial Narrow"/>
        <family val="2"/>
      </rPr>
      <t>Evidencia:</t>
    </r>
    <r>
      <rPr>
        <sz val="9"/>
        <rFont val="Arial Narrow"/>
        <family val="2"/>
      </rPr>
      <t xml:space="preserve">  Publicación de los términos y condiciones; y  resultados del proceso de selección en el Micrositio de la Secretaría de Asuntos Internacionales. </t>
    </r>
  </si>
  <si>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</si>
  <si>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t>Seleccionar empresas sin el cumplimiento de los terminos y condiciones para acceder a las acciones de internacionalización</t>
  </si>
  <si>
    <t>Impacto negativo o hallazgos de entes de control a la Secretaria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</si>
  <si>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</si>
  <si>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</si>
  <si>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</si>
  <si>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 xml:space="preserve">Myriam Liliana Riascos Romero </t>
  </si>
  <si>
    <t>Dirección de servicios</t>
  </si>
  <si>
    <t>Gerente de control y vigilancia</t>
  </si>
  <si>
    <t>Jhon Albert Mejia</t>
  </si>
  <si>
    <t xml:space="preserve">Validar la ejecucion de los operativos de tránsito programados por la gerencia de control y vigilancia, queda como evidencia el cronograma de operativos y listado de vehículos inspeccionados. </t>
  </si>
  <si>
    <t>Responsable: El gerente de control y vigilancia de la movilidad
Periodicidad: mensualmente
Propósito: vigilar y controlar la ejecución de los operativos que realizan los agentes de tránsito
Cómo se realiza: a traves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</si>
  <si>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Alexander Ernesto Hortua</t>
  </si>
  <si>
    <t>El gerente de sedes operativas validará la información de manera fisica y emitirá una certificación ratificando o desvirtuando la informacion plasmada en el informe.</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</si>
  <si>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</si>
  <si>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 suministradas por los coordinadores.</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</si>
  <si>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</si>
  <si>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</si>
  <si>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</si>
  <si>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</si>
  <si>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</si>
  <si>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</si>
  <si>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</si>
  <si>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Jorge Alberto Godoy</t>
  </si>
  <si>
    <t>Direccion de política sectorial</t>
  </si>
  <si>
    <t>Director de política sectorial</t>
  </si>
  <si>
    <t>Oscar Eduardo Rocha</t>
  </si>
  <si>
    <t>Establecer seguimiento a los trámites radicados validando en su ejecución el cumplimiento de los requisitos, y dejando registro mediante un informe donde se corrobore la información</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</si>
  <si>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</si>
  <si>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Myriam Liliana Riascos Romero</t>
  </si>
  <si>
    <t>Deyanira Herran</t>
  </si>
  <si>
    <t>Verificar en la plataforma RUNT que los tramites relacionados en las actas se efectuen conforme lo descrito, queda como evidencia pantallazos de revisión en la plataforma</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</si>
  <si>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</si>
  <si>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Gerente de sedes operativas de transito</t>
  </si>
  <si>
    <t xml:space="preserve">Validar la asignacion y cierre de perfiles en sistema de información, comparando la información de los formatos previamente diligenciados, queda como evidencia la certificacion de asignacion y cierre de perfiles. </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</si>
  <si>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</si>
  <si>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</si>
  <si>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</si>
  <si>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</si>
  <si>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</si>
  <si>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</si>
  <si>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</si>
  <si>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</si>
  <si>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Calificación diseño del control</t>
  </si>
  <si>
    <t>Sumatoria de aspectos evaluados</t>
  </si>
  <si>
    <t>Valor</t>
  </si>
  <si>
    <t>1.b</t>
  </si>
  <si>
    <t>1.a</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</si>
  <si>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</si>
  <si>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</si>
  <si>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</si>
  <si>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</si>
  <si>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</si>
  <si>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</si>
  <si>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</si>
  <si>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</si>
  <si>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</si>
  <si>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</si>
  <si>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</si>
  <si>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</si>
  <si>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</si>
  <si>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</si>
  <si>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</si>
  <si>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</si>
  <si>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</si>
  <si>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</si>
  <si>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</si>
  <si>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</si>
  <si>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</si>
  <si>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</si>
  <si>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</si>
  <si>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Probabilidad Inherente</t>
  </si>
  <si>
    <t>Nivel de probabilidad</t>
  </si>
  <si>
    <t>Clasificación del Riesgo</t>
  </si>
  <si>
    <t>Descripción del Riesgo</t>
  </si>
  <si>
    <t>Causa Raíz</t>
  </si>
  <si>
    <t>Causa Inmediata</t>
  </si>
  <si>
    <t>Alcance</t>
  </si>
  <si>
    <t>Referencia*</t>
  </si>
  <si>
    <t>Plan de Acción</t>
  </si>
  <si>
    <t>Evaluación del riesgo - Valoración de los controles</t>
  </si>
  <si>
    <t>Análisis del riesgo inherente</t>
  </si>
  <si>
    <t>Identificación del riesgo</t>
  </si>
  <si>
    <t xml:space="preserve">Nota: antes de diligenciar, por favor leer la pestaña de "Instructivo". </t>
  </si>
  <si>
    <t>Fecha de aprobación:  24/06/2022</t>
  </si>
  <si>
    <t>MAPA DE RIESGOS DE CORRUPCIÓN</t>
  </si>
  <si>
    <t>Versión: 01</t>
  </si>
  <si>
    <t>Código: E - DEAG - FR - 114</t>
  </si>
  <si>
    <t>31 de julio de 2023
30 de noviembre de 2023</t>
  </si>
  <si>
    <t>Responsable: Supervisor del contrato, de acuerdo al suministro 
Periodicidad: Cada vez que el proveedor realice una entrega de insumos o servicios cuando aplique
Propósito: verificar que los servicios ofertados cumplan con las especificaciones tecnicas, jurídicas y financieras contratadas  
Cómo se realiza: control a la ejecución de los contratos de acuerdo a los suministros o servicios pactados versus los recibidos por medio del acta de recibo a satisfacción del producto o servicio o el informe de supervisión del contrato de acuerdo a la fecha de presentación de la cuenta de cobro.
Desviación: Cada vez que no se haya tramitado el informe de supervisión debe tramitarse al mes siguiente. Cada vez que se reciba un suministro (bien o servicio) y no se haya levantado el acta de recibo a satisfacción deberá realizarse de inmediato cuando aplique.
Evidencia: Acta de recibido a satisfacción o informes de supervisión</t>
  </si>
  <si>
    <r>
      <t xml:space="preserve">ACOMPAÑAMIENTO A PLANEACIÓN DE ACTIVIDADES DE EVALUACION Y SEGUIMIENTO (AUDITORIAS Y INFORMES DE LEY):
Responsable: El profesional asignado de la OCI para acompañar la planeación de </t>
    </r>
    <r>
      <rPr>
        <sz val="9"/>
        <rFont val="Arial Narrow"/>
        <family val="2"/>
      </rPr>
      <t>una auditoría</t>
    </r>
    <r>
      <rPr>
        <sz val="9"/>
        <color rgb="FF38761D"/>
        <rFont val="Arial Narrow"/>
        <family val="2"/>
      </rPr>
      <t xml:space="preserve"> </t>
    </r>
    <r>
      <rPr>
        <sz val="9"/>
        <rFont val="Arial Narrow"/>
        <family val="2"/>
      </rPr>
      <t>contenido en el plan anual de auditorias
Periodicidad: Cada vez que se va a realizar una auditoria
Propósito: Verificar</t>
    </r>
    <r>
      <rPr>
        <sz val="9"/>
        <rFont val="Arial Narrow"/>
        <family val="2"/>
      </rPr>
      <t xml:space="preserve"> </t>
    </r>
    <r>
      <rPr>
        <b/>
        <sz val="9"/>
        <rFont val="Arial Narrow"/>
        <family val="2"/>
      </rPr>
      <t>la realización de</t>
    </r>
    <r>
      <rPr>
        <sz val="9"/>
        <color rgb="FF38761D"/>
        <rFont val="Arial Narrow"/>
        <family val="2"/>
      </rPr>
      <t xml:space="preserve"> </t>
    </r>
    <r>
      <rPr>
        <sz val="9"/>
        <rFont val="Arial Narrow"/>
        <family val="2"/>
      </rPr>
      <t>la planeación inicial de la auditoria 
Cómo se realiza: Con</t>
    </r>
    <r>
      <rPr>
        <sz val="9"/>
        <color rgb="FFFF0000"/>
        <rFont val="Arial Narrow"/>
        <family val="2"/>
      </rPr>
      <t xml:space="preserve">  </t>
    </r>
    <r>
      <rPr>
        <sz val="9"/>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</si>
  <si>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family val="2"/>
      </rPr>
      <t>cada vez que ingrese un colaborador nuevo y mínimo una vez al año.</t>
    </r>
    <r>
      <rPr>
        <sz val="9"/>
        <rFont val="Arial Narrow"/>
        <family val="2"/>
      </rPr>
      <t xml:space="preserve">
Propósito: Comunicar el código de etica y el estatuto de auditoria
Cómo se realiza:  Dentro de los 30 días siguientes a la emisión del documento o ingreso del colaborador nuevo mediante capacitación </t>
    </r>
    <r>
      <rPr>
        <sz val="9"/>
        <rFont val="Arial Narrow"/>
        <family val="2"/>
      </rPr>
      <t>y firma de la carta de compromiso del auditor interno</t>
    </r>
    <r>
      <rPr>
        <sz val="9"/>
        <rFont val="Arial Narrow"/>
        <family val="2"/>
      </rPr>
      <t xml:space="preserve"> 
Desviación: </t>
    </r>
    <r>
      <rPr>
        <sz val="9"/>
        <rFont val="Arial Narrow"/>
        <family val="2"/>
      </rPr>
      <t>En caso de no cumplirse en el plazo de los 30 días, la jefe de ficina de control interno oficiará al colaborador que no haya firmado la carta</t>
    </r>
    <r>
      <rPr>
        <sz val="9"/>
        <rFont val="Arial Narrow"/>
        <family val="2"/>
      </rPr>
      <t xml:space="preserve"> 
Evidencia: </t>
    </r>
    <r>
      <rPr>
        <sz val="9"/>
        <rFont val="Arial Narrow"/>
        <family val="2"/>
      </rPr>
      <t>Carta de compromiso del auditor interno firmada</t>
    </r>
    <r>
      <rPr>
        <sz val="9"/>
        <rFont val="Arial Narrow"/>
        <family val="2"/>
      </rPr>
      <t xml:space="preserve"> </t>
    </r>
  </si>
  <si>
    <t>débil</t>
  </si>
  <si>
    <t xml:space="preserve">
Aumentar a 16 eventos el número de escenarios de rendición de cuentas presenciales.</t>
  </si>
  <si>
    <t>Publicar Informe Previo y posterior a Audiencia Pública de Rendición de Cuentas de Niños, niñas, adolescentes y jóvenes.</t>
  </si>
  <si>
    <t>En el transcurso de junio a diciembre del 2023</t>
  </si>
  <si>
    <t>Durante el mes de Diciembre 2023.</t>
  </si>
  <si>
    <t>2.10</t>
  </si>
  <si>
    <t>Realizar diálogo de agenda participativa de rendición de cuentas dirigido a población en condición de discapacidad. Modalidad Mixta: Transmisión y asistencia presencial limitada</t>
  </si>
  <si>
    <t>2.11</t>
  </si>
  <si>
    <t>Realizar diálogo de agenda participativa de rendición de cuentas dirigido a población VCA. Modalidad Mixta: Transmisión y asistencia presencial limitada</t>
  </si>
  <si>
    <t>2.12</t>
  </si>
  <si>
    <t>Realizar diálogo de agenda participativa de rendición de cuentas sobre construcción de paz. Modalidad Mixta: Transmisión y asistencia presencial limitada</t>
  </si>
  <si>
    <t>2.13</t>
  </si>
  <si>
    <t>Realizar diálogo de agenda participativa de rendición de cuentas sobre gestión a la población LGTBIQ+. Modalidad Mixta: Transmisión y asistencia presencial limitada</t>
  </si>
  <si>
    <t>2.14</t>
  </si>
  <si>
    <t>Realizar diálogo de agenda participativa de rendición de cuentas sobre gestión a población indigena. Modalidad Mixta: Transmisión y asistencia presencial limitada</t>
  </si>
  <si>
    <t>2.15</t>
  </si>
  <si>
    <t>Realizar diálogo de agenda participativa de rendición de cuentas sobre gestión a población afrodescendiente. Modalidad Mixta: Transmisión y asistencia presencial limitada</t>
  </si>
  <si>
    <t>1.26</t>
  </si>
  <si>
    <t>Publicar informes de gestión sobre la gestión realizada en o para:
Adulto Mayor, Víctimas del Conflicto Armado - VCA, LGTBIQ+. Población en condificación de discapacidad, Indigenas, Afrodescentes, Contrucción de Paz.</t>
  </si>
  <si>
    <t>Secretarías lideres misionales de la población.</t>
  </si>
  <si>
    <t>x</t>
  </si>
  <si>
    <t>1.27</t>
  </si>
  <si>
    <t>Socializaciar via correo electrónico informes de gestión sobre la gestión realizada en o para:
Adulto Mayor, Víctimas del Conflicto Armado - VCA, LGTBIQ+. Población en condificación de discapacidad, Indigenas, Afrodescentes, Contrucción de Paz.</t>
  </si>
  <si>
    <t>Informe socializado por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</si>
</sst>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164" formatCode="[$-240A]d&quot; de &quot;mmmm&quot; de &quot;yyyy"/>
    <numFmt numFmtId="165" formatCode="dd/mm/yy"/>
    <numFmt numFmtId="166" formatCode="_-&quot;$&quot;\ * #,##0_-;\-&quot;$&quot;\ * #,##0_-;_-&quot;$&quot;\ * &quot;-&quot;??_-;_-@_-"/>
    <numFmt numFmtId="167" formatCode="_-* #,##0.00_-;\-* #,##0.00_-;_-* &quot;-&quot;??_-;_-@"/>
    <numFmt numFmtId="168" formatCode="_-* #,##0.000_-;\-* #,##0.000_-;_-* &quot;-&quot;??_-;_-@"/>
    <numFmt numFmtId="169" formatCode="d/m/yyyy"/>
  </numFmts>
  <fonts count="84">
    <font>
      <sz val="11"/>
      <name val="Calibri"/>
      <scheme val="minor"/>
    </font>
    <font>
      <sz val="11"/>
      <color theme="1"/>
      <name val="Calibri"/>
      <family val="2"/>
      <scheme val="minor"/>
    </font>
    <font>
      <sz val="11"/>
      <color theme="1"/>
      <name val="Calibri"/>
      <family val="2"/>
      <scheme val="minor"/>
    </font>
    <font>
      <b/>
      <sz val="12"/>
      <name val="Tahoma"/>
      <family val="2"/>
    </font>
    <font>
      <sz val="11"/>
      <name val="Calibri"/>
      <family val="2"/>
    </font>
    <font>
      <sz val="12"/>
      <name val="Arial"/>
      <family val="2"/>
    </font>
    <font>
      <sz val="10"/>
      <name val="Arial"/>
      <family val="2"/>
    </font>
    <font>
      <b/>
      <sz val="14"/>
      <name val="Calibri"/>
      <family val="2"/>
    </font>
    <font>
      <sz val="14"/>
      <name val="Arial"/>
      <family val="2"/>
    </font>
    <font>
      <sz val="11"/>
      <name val="Calibri"/>
      <family val="2"/>
    </font>
    <font>
      <sz val="14"/>
      <color rgb="FF000000"/>
      <name val="Arial"/>
      <family val="2"/>
    </font>
    <font>
      <b/>
      <sz val="11"/>
      <name val="Calibri"/>
      <family val="2"/>
    </font>
    <font>
      <b/>
      <sz val="16"/>
      <name val="Tahoma"/>
      <family val="2"/>
    </font>
    <font>
      <sz val="14"/>
      <name val="Tahoma"/>
      <family val="2"/>
    </font>
    <font>
      <sz val="10"/>
      <name val="Calibri"/>
      <family val="2"/>
    </font>
    <font>
      <sz val="11"/>
      <name val="Calibri"/>
      <family val="2"/>
    </font>
    <font>
      <b/>
      <sz val="14"/>
      <name val="Tahoma"/>
      <family val="2"/>
    </font>
    <font>
      <sz val="11"/>
      <name val="Tahoma"/>
      <family val="2"/>
    </font>
    <font>
      <b/>
      <sz val="12"/>
      <color rgb="FF333300"/>
      <name val="Sansserif"/>
    </font>
    <font>
      <sz val="10"/>
      <color rgb="FF000000"/>
      <name val="Sansserif"/>
    </font>
    <font>
      <b/>
      <sz val="14"/>
      <name val="Arial"/>
      <family val="2"/>
    </font>
    <font>
      <b/>
      <sz val="14"/>
      <color rgb="FF000000"/>
      <name val="Arial"/>
      <family val="2"/>
    </font>
    <font>
      <sz val="12"/>
      <name val="Sansserif"/>
    </font>
    <font>
      <b/>
      <sz val="11"/>
      <name val="Calibri"/>
      <family val="2"/>
    </font>
    <font>
      <sz val="11"/>
      <name val="Calibri"/>
      <family val="2"/>
      <scheme val="minor"/>
    </font>
    <font>
      <sz val="10"/>
      <name val="Arial"/>
      <family val="2"/>
    </font>
    <font>
      <sz val="11"/>
      <name val="Arial"/>
      <family val="2"/>
    </font>
    <font>
      <b/>
      <sz val="12"/>
      <name val="Arial"/>
      <family val="2"/>
    </font>
    <font>
      <b/>
      <sz val="12"/>
      <color rgb="FF000000"/>
      <name val="Arial"/>
      <family val="2"/>
    </font>
    <font>
      <b/>
      <sz val="14"/>
      <color rgb="FF000000"/>
      <name val="Arial"/>
      <family val="2"/>
    </font>
    <font>
      <b/>
      <sz val="14"/>
      <name val="Arial"/>
      <family val="2"/>
    </font>
    <font>
      <sz val="14"/>
      <name val="Arial"/>
      <family val="2"/>
    </font>
    <font>
      <sz val="12"/>
      <name val="Arial"/>
      <family val="2"/>
    </font>
    <font>
      <sz val="14"/>
      <color rgb="FF000000"/>
      <name val="Arial"/>
      <family val="2"/>
    </font>
    <font>
      <sz val="10"/>
      <color rgb="FF000000"/>
      <name val="Arial"/>
      <family val="2"/>
    </font>
    <font>
      <sz val="12"/>
      <color rgb="FFFF0000"/>
      <name val="Arial"/>
      <family val="2"/>
    </font>
    <font>
      <sz val="9"/>
      <name val="Arial"/>
      <family val="2"/>
    </font>
    <font>
      <b/>
      <sz val="22"/>
      <name val="Arial"/>
      <family val="2"/>
    </font>
    <font>
      <b/>
      <sz val="16"/>
      <name val="Arial"/>
      <family val="2"/>
    </font>
    <font>
      <sz val="16"/>
      <name val="Arial"/>
      <family val="2"/>
    </font>
    <font>
      <b/>
      <sz val="20"/>
      <color rgb="FF000000"/>
      <name val="Arial"/>
      <family val="2"/>
    </font>
    <font>
      <b/>
      <sz val="22"/>
      <color rgb="FF000000"/>
      <name val="Arial"/>
      <family val="2"/>
    </font>
    <font>
      <sz val="22"/>
      <name val="Arial"/>
      <family val="2"/>
    </font>
    <font>
      <sz val="11"/>
      <color rgb="FF000000"/>
      <name val="Arial"/>
      <family val="2"/>
    </font>
    <font>
      <sz val="18"/>
      <name val="Arial"/>
      <family val="2"/>
    </font>
    <font>
      <sz val="20"/>
      <name val="Arial"/>
      <family val="2"/>
    </font>
    <font>
      <b/>
      <sz val="10"/>
      <name val="Arial"/>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b/>
      <sz val="12"/>
      <name val="Calibri"/>
      <family val="2"/>
    </font>
    <font>
      <sz val="12"/>
      <name val="Tahoma"/>
      <family val="2"/>
    </font>
    <font>
      <sz val="11"/>
      <name val="Calibri"/>
      <family val="2"/>
      <scheme val="minor"/>
    </font>
    <font>
      <sz val="11"/>
      <color theme="1"/>
      <name val="Calibri"/>
      <family val="2"/>
    </font>
    <font>
      <sz val="11"/>
      <name val="Arial Narrow"/>
      <family val="2"/>
    </font>
    <font>
      <b/>
      <sz val="11"/>
      <name val="Arial Narrow"/>
      <family val="2"/>
    </font>
    <font>
      <sz val="11"/>
      <color theme="1"/>
      <name val="Arial Narrow"/>
      <family val="2"/>
    </font>
    <font>
      <sz val="9"/>
      <name val="Arial Narrow"/>
      <family val="2"/>
    </font>
    <font>
      <sz val="12"/>
      <name val="Arial Narrow"/>
      <family val="2"/>
    </font>
    <font>
      <sz val="11"/>
      <color rgb="FFFF0000"/>
      <name val="Arial Narrow"/>
      <family val="2"/>
    </font>
    <font>
      <sz val="9"/>
      <color theme="1"/>
      <name val="Arial Narrow"/>
      <family val="2"/>
    </font>
    <font>
      <sz val="9"/>
      <color rgb="FFFF0000"/>
      <name val="Arial Narrow"/>
      <family val="2"/>
    </font>
    <font>
      <sz val="11"/>
      <color rgb="FF000000"/>
      <name val="Arial Narrow"/>
      <family val="2"/>
    </font>
    <font>
      <sz val="11"/>
      <color theme="1"/>
      <name val="&quot;Arial Narrow&quot;"/>
    </font>
    <font>
      <sz val="11"/>
      <color theme="0"/>
      <name val="Arial Narrow"/>
      <family val="2"/>
    </font>
    <font>
      <sz val="11"/>
      <color theme="0"/>
      <name val="Calibri"/>
      <family val="2"/>
    </font>
    <font>
      <sz val="9"/>
      <color theme="0"/>
      <name val="Arial Narrow"/>
      <family val="2"/>
    </font>
    <font>
      <b/>
      <sz val="11"/>
      <color theme="0"/>
      <name val="Arial Narrow"/>
      <family val="2"/>
    </font>
    <font>
      <u/>
      <sz val="11"/>
      <color theme="0"/>
      <name val="Arial Narrow"/>
      <family val="2"/>
    </font>
    <font>
      <sz val="9"/>
      <color rgb="FF000000"/>
      <name val="Arial Narrow"/>
      <family val="2"/>
    </font>
    <font>
      <sz val="9"/>
      <color rgb="FF000000"/>
      <name val="&quot;Arial Narrow&quot;"/>
    </font>
    <font>
      <sz val="9"/>
      <color rgb="FF385623"/>
      <name val="Arial Narrow"/>
      <family val="2"/>
    </font>
    <font>
      <b/>
      <sz val="9"/>
      <name val="Arial Narrow"/>
      <family val="2"/>
    </font>
    <font>
      <sz val="9"/>
      <color rgb="FF38761D"/>
      <name val="Arial Narrow"/>
      <family val="2"/>
    </font>
    <font>
      <sz val="11"/>
      <color rgb="FF000000"/>
      <name val="Calibri"/>
      <family val="2"/>
    </font>
    <font>
      <b/>
      <sz val="9"/>
      <color theme="1"/>
      <name val="Arial Narrow"/>
      <family val="2"/>
    </font>
    <font>
      <sz val="9"/>
      <color rgb="FF00B050"/>
      <name val="Arial Narrow"/>
      <family val="2"/>
    </font>
    <font>
      <b/>
      <sz val="10"/>
      <name val="Arial Narrow"/>
      <family val="2"/>
    </font>
    <font>
      <b/>
      <sz val="14"/>
      <name val="Arial Narrow"/>
      <family val="2"/>
    </font>
    <font>
      <b/>
      <sz val="11"/>
      <color rgb="FFFFFFFF"/>
      <name val="Arial Narrow"/>
      <family val="2"/>
    </font>
    <font>
      <sz val="14"/>
      <name val="Arial Narrow"/>
      <family val="2"/>
    </font>
    <font>
      <sz val="11"/>
      <name val="Calibri"/>
      <family val="2"/>
      <scheme val="minor"/>
    </font>
    <font>
      <sz val="11"/>
      <name val="Calibri"/>
      <scheme val="minor"/>
    </font>
  </fonts>
  <fills count="26">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bgColor rgb="FFBDD7EE"/>
      </patternFill>
    </fill>
    <fill>
      <patternFill patternType="solid">
        <fgColor theme="0"/>
        <bgColor rgb="FF44546A"/>
      </patternFill>
    </fill>
    <fill>
      <patternFill patternType="solid">
        <fgColor theme="0"/>
        <bgColor rgb="FFBDD6EE"/>
      </patternFill>
    </fill>
    <fill>
      <patternFill patternType="solid">
        <fgColor rgb="FF92D050"/>
        <bgColor rgb="FF92D050"/>
      </patternFill>
    </fill>
    <fill>
      <patternFill patternType="solid">
        <fgColor theme="0"/>
        <bgColor theme="0"/>
      </patternFill>
    </fill>
  </fills>
  <borders count="203">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bottom/>
      <diagonal/>
    </border>
    <border>
      <left style="medium">
        <color auto="1"/>
      </left>
      <right/>
      <top style="medium">
        <color rgb="FF000000"/>
      </top>
      <bottom/>
      <diagonal/>
    </border>
    <border>
      <left/>
      <right style="medium">
        <color auto="1"/>
      </right>
      <top style="medium">
        <color rgb="FF000000"/>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style="medium">
        <color rgb="FF5B9BD5"/>
      </top>
      <bottom style="medium">
        <color rgb="FF5B9BD5"/>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2E75B5"/>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rgb="FF000000"/>
      </top>
      <bottom style="thin">
        <color auto="1"/>
      </bottom>
      <diagonal/>
    </border>
    <border>
      <left style="medium">
        <color rgb="FF000000"/>
      </left>
      <right style="thin">
        <color auto="1"/>
      </right>
      <top/>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medium">
        <color rgb="FF0070C0"/>
      </left>
      <right style="thin">
        <color auto="1"/>
      </right>
      <top/>
      <bottom/>
      <diagonal/>
    </border>
    <border>
      <left/>
      <right style="medium">
        <color rgb="FF000000"/>
      </right>
      <top style="medium">
        <color rgb="FF000000"/>
      </top>
      <bottom/>
      <diagonal/>
    </border>
    <border>
      <left/>
      <right style="medium">
        <color rgb="FF000000"/>
      </right>
      <top/>
      <bottom/>
      <diagonal/>
    </border>
    <border>
      <left style="medium">
        <color rgb="FF2F75B5"/>
      </left>
      <right style="medium">
        <color rgb="FF2F75B5"/>
      </right>
      <top/>
      <bottom style="medium">
        <color rgb="FF2F75B5"/>
      </bottom>
      <diagonal/>
    </border>
    <border>
      <left style="medium">
        <color rgb="FF2F75B5"/>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style="medium">
        <color rgb="FF2F75B5"/>
      </top>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rgb="FF000000"/>
      </left>
      <right style="medium">
        <color rgb="FF000000"/>
      </right>
      <top style="medium">
        <color rgb="FF000000"/>
      </top>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top style="medium">
        <color indexed="64"/>
      </top>
      <bottom/>
      <diagonal/>
    </border>
    <border>
      <left/>
      <right style="medium">
        <color indexed="64"/>
      </right>
      <top/>
      <bottom/>
      <diagonal/>
    </border>
    <border>
      <left/>
      <right style="medium">
        <color rgb="FF2F75B5"/>
      </right>
      <top style="medium">
        <color indexed="64"/>
      </top>
      <bottom/>
      <diagonal/>
    </border>
    <border>
      <left style="medium">
        <color theme="4"/>
      </left>
      <right/>
      <top/>
      <bottom/>
      <diagonal/>
    </border>
    <border>
      <left style="medium">
        <color rgb="FF000000"/>
      </left>
      <right style="medium">
        <color theme="4"/>
      </right>
      <top style="medium">
        <color theme="4"/>
      </top>
      <bottom/>
      <diagonal/>
    </border>
    <border>
      <left/>
      <right style="medium">
        <color theme="4"/>
      </right>
      <top/>
      <bottom/>
      <diagonal/>
    </border>
    <border>
      <left/>
      <right style="medium">
        <color theme="4"/>
      </right>
      <top style="medium">
        <color theme="4"/>
      </top>
      <bottom style="medium">
        <color theme="4"/>
      </bottom>
      <diagonal/>
    </border>
    <border>
      <left/>
      <right style="medium">
        <color theme="4"/>
      </right>
      <top/>
      <bottom style="medium">
        <color theme="4"/>
      </bottom>
      <diagonal/>
    </border>
    <border>
      <left/>
      <right style="medium">
        <color theme="4"/>
      </right>
      <top style="medium">
        <color theme="4"/>
      </top>
      <bottom/>
      <diagonal/>
    </border>
    <border>
      <left/>
      <right/>
      <top/>
      <bottom style="medium">
        <color theme="4"/>
      </bottom>
      <diagonal/>
    </border>
    <border>
      <left style="medium">
        <color theme="4"/>
      </left>
      <right/>
      <top style="medium">
        <color rgb="FF000000"/>
      </top>
      <bottom style="medium">
        <color theme="4"/>
      </bottom>
      <diagonal/>
    </border>
    <border>
      <left style="medium">
        <color theme="4"/>
      </left>
      <right style="medium">
        <color theme="4"/>
      </right>
      <top style="medium">
        <color rgb="FF000000"/>
      </top>
      <bottom style="medium">
        <color theme="4"/>
      </bottom>
      <diagonal/>
    </border>
    <border>
      <left style="medium">
        <color rgb="FF000000"/>
      </left>
      <right style="medium">
        <color theme="4"/>
      </right>
      <top style="medium">
        <color auto="1"/>
      </top>
      <bottom/>
      <diagonal/>
    </border>
    <border>
      <left style="medium">
        <color rgb="FF000000"/>
      </left>
      <right style="medium">
        <color theme="4"/>
      </right>
      <top/>
      <bottom/>
      <diagonal/>
    </border>
    <border>
      <left style="medium">
        <color rgb="FF000000"/>
      </left>
      <right style="medium">
        <color theme="4"/>
      </right>
      <top/>
      <bottom style="thin">
        <color rgb="FF000000"/>
      </bottom>
      <diagonal/>
    </border>
    <border>
      <left/>
      <right/>
      <top style="medium">
        <color theme="4"/>
      </top>
      <bottom/>
      <diagonal/>
    </border>
    <border>
      <left style="medium">
        <color rgb="FF000000"/>
      </left>
      <right/>
      <top/>
      <bottom style="medium">
        <color auto="1"/>
      </bottom>
      <diagonal/>
    </border>
    <border>
      <left/>
      <right style="medium">
        <color theme="4"/>
      </right>
      <top style="medium">
        <color rgb="FF000000"/>
      </top>
      <bottom style="medium">
        <color theme="4"/>
      </bottom>
      <diagonal/>
    </border>
    <border>
      <left style="medium">
        <color auto="1"/>
      </left>
      <right/>
      <top style="medium">
        <color auto="1"/>
      </top>
      <bottom style="medium">
        <color auto="1"/>
      </bottom>
      <diagonal/>
    </border>
    <border>
      <left style="thin">
        <color rgb="FF000000"/>
      </left>
      <right style="medium">
        <color auto="1"/>
      </right>
      <top style="medium">
        <color rgb="FF000000"/>
      </top>
      <bottom style="medium">
        <color indexed="64"/>
      </bottom>
      <diagonal/>
    </border>
    <border>
      <left style="thin">
        <color rgb="FF000000"/>
      </left>
      <right style="medium">
        <color auto="1"/>
      </right>
      <top/>
      <bottom/>
      <diagonal/>
    </border>
    <border>
      <left style="thin">
        <color rgb="FF000000"/>
      </left>
      <right style="medium">
        <color auto="1"/>
      </right>
      <top style="medium">
        <color indexed="64"/>
      </top>
      <bottom/>
      <diagonal/>
    </border>
    <border>
      <left/>
      <right style="medium">
        <color auto="1"/>
      </right>
      <top style="medium">
        <color indexed="64"/>
      </top>
      <bottom/>
      <diagonal/>
    </border>
    <border>
      <left/>
      <right/>
      <top style="medium">
        <color indexed="64"/>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rgb="FF000000"/>
      </top>
      <bottom style="medium">
        <color rgb="FF000000"/>
      </bottom>
      <diagonal/>
    </border>
    <border>
      <left/>
      <right style="medium">
        <color theme="1"/>
      </right>
      <top style="medium">
        <color indexed="64"/>
      </top>
      <bottom style="medium">
        <color indexed="64"/>
      </bottom>
      <diagonal/>
    </border>
    <border>
      <left/>
      <right style="medium">
        <color theme="0"/>
      </right>
      <top style="medium">
        <color theme="0"/>
      </top>
      <bottom style="medium">
        <color theme="0"/>
      </bottom>
      <diagonal/>
    </border>
    <border>
      <left style="medium">
        <color rgb="FF000000"/>
      </left>
      <right style="thin">
        <color rgb="FF000000"/>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auto="1"/>
      </left>
      <right style="thin">
        <color auto="1"/>
      </right>
      <top style="thin">
        <color auto="1"/>
      </top>
      <bottom style="medium">
        <color rgb="FF0070C0"/>
      </bottom>
      <diagonal/>
    </border>
    <border>
      <left style="thin">
        <color auto="1"/>
      </left>
      <right style="thin">
        <color auto="1"/>
      </right>
      <top/>
      <bottom style="medium">
        <color rgb="FF0070C0"/>
      </bottom>
      <diagonal/>
    </border>
    <border>
      <left style="thin">
        <color rgb="FF000000"/>
      </left>
      <right style="thin">
        <color rgb="FF000000"/>
      </right>
      <top style="thin">
        <color rgb="FF0070C0"/>
      </top>
      <bottom/>
      <diagonal/>
    </border>
    <border>
      <left style="thin">
        <color auto="1"/>
      </left>
      <right/>
      <top style="medium">
        <color rgb="FF0070C0"/>
      </top>
      <bottom style="thin">
        <color auto="1"/>
      </bottom>
      <diagonal/>
    </border>
    <border>
      <left style="thin">
        <color rgb="FF000000"/>
      </left>
      <right style="thin">
        <color rgb="FF000000"/>
      </right>
      <top/>
      <bottom style="thin">
        <color rgb="FF0070C0"/>
      </bottom>
      <diagonal/>
    </border>
    <border>
      <left style="medium">
        <color rgb="FF000000"/>
      </left>
      <right style="thin">
        <color auto="1"/>
      </right>
      <top/>
      <bottom style="thin">
        <color auto="1"/>
      </bottom>
      <diagonal/>
    </border>
    <border>
      <left style="thin">
        <color auto="1"/>
      </left>
      <right/>
      <top style="medium">
        <color rgb="FF000000"/>
      </top>
      <bottom style="thin">
        <color auto="1"/>
      </bottom>
      <diagonal/>
    </border>
    <border>
      <left style="medium">
        <color rgb="FF000000"/>
      </left>
      <right style="thin">
        <color auto="1"/>
      </right>
      <top style="medium">
        <color rgb="FF000000"/>
      </top>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ashed">
        <color theme="9" tint="-0.24994659260841701"/>
      </top>
      <bottom/>
      <diagonal/>
    </border>
    <border>
      <left/>
      <right style="dotted">
        <color rgb="FF548135"/>
      </right>
      <top/>
      <bottom/>
      <diagonal/>
    </border>
    <border>
      <left/>
      <right style="dotted">
        <color rgb="FF548135"/>
      </right>
      <top style="dotted">
        <color rgb="FF548135"/>
      </top>
      <bottom/>
      <diagonal/>
    </border>
    <border>
      <left style="dotted">
        <color rgb="FF548135"/>
      </left>
      <right style="dotted">
        <color rgb="FF548135"/>
      </right>
      <top/>
      <bottom/>
      <diagonal/>
    </border>
    <border>
      <left style="dashed">
        <color theme="9" tint="-0.24994659260841701"/>
      </left>
      <right style="dashed">
        <color theme="9" tint="-0.24994659260841701"/>
      </right>
      <top/>
      <bottom/>
      <diagonal/>
    </border>
    <border>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style="dotted">
        <color rgb="FF548135"/>
      </left>
      <right/>
      <top style="dotted">
        <color indexed="64"/>
      </top>
      <bottom style="dotted">
        <color rgb="FF548135"/>
      </bottom>
      <diagonal/>
    </border>
    <border>
      <left style="dashed">
        <color theme="9" tint="-0.24994659260841701"/>
      </left>
      <right style="dotted">
        <color rgb="FF548135"/>
      </right>
      <top style="dotted">
        <color rgb="FF548135"/>
      </top>
      <bottom/>
      <diagonal/>
    </border>
    <border>
      <left style="dotted">
        <color rgb="FFE46C0A"/>
      </left>
      <right style="dotted">
        <color rgb="FFE46C0A"/>
      </right>
      <top style="dotted">
        <color rgb="FFE46C0A"/>
      </top>
      <bottom style="dotted">
        <color rgb="FFE46C0A"/>
      </bottom>
      <diagonal/>
    </border>
    <border>
      <left style="thin">
        <color rgb="FF000000"/>
      </left>
      <right style="dotted">
        <color rgb="FF548135"/>
      </right>
      <top/>
      <bottom style="dotted">
        <color rgb="FF548135"/>
      </bottom>
      <diagonal/>
    </border>
    <border>
      <left style="dotted">
        <color rgb="FF548135"/>
      </left>
      <right style="thin">
        <color rgb="FF000000"/>
      </right>
      <top/>
      <bottom style="dotted">
        <color rgb="FF548135"/>
      </bottom>
      <diagonal/>
    </border>
    <border>
      <left/>
      <right/>
      <top style="dotted">
        <color rgb="FF548135"/>
      </top>
      <bottom/>
      <diagonal/>
    </border>
    <border>
      <left/>
      <right/>
      <top style="dotted">
        <color rgb="FF548135"/>
      </top>
      <bottom style="dotted">
        <color rgb="FF548135"/>
      </bottom>
      <diagonal/>
    </border>
    <border>
      <left style="dotted">
        <color rgb="FF548135"/>
      </left>
      <right/>
      <top style="dotted">
        <color rgb="FF548135"/>
      </top>
      <bottom style="dotted">
        <color rgb="FF548135"/>
      </bottom>
      <diagonal/>
    </border>
    <border>
      <left style="thin">
        <color rgb="FF000000"/>
      </left>
      <right style="dotted">
        <color rgb="FF548135"/>
      </right>
      <top style="dotted">
        <color rgb="FF548135"/>
      </top>
      <bottom/>
      <diagonal/>
    </border>
    <border>
      <left style="dotted">
        <color rgb="FF548135"/>
      </left>
      <right style="thin">
        <color rgb="FF000000"/>
      </right>
      <top style="dotted">
        <color rgb="FF548135"/>
      </top>
      <bottom/>
      <diagonal/>
    </border>
  </borders>
  <cellStyleXfs count="10">
    <xf numFmtId="0" fontId="0" fillId="0" borderId="0"/>
    <xf numFmtId="0" fontId="24" fillId="0" borderId="125"/>
    <xf numFmtId="44" fontId="2" fillId="0" borderId="125" applyFont="0" applyFill="0" applyBorder="0" applyAlignment="0" applyProtection="0"/>
    <xf numFmtId="44" fontId="1" fillId="0" borderId="125" applyFont="0" applyFill="0" applyBorder="0" applyAlignment="0" applyProtection="0"/>
    <xf numFmtId="0" fontId="53" fillId="0" borderId="125"/>
    <xf numFmtId="0" fontId="1" fillId="0" borderId="125"/>
    <xf numFmtId="9" fontId="53" fillId="0" borderId="125" applyFont="0" applyFill="0" applyBorder="0" applyAlignment="0" applyProtection="0"/>
    <xf numFmtId="44" fontId="24" fillId="0" borderId="125" applyFont="0" applyFill="0" applyBorder="0" applyAlignment="0" applyProtection="0"/>
    <xf numFmtId="9" fontId="82" fillId="0" borderId="0" applyFont="0" applyFill="0" applyBorder="0" applyAlignment="0" applyProtection="0"/>
    <xf numFmtId="44" fontId="83" fillId="0" borderId="0" applyFont="0" applyFill="0" applyBorder="0" applyAlignment="0" applyProtection="0"/>
  </cellStyleXfs>
  <cellXfs count="794">
    <xf numFmtId="0" fontId="0" fillId="0" borderId="0" xfId="0"/>
    <xf numFmtId="0" fontId="6" fillId="0" borderId="0" xfId="0" applyFont="1"/>
    <xf numFmtId="0" fontId="11"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11" fillId="4" borderId="45"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4" fillId="4" borderId="45" xfId="0" applyFont="1" applyFill="1" applyBorder="1" applyAlignment="1">
      <alignment horizontal="center" vertical="center" textRotation="90" wrapText="1"/>
    </xf>
    <xf numFmtId="0" fontId="11" fillId="5" borderId="45" xfId="0" applyFont="1" applyFill="1" applyBorder="1" applyAlignment="1">
      <alignment horizontal="center" vertical="center" wrapText="1"/>
    </xf>
    <xf numFmtId="0" fontId="11" fillId="4" borderId="45"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0" borderId="58" xfId="0" applyFont="1" applyBorder="1" applyAlignment="1">
      <alignment horizontal="left" vertical="center"/>
    </xf>
    <xf numFmtId="0" fontId="9" fillId="0" borderId="58" xfId="0" applyFont="1" applyBorder="1" applyAlignment="1">
      <alignment vertical="center"/>
    </xf>
    <xf numFmtId="0" fontId="9" fillId="0" borderId="59" xfId="0" applyFont="1" applyBorder="1" applyAlignment="1">
      <alignment horizontal="left" vertical="center"/>
    </xf>
    <xf numFmtId="0" fontId="9" fillId="0" borderId="59" xfId="0" applyFont="1" applyBorder="1" applyAlignment="1">
      <alignment horizontal="center" vertical="center"/>
    </xf>
    <xf numFmtId="0" fontId="9" fillId="0" borderId="59" xfId="0" applyFont="1" applyBorder="1"/>
    <xf numFmtId="0" fontId="9" fillId="0" borderId="58" xfId="0" applyFont="1" applyBorder="1" applyAlignment="1">
      <alignment horizontal="center" vertical="center"/>
    </xf>
    <xf numFmtId="14" fontId="9" fillId="0" borderId="59" xfId="0" applyNumberFormat="1" applyFont="1" applyBorder="1" applyAlignment="1">
      <alignment horizontal="center" vertical="center" wrapText="1"/>
    </xf>
    <xf numFmtId="0" fontId="9" fillId="0" borderId="60" xfId="0" applyFont="1" applyBorder="1" applyAlignment="1">
      <alignment horizontal="center" vertical="center"/>
    </xf>
    <xf numFmtId="0" fontId="9" fillId="0" borderId="63" xfId="0" applyFont="1" applyBorder="1" applyAlignment="1">
      <alignment horizontal="left" vertical="center" wrapText="1"/>
    </xf>
    <xf numFmtId="0" fontId="9" fillId="0" borderId="64" xfId="0" applyFont="1" applyBorder="1" applyAlignment="1">
      <alignment vertical="center"/>
    </xf>
    <xf numFmtId="0" fontId="9" fillId="0" borderId="64" xfId="0" applyFont="1" applyBorder="1" applyAlignment="1">
      <alignment horizontal="left" vertical="center" wrapText="1"/>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xf numFmtId="14" fontId="9" fillId="0" borderId="64" xfId="0" applyNumberFormat="1" applyFont="1" applyBorder="1" applyAlignment="1">
      <alignment horizontal="center" vertical="center" wrapText="1"/>
    </xf>
    <xf numFmtId="0" fontId="9" fillId="0" borderId="66" xfId="0" applyFont="1" applyBorder="1"/>
    <xf numFmtId="0" fontId="9" fillId="0" borderId="67" xfId="0" applyFont="1" applyBorder="1" applyAlignment="1">
      <alignment horizontal="center" vertical="center" wrapText="1"/>
    </xf>
    <xf numFmtId="0" fontId="9" fillId="0" borderId="15" xfId="0" applyFont="1" applyBorder="1" applyAlignment="1">
      <alignment horizontal="left" vertical="center" wrapText="1"/>
    </xf>
    <xf numFmtId="0" fontId="9" fillId="0" borderId="62" xfId="0" applyFont="1" applyBorder="1" applyAlignment="1">
      <alignment horizontal="left" vertical="center" wrapText="1"/>
    </xf>
    <xf numFmtId="0" fontId="9" fillId="0" borderId="62" xfId="0" applyFont="1" applyBorder="1" applyAlignment="1">
      <alignment horizontal="center" vertical="center" wrapText="1"/>
    </xf>
    <xf numFmtId="0" fontId="9" fillId="0" borderId="62" xfId="0" applyFont="1" applyBorder="1" applyAlignment="1">
      <alignment vertical="center" wrapText="1"/>
    </xf>
    <xf numFmtId="0" fontId="9" fillId="0" borderId="62" xfId="0" applyFont="1" applyBorder="1" applyAlignment="1">
      <alignment horizontal="left" vertical="center"/>
    </xf>
    <xf numFmtId="0" fontId="9" fillId="0" borderId="62" xfId="0" applyFont="1" applyBorder="1" applyAlignment="1">
      <alignment horizontal="center" vertical="center"/>
    </xf>
    <xf numFmtId="0" fontId="9" fillId="0" borderId="65" xfId="0" applyFont="1" applyBorder="1" applyAlignment="1">
      <alignment horizontal="center" vertical="center"/>
    </xf>
    <xf numFmtId="0" fontId="9" fillId="0" borderId="68" xfId="0" applyFont="1" applyBorder="1" applyAlignment="1">
      <alignment horizontal="center" vertical="center" wrapText="1"/>
    </xf>
    <xf numFmtId="0" fontId="9" fillId="0" borderId="51" xfId="0" applyFont="1" applyBorder="1" applyAlignment="1">
      <alignment wrapText="1"/>
    </xf>
    <xf numFmtId="0" fontId="6" fillId="0" borderId="69" xfId="0" applyFont="1" applyBorder="1"/>
    <xf numFmtId="0" fontId="7" fillId="0" borderId="0" xfId="0" applyFont="1" applyAlignment="1">
      <alignment vertical="center"/>
    </xf>
    <xf numFmtId="0" fontId="9" fillId="0" borderId="51" xfId="0" applyFont="1" applyBorder="1"/>
    <xf numFmtId="0" fontId="9" fillId="0" borderId="21" xfId="0" applyFont="1" applyBorder="1"/>
    <xf numFmtId="0" fontId="15" fillId="13" borderId="66" xfId="0" applyFont="1" applyFill="1" applyBorder="1"/>
    <xf numFmtId="0" fontId="23" fillId="14" borderId="66" xfId="0" applyFont="1" applyFill="1" applyBorder="1" applyAlignment="1">
      <alignment wrapText="1"/>
    </xf>
    <xf numFmtId="0" fontId="23" fillId="15" borderId="66" xfId="0" applyFont="1" applyFill="1" applyBorder="1" applyAlignment="1">
      <alignment wrapText="1"/>
    </xf>
    <xf numFmtId="0" fontId="15" fillId="16" borderId="66" xfId="0" applyFont="1" applyFill="1" applyBorder="1" applyAlignment="1">
      <alignment wrapText="1"/>
    </xf>
    <xf numFmtId="0" fontId="23" fillId="17" borderId="66" xfId="0" applyFont="1" applyFill="1" applyBorder="1" applyAlignment="1">
      <alignment wrapText="1"/>
    </xf>
    <xf numFmtId="0" fontId="15" fillId="14" borderId="66" xfId="0" applyFont="1" applyFill="1" applyBorder="1" applyAlignment="1">
      <alignment wrapText="1"/>
    </xf>
    <xf numFmtId="0" fontId="23" fillId="16" borderId="66" xfId="0" applyFont="1" applyFill="1" applyBorder="1" applyAlignment="1">
      <alignment wrapText="1"/>
    </xf>
    <xf numFmtId="0" fontId="15" fillId="17" borderId="66" xfId="0" applyFont="1" applyFill="1" applyBorder="1" applyAlignment="1">
      <alignment wrapText="1"/>
    </xf>
    <xf numFmtId="0" fontId="30" fillId="9" borderId="128" xfId="0" applyFont="1" applyFill="1" applyBorder="1" applyAlignment="1">
      <alignment horizontal="center" vertical="center" wrapText="1"/>
    </xf>
    <xf numFmtId="0" fontId="28" fillId="0" borderId="142" xfId="0" applyFont="1" applyBorder="1" applyAlignment="1">
      <alignment horizontal="center" vertical="center" wrapText="1"/>
    </xf>
    <xf numFmtId="0" fontId="28" fillId="0" borderId="144" xfId="0" applyFont="1" applyBorder="1" applyAlignment="1">
      <alignment horizontal="center" vertical="center" wrapText="1"/>
    </xf>
    <xf numFmtId="0" fontId="28" fillId="0" borderId="143" xfId="0" applyFont="1" applyBorder="1" applyAlignment="1">
      <alignment horizontal="center" vertical="center" wrapText="1"/>
    </xf>
    <xf numFmtId="0" fontId="28" fillId="0" borderId="145" xfId="0" applyFont="1" applyBorder="1" applyAlignment="1">
      <alignment horizontal="center" vertical="center" wrapText="1"/>
    </xf>
    <xf numFmtId="0" fontId="30" fillId="7" borderId="147" xfId="0" applyFont="1" applyFill="1" applyBorder="1" applyAlignment="1">
      <alignment horizontal="center" vertical="center" wrapText="1"/>
    </xf>
    <xf numFmtId="0" fontId="30" fillId="7" borderId="125" xfId="0" applyFont="1" applyFill="1" applyBorder="1" applyAlignment="1">
      <alignment horizontal="center" vertical="center"/>
    </xf>
    <xf numFmtId="0" fontId="30" fillId="7" borderId="146" xfId="0" applyFont="1" applyFill="1" applyBorder="1" applyAlignment="1">
      <alignment horizontal="center" vertical="center" wrapText="1"/>
    </xf>
    <xf numFmtId="0" fontId="26" fillId="0" borderId="125" xfId="0" applyFont="1" applyBorder="1"/>
    <xf numFmtId="0" fontId="27" fillId="0" borderId="5" xfId="0" applyFont="1" applyBorder="1" applyAlignment="1">
      <alignment horizontal="left" vertical="center"/>
    </xf>
    <xf numFmtId="0" fontId="30" fillId="0" borderId="24"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13" xfId="0" applyFont="1" applyBorder="1" applyAlignment="1">
      <alignment horizontal="center" vertical="center"/>
    </xf>
    <xf numFmtId="0" fontId="29" fillId="7" borderId="113" xfId="0" applyFont="1" applyFill="1" applyBorder="1" applyAlignment="1">
      <alignment horizontal="center" vertical="center"/>
    </xf>
    <xf numFmtId="0" fontId="29" fillId="7" borderId="113" xfId="0" applyFont="1" applyFill="1" applyBorder="1" applyAlignment="1">
      <alignment horizontal="center" vertical="center" wrapText="1"/>
    </xf>
    <xf numFmtId="0" fontId="27" fillId="0" borderId="72" xfId="0" applyFont="1" applyBorder="1" applyAlignment="1">
      <alignment horizontal="center" vertical="center"/>
    </xf>
    <xf numFmtId="14" fontId="27" fillId="0" borderId="125" xfId="0" applyNumberFormat="1" applyFont="1" applyBorder="1" applyAlignment="1">
      <alignment horizontal="left" vertical="top"/>
    </xf>
    <xf numFmtId="14" fontId="27" fillId="0" borderId="137" xfId="0" applyNumberFormat="1" applyFont="1" applyBorder="1" applyAlignment="1">
      <alignment horizontal="left" vertical="top"/>
    </xf>
    <xf numFmtId="0" fontId="34" fillId="0" borderId="66" xfId="0" applyFont="1" applyBorder="1" applyAlignment="1">
      <alignment horizontal="left" vertical="top" wrapText="1"/>
    </xf>
    <xf numFmtId="0" fontId="26" fillId="0" borderId="0" xfId="0" applyFont="1"/>
    <xf numFmtId="0" fontId="26" fillId="0" borderId="72" xfId="0" applyFont="1" applyBorder="1"/>
    <xf numFmtId="0" fontId="3" fillId="0" borderId="66" xfId="0" applyFont="1" applyBorder="1" applyAlignment="1">
      <alignment horizontal="center" vertical="center"/>
    </xf>
    <xf numFmtId="0" fontId="5" fillId="0" borderId="0" xfId="0" applyFont="1" applyAlignment="1">
      <alignment horizontal="center"/>
    </xf>
    <xf numFmtId="0" fontId="17" fillId="0" borderId="66" xfId="0" applyFont="1" applyBorder="1" applyAlignment="1">
      <alignment vertical="center"/>
    </xf>
    <xf numFmtId="0" fontId="16" fillId="0" borderId="66" xfId="0" applyFont="1" applyBorder="1" applyAlignment="1">
      <alignment vertical="center"/>
    </xf>
    <xf numFmtId="0" fontId="19" fillId="0" borderId="66" xfId="0" applyFont="1" applyBorder="1" applyAlignment="1">
      <alignment horizontal="left" vertical="top" wrapText="1"/>
    </xf>
    <xf numFmtId="0" fontId="32" fillId="0" borderId="0" xfId="0" applyFont="1"/>
    <xf numFmtId="0" fontId="33" fillId="3" borderId="28" xfId="0" applyFont="1" applyFill="1" applyBorder="1" applyAlignment="1">
      <alignment horizontal="center" vertical="center" wrapText="1"/>
    </xf>
    <xf numFmtId="0" fontId="30" fillId="0" borderId="155" xfId="0" applyFont="1" applyBorder="1" applyAlignment="1">
      <alignment horizontal="center" vertical="center"/>
    </xf>
    <xf numFmtId="0" fontId="30" fillId="0" borderId="156" xfId="0" applyFont="1" applyBorder="1" applyAlignment="1">
      <alignment horizontal="center" vertical="center"/>
    </xf>
    <xf numFmtId="0" fontId="30" fillId="0" borderId="157" xfId="0" applyFont="1" applyBorder="1" applyAlignment="1">
      <alignment horizontal="center"/>
    </xf>
    <xf numFmtId="0" fontId="26" fillId="0" borderId="132" xfId="0" applyFont="1" applyBorder="1"/>
    <xf numFmtId="0" fontId="26" fillId="0" borderId="26" xfId="0" applyFont="1" applyBorder="1"/>
    <xf numFmtId="0" fontId="30" fillId="0" borderId="154" xfId="0" applyFont="1" applyBorder="1" applyAlignment="1">
      <alignment horizontal="center" vertical="center" wrapText="1"/>
    </xf>
    <xf numFmtId="0" fontId="17" fillId="0" borderId="54" xfId="0" applyFont="1" applyBorder="1" applyAlignment="1">
      <alignment vertical="center"/>
    </xf>
    <xf numFmtId="0" fontId="17" fillId="0" borderId="125" xfId="0" applyFont="1" applyBorder="1" applyAlignment="1">
      <alignment vertical="center"/>
    </xf>
    <xf numFmtId="0" fontId="36" fillId="0" borderId="0" xfId="0" applyFont="1"/>
    <xf numFmtId="0" fontId="25" fillId="0" borderId="18" xfId="0" applyFont="1" applyBorder="1"/>
    <xf numFmtId="0" fontId="26" fillId="0" borderId="127" xfId="0" applyFont="1" applyBorder="1"/>
    <xf numFmtId="0" fontId="25" fillId="0" borderId="0" xfId="0" applyFont="1"/>
    <xf numFmtId="0" fontId="26" fillId="0" borderId="136" xfId="0" applyFont="1" applyBorder="1"/>
    <xf numFmtId="0" fontId="25" fillId="18" borderId="127" xfId="0" applyFont="1" applyFill="1" applyBorder="1"/>
    <xf numFmtId="0" fontId="25" fillId="0" borderId="126" xfId="0" applyFont="1" applyBorder="1"/>
    <xf numFmtId="0" fontId="31" fillId="0" borderId="28" xfId="0" applyFont="1" applyBorder="1" applyAlignment="1">
      <alignment horizontal="center" vertical="center" wrapText="1"/>
    </xf>
    <xf numFmtId="0" fontId="25" fillId="0" borderId="0" xfId="0" applyFont="1" applyAlignment="1">
      <alignment horizontal="center" vertical="center" shrinkToFit="1"/>
    </xf>
    <xf numFmtId="0" fontId="35" fillId="0" borderId="0" xfId="0" applyFont="1" applyAlignment="1">
      <alignment wrapText="1"/>
    </xf>
    <xf numFmtId="0" fontId="30" fillId="0" borderId="28" xfId="0" applyFont="1" applyBorder="1" applyAlignment="1">
      <alignment horizontal="center" vertical="center" wrapText="1"/>
    </xf>
    <xf numFmtId="0" fontId="25" fillId="0" borderId="0" xfId="0" applyFont="1" applyAlignment="1">
      <alignment horizontal="center" vertical="center"/>
    </xf>
    <xf numFmtId="0" fontId="26" fillId="0" borderId="83" xfId="0" applyFont="1" applyBorder="1"/>
    <xf numFmtId="0" fontId="38" fillId="0" borderId="24" xfId="0" applyFont="1" applyBorder="1" applyAlignment="1">
      <alignment horizontal="center" vertical="center"/>
    </xf>
    <xf numFmtId="0" fontId="38" fillId="0" borderId="32" xfId="0" applyFont="1" applyBorder="1" applyAlignment="1">
      <alignment horizontal="center" vertical="center" wrapText="1"/>
    </xf>
    <xf numFmtId="0" fontId="38" fillId="0" borderId="32" xfId="0" applyFont="1" applyBorder="1" applyAlignment="1">
      <alignment horizontal="center" vertical="center"/>
    </xf>
    <xf numFmtId="0" fontId="38" fillId="0" borderId="24" xfId="0" applyFont="1" applyBorder="1" applyAlignment="1">
      <alignment horizontal="center" vertical="center" wrapText="1"/>
    </xf>
    <xf numFmtId="0" fontId="25" fillId="0" borderId="125" xfId="0" applyFont="1" applyBorder="1"/>
    <xf numFmtId="0" fontId="32" fillId="0" borderId="125" xfId="0" applyFont="1" applyBorder="1" applyAlignment="1">
      <alignment horizontal="center"/>
    </xf>
    <xf numFmtId="0" fontId="27" fillId="0" borderId="27" xfId="0" applyFont="1" applyBorder="1" applyAlignment="1">
      <alignment vertical="center"/>
    </xf>
    <xf numFmtId="0" fontId="26" fillId="0" borderId="32" xfId="0" applyFont="1" applyBorder="1"/>
    <xf numFmtId="0" fontId="26" fillId="0" borderId="31" xfId="0" applyFont="1" applyBorder="1"/>
    <xf numFmtId="0" fontId="20" fillId="9" borderId="168"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21" fillId="9" borderId="58" xfId="0" applyFont="1" applyFill="1" applyBorder="1" applyAlignment="1">
      <alignment horizontal="center" vertical="center" wrapText="1"/>
    </xf>
    <xf numFmtId="0" fontId="20" fillId="9" borderId="128" xfId="0" applyFont="1" applyFill="1" applyBorder="1" applyAlignment="1">
      <alignment horizontal="center" vertical="center" wrapText="1"/>
    </xf>
    <xf numFmtId="0" fontId="16" fillId="0" borderId="125" xfId="0" applyFont="1" applyBorder="1" applyAlignment="1">
      <alignment vertical="center" wrapText="1"/>
    </xf>
    <xf numFmtId="0" fontId="30" fillId="7" borderId="66" xfId="0" applyFont="1" applyFill="1" applyBorder="1" applyAlignment="1">
      <alignment horizontal="center" vertical="center" wrapText="1"/>
    </xf>
    <xf numFmtId="0" fontId="30" fillId="2" borderId="122" xfId="0" applyFont="1" applyFill="1" applyBorder="1" applyAlignment="1">
      <alignment horizontal="center" vertical="center"/>
    </xf>
    <xf numFmtId="0" fontId="28" fillId="18" borderId="138" xfId="0" applyFont="1" applyFill="1" applyBorder="1" applyAlignment="1">
      <alignment horizontal="center" vertical="center" wrapText="1"/>
    </xf>
    <xf numFmtId="0" fontId="30" fillId="0" borderId="152" xfId="0" applyFont="1" applyBorder="1" applyAlignment="1">
      <alignment horizontal="center"/>
    </xf>
    <xf numFmtId="0" fontId="26" fillId="0" borderId="139" xfId="0" applyFont="1" applyBorder="1"/>
    <xf numFmtId="0" fontId="32" fillId="0" borderId="142"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43" xfId="0" applyFont="1" applyBorder="1" applyAlignment="1">
      <alignment horizontal="center" vertical="center" wrapText="1"/>
    </xf>
    <xf numFmtId="0" fontId="26" fillId="0" borderId="151" xfId="0" applyFont="1" applyBorder="1"/>
    <xf numFmtId="0" fontId="26" fillId="0" borderId="141" xfId="0" applyFont="1" applyBorder="1"/>
    <xf numFmtId="0" fontId="26" fillId="0" borderId="166" xfId="0" applyFont="1" applyBorder="1"/>
    <xf numFmtId="0" fontId="26" fillId="0" borderId="167" xfId="0" applyFont="1" applyBorder="1"/>
    <xf numFmtId="0" fontId="26" fillId="0" borderId="66" xfId="0" applyFont="1" applyBorder="1"/>
    <xf numFmtId="0" fontId="44" fillId="0" borderId="0" xfId="0" applyFont="1" applyAlignment="1">
      <alignment horizontal="center"/>
    </xf>
    <xf numFmtId="0" fontId="30" fillId="0" borderId="66" xfId="0" applyFont="1" applyBorder="1" applyAlignment="1">
      <alignment horizontal="center" vertical="center" wrapText="1"/>
    </xf>
    <xf numFmtId="0" fontId="26" fillId="18" borderId="127" xfId="0" applyFont="1" applyFill="1" applyBorder="1"/>
    <xf numFmtId="0" fontId="33" fillId="0" borderId="117" xfId="0" applyFont="1" applyBorder="1" applyAlignment="1">
      <alignment horizontal="center" vertical="center" wrapText="1"/>
    </xf>
    <xf numFmtId="0" fontId="31" fillId="0" borderId="117" xfId="0" applyFont="1" applyBorder="1" applyAlignment="1">
      <alignment horizontal="center" vertical="center" wrapText="1"/>
    </xf>
    <xf numFmtId="0" fontId="31" fillId="7" borderId="117" xfId="0" applyFont="1" applyFill="1" applyBorder="1" applyAlignment="1">
      <alignment horizontal="center" vertical="center" wrapText="1"/>
    </xf>
    <xf numFmtId="14" fontId="33" fillId="7" borderId="117" xfId="0" applyNumberFormat="1" applyFont="1" applyFill="1" applyBorder="1" applyAlignment="1">
      <alignment horizontal="center" vertical="center" wrapText="1"/>
    </xf>
    <xf numFmtId="14" fontId="31" fillId="7" borderId="117" xfId="0" applyNumberFormat="1" applyFont="1" applyFill="1" applyBorder="1" applyAlignment="1">
      <alignment horizontal="center" vertical="center" wrapText="1"/>
    </xf>
    <xf numFmtId="0" fontId="26" fillId="0" borderId="40" xfId="0" applyFont="1" applyBorder="1"/>
    <xf numFmtId="0" fontId="26" fillId="0" borderId="158" xfId="0" applyFont="1" applyBorder="1"/>
    <xf numFmtId="0" fontId="8" fillId="0" borderId="29" xfId="0" applyFont="1" applyBorder="1" applyAlignment="1">
      <alignment horizontal="center" vertical="center" wrapText="1"/>
    </xf>
    <xf numFmtId="164" fontId="8" fillId="0" borderId="29" xfId="0" applyNumberFormat="1" applyFont="1" applyBorder="1" applyAlignment="1">
      <alignment horizontal="center" vertical="center"/>
    </xf>
    <xf numFmtId="0" fontId="8" fillId="0" borderId="28" xfId="0" applyFont="1" applyBorder="1" applyAlignment="1">
      <alignment horizontal="center" vertical="center" wrapText="1"/>
    </xf>
    <xf numFmtId="0" fontId="10" fillId="0" borderId="29" xfId="0" applyFont="1" applyBorder="1" applyAlignment="1">
      <alignment horizontal="center" vertical="center" wrapText="1"/>
    </xf>
    <xf numFmtId="164" fontId="8" fillId="0" borderId="29" xfId="0" applyNumberFormat="1" applyFont="1" applyBorder="1" applyAlignment="1">
      <alignment horizontal="center" vertical="center" wrapText="1"/>
    </xf>
    <xf numFmtId="0" fontId="10" fillId="7" borderId="172" xfId="0" applyFont="1" applyFill="1" applyBorder="1" applyAlignment="1">
      <alignment vertical="center" wrapText="1"/>
    </xf>
    <xf numFmtId="0" fontId="10" fillId="7" borderId="59" xfId="0" applyFont="1" applyFill="1" applyBorder="1" applyAlignment="1">
      <alignment horizontal="center" vertical="center" wrapText="1"/>
    </xf>
    <xf numFmtId="0" fontId="10" fillId="7" borderId="174" xfId="0" applyFont="1" applyFill="1" applyBorder="1" applyAlignment="1">
      <alignment horizontal="left" vertical="center" wrapText="1"/>
    </xf>
    <xf numFmtId="0" fontId="10" fillId="7" borderId="59" xfId="0" applyFont="1" applyFill="1" applyBorder="1" applyAlignment="1">
      <alignment vertical="center" wrapText="1"/>
    </xf>
    <xf numFmtId="14" fontId="10" fillId="7" borderId="51" xfId="0" applyNumberFormat="1" applyFont="1" applyFill="1" applyBorder="1" applyAlignment="1">
      <alignment horizontal="center" vertical="center"/>
    </xf>
    <xf numFmtId="14" fontId="10" fillId="7" borderId="59" xfId="0" applyNumberFormat="1" applyFont="1" applyFill="1" applyBorder="1" applyAlignment="1">
      <alignment horizontal="center" vertical="center"/>
    </xf>
    <xf numFmtId="0" fontId="22" fillId="0" borderId="51" xfId="0" applyFont="1" applyBorder="1" applyAlignment="1">
      <alignment horizontal="center" vertical="center" wrapText="1"/>
    </xf>
    <xf numFmtId="0" fontId="22" fillId="0" borderId="51" xfId="0" applyFont="1" applyBorder="1" applyAlignment="1">
      <alignment horizontal="left" vertical="center" wrapText="1"/>
    </xf>
    <xf numFmtId="0" fontId="20" fillId="0" borderId="117" xfId="0" applyFont="1" applyBorder="1" applyAlignment="1">
      <alignment horizontal="center" vertical="center" wrapText="1"/>
    </xf>
    <xf numFmtId="0" fontId="8" fillId="0" borderId="117" xfId="0" applyFont="1" applyBorder="1" applyAlignment="1">
      <alignment horizontal="left" vertical="center" wrapText="1"/>
    </xf>
    <xf numFmtId="0" fontId="8" fillId="0" borderId="117" xfId="0" applyFont="1" applyBorder="1" applyAlignment="1">
      <alignment horizontal="center" vertical="center" wrapText="1"/>
    </xf>
    <xf numFmtId="14" fontId="8" fillId="0" borderId="117" xfId="0" applyNumberFormat="1" applyFont="1" applyBorder="1" applyAlignment="1">
      <alignment horizontal="center" vertical="center" wrapText="1"/>
    </xf>
    <xf numFmtId="0" fontId="10" fillId="0" borderId="117" xfId="0" applyFont="1" applyBorder="1" applyAlignment="1">
      <alignment horizontal="center" vertical="center" wrapText="1"/>
    </xf>
    <xf numFmtId="0" fontId="8" fillId="7" borderId="117" xfId="0" applyFont="1" applyFill="1" applyBorder="1" applyAlignment="1">
      <alignment horizontal="center" vertical="center" wrapText="1"/>
    </xf>
    <xf numFmtId="14" fontId="8" fillId="7" borderId="117" xfId="0" applyNumberFormat="1" applyFont="1" applyFill="1" applyBorder="1" applyAlignment="1">
      <alignment horizontal="center" vertical="center" wrapText="1"/>
    </xf>
    <xf numFmtId="0" fontId="10" fillId="7" borderId="117" xfId="0" applyFont="1" applyFill="1" applyBorder="1" applyAlignment="1">
      <alignment horizontal="center" vertical="center" wrapText="1"/>
    </xf>
    <xf numFmtId="14" fontId="10" fillId="7" borderId="117" xfId="0" applyNumberFormat="1" applyFont="1" applyFill="1" applyBorder="1" applyAlignment="1">
      <alignment horizontal="center" vertical="center"/>
    </xf>
    <xf numFmtId="0" fontId="46"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46" fillId="0" borderId="27" xfId="0" applyFont="1" applyBorder="1" applyAlignment="1">
      <alignment horizontal="center" vertical="center" wrapText="1"/>
    </xf>
    <xf numFmtId="14" fontId="6" fillId="0" borderId="28" xfId="0" applyNumberFormat="1" applyFont="1" applyBorder="1" applyAlignment="1">
      <alignment horizontal="center" vertical="center" wrapText="1"/>
    </xf>
    <xf numFmtId="0" fontId="46" fillId="7" borderId="28" xfId="0" applyFont="1" applyFill="1" applyBorder="1" applyAlignment="1">
      <alignment horizontal="center" vertical="center" wrapText="1"/>
    </xf>
    <xf numFmtId="0" fontId="0" fillId="0" borderId="0" xfId="0" applyAlignment="1">
      <alignment horizontal="center"/>
    </xf>
    <xf numFmtId="0" fontId="16" fillId="0" borderId="66" xfId="0" applyFont="1" applyBorder="1" applyAlignment="1">
      <alignment horizontal="center" vertical="center" wrapText="1"/>
    </xf>
    <xf numFmtId="0" fontId="16" fillId="0" borderId="66" xfId="0" applyFont="1" applyBorder="1" applyAlignment="1">
      <alignment horizontal="center" vertical="center"/>
    </xf>
    <xf numFmtId="0" fontId="0" fillId="0" borderId="0" xfId="0" applyAlignment="1">
      <alignment horizontal="center" vertical="center"/>
    </xf>
    <xf numFmtId="0" fontId="19" fillId="0" borderId="66" xfId="0" applyFont="1" applyBorder="1" applyAlignment="1">
      <alignment horizontal="center" vertical="center" wrapText="1"/>
    </xf>
    <xf numFmtId="0" fontId="6" fillId="0" borderId="125" xfId="0" applyFont="1" applyBorder="1" applyAlignment="1">
      <alignment horizontal="center"/>
    </xf>
    <xf numFmtId="0" fontId="6" fillId="0" borderId="0" xfId="0" applyFont="1" applyAlignment="1">
      <alignment horizontal="center"/>
    </xf>
    <xf numFmtId="0" fontId="0" fillId="0" borderId="125" xfId="0" applyBorder="1" applyAlignment="1">
      <alignment horizontal="center"/>
    </xf>
    <xf numFmtId="0" fontId="0" fillId="19" borderId="129" xfId="0" applyFill="1" applyBorder="1" applyAlignment="1">
      <alignment horizontal="center"/>
    </xf>
    <xf numFmtId="0" fontId="9" fillId="0" borderId="125" xfId="0" applyFont="1" applyBorder="1" applyAlignment="1">
      <alignment horizontal="center"/>
    </xf>
    <xf numFmtId="14" fontId="10" fillId="7" borderId="172" xfId="0" applyNumberFormat="1" applyFont="1" applyFill="1" applyBorder="1" applyAlignment="1">
      <alignment horizontal="center" vertical="center"/>
    </xf>
    <xf numFmtId="0" fontId="10" fillId="7" borderId="51" xfId="0" applyFont="1" applyFill="1" applyBorder="1" applyAlignment="1">
      <alignment horizontal="center" vertical="center" wrapText="1"/>
    </xf>
    <xf numFmtId="0" fontId="24" fillId="20" borderId="125" xfId="1" applyFill="1"/>
    <xf numFmtId="0" fontId="4" fillId="20" borderId="71" xfId="1" applyFont="1" applyFill="1" applyBorder="1"/>
    <xf numFmtId="166" fontId="4" fillId="20" borderId="71" xfId="1" applyNumberFormat="1" applyFont="1" applyFill="1" applyBorder="1"/>
    <xf numFmtId="0" fontId="17" fillId="20" borderId="82" xfId="1" applyFont="1" applyFill="1" applyBorder="1" applyAlignment="1">
      <alignment vertical="center"/>
    </xf>
    <xf numFmtId="0" fontId="17" fillId="20" borderId="83" xfId="1" applyFont="1" applyFill="1" applyBorder="1" applyAlignment="1">
      <alignment vertical="center"/>
    </xf>
    <xf numFmtId="0" fontId="17" fillId="20" borderId="84" xfId="1" applyFont="1" applyFill="1" applyBorder="1" applyAlignment="1">
      <alignment vertical="center"/>
    </xf>
    <xf numFmtId="0" fontId="17" fillId="20" borderId="125" xfId="1" applyFont="1" applyFill="1" applyAlignment="1">
      <alignment vertical="center"/>
    </xf>
    <xf numFmtId="0" fontId="16" fillId="20" borderId="125" xfId="1" applyFont="1" applyFill="1" applyAlignment="1">
      <alignment horizontal="center" vertical="center"/>
    </xf>
    <xf numFmtId="14" fontId="52" fillId="20" borderId="125" xfId="1" applyNumberFormat="1" applyFont="1" applyFill="1" applyAlignment="1">
      <alignment horizontal="center" vertical="center"/>
    </xf>
    <xf numFmtId="166" fontId="24" fillId="20" borderId="125" xfId="1" applyNumberFormat="1" applyFill="1"/>
    <xf numFmtId="0" fontId="51" fillId="23" borderId="93" xfId="1" applyFont="1" applyFill="1" applyBorder="1" applyAlignment="1">
      <alignment vertical="center" wrapText="1"/>
    </xf>
    <xf numFmtId="0" fontId="51" fillId="23" borderId="94" xfId="1" applyFont="1" applyFill="1" applyBorder="1" applyAlignment="1">
      <alignment horizontal="center" vertical="center" wrapText="1"/>
    </xf>
    <xf numFmtId="0" fontId="49" fillId="20" borderId="125" xfId="1" applyFont="1" applyFill="1" applyAlignment="1">
      <alignment horizontal="center" vertical="center" wrapText="1"/>
    </xf>
    <xf numFmtId="0" fontId="48" fillId="20" borderId="125" xfId="1" applyFont="1" applyFill="1" applyAlignment="1">
      <alignment horizontal="center" vertical="center" wrapText="1"/>
    </xf>
    <xf numFmtId="0" fontId="49" fillId="20" borderId="125" xfId="1" applyFont="1" applyFill="1" applyAlignment="1">
      <alignment vertical="center" wrapText="1"/>
    </xf>
    <xf numFmtId="166" fontId="48" fillId="20" borderId="125" xfId="1" applyNumberFormat="1" applyFont="1" applyFill="1" applyAlignment="1">
      <alignment horizontal="center" vertical="center" wrapText="1"/>
    </xf>
    <xf numFmtId="0" fontId="47" fillId="20" borderId="125" xfId="1" applyFont="1" applyFill="1" applyAlignment="1">
      <alignment horizontal="center" vertical="center" wrapText="1"/>
    </xf>
    <xf numFmtId="0" fontId="11" fillId="20" borderId="125" xfId="1" applyFont="1" applyFill="1" applyAlignment="1">
      <alignment horizontal="center" vertical="center" wrapText="1"/>
    </xf>
    <xf numFmtId="0" fontId="21" fillId="20" borderId="98" xfId="1" applyFont="1" applyFill="1" applyBorder="1" applyAlignment="1">
      <alignment horizontal="center" vertical="center" wrapText="1"/>
    </xf>
    <xf numFmtId="166" fontId="21" fillId="20" borderId="98" xfId="1" applyNumberFormat="1" applyFont="1" applyFill="1" applyBorder="1" applyAlignment="1">
      <alignment horizontal="center" vertical="center" wrapText="1"/>
    </xf>
    <xf numFmtId="0" fontId="21" fillId="20" borderId="94" xfId="1" applyFont="1" applyFill="1" applyBorder="1" applyAlignment="1">
      <alignment horizontal="center" vertical="center" wrapText="1"/>
    </xf>
    <xf numFmtId="0" fontId="21" fillId="20" borderId="97" xfId="1" applyFont="1" applyFill="1" applyBorder="1" applyAlignment="1">
      <alignment horizontal="center" vertical="center" wrapText="1"/>
    </xf>
    <xf numFmtId="0" fontId="4" fillId="20" borderId="100" xfId="1" applyFont="1" applyFill="1" applyBorder="1"/>
    <xf numFmtId="14" fontId="6" fillId="20" borderId="105" xfId="1" applyNumberFormat="1" applyFont="1" applyFill="1" applyBorder="1" applyAlignment="1">
      <alignment horizontal="center" vertical="center" wrapText="1"/>
    </xf>
    <xf numFmtId="14" fontId="8" fillId="0" borderId="117" xfId="0" applyNumberFormat="1" applyFont="1" applyBorder="1" applyAlignment="1">
      <alignment horizontal="left" vertical="center" wrapText="1"/>
    </xf>
    <xf numFmtId="169" fontId="57" fillId="0" borderId="183" xfId="5" applyNumberFormat="1" applyFont="1" applyBorder="1" applyAlignment="1">
      <alignment horizontal="center" vertical="center" wrapText="1"/>
    </xf>
    <xf numFmtId="0" fontId="57" fillId="0" borderId="183" xfId="5" applyFont="1" applyBorder="1" applyAlignment="1">
      <alignment horizontal="center" vertical="center" wrapText="1"/>
    </xf>
    <xf numFmtId="0" fontId="57" fillId="0" borderId="189" xfId="5" applyFont="1" applyBorder="1" applyAlignment="1">
      <alignment vertical="center" wrapText="1"/>
    </xf>
    <xf numFmtId="0" fontId="57" fillId="0" borderId="185" xfId="5" applyFont="1" applyBorder="1" applyAlignment="1">
      <alignment horizontal="center" vertical="center" wrapText="1"/>
    </xf>
    <xf numFmtId="0" fontId="57" fillId="0" borderId="185" xfId="5" applyFont="1" applyBorder="1" applyAlignment="1">
      <alignment horizontal="left" vertical="center" wrapText="1"/>
    </xf>
    <xf numFmtId="0" fontId="57" fillId="0" borderId="185" xfId="5" applyFont="1" applyBorder="1" applyAlignment="1">
      <alignment horizontal="center" vertical="center" textRotation="90" wrapText="1"/>
    </xf>
    <xf numFmtId="0" fontId="57" fillId="0" borderId="189" xfId="5" applyFont="1" applyBorder="1" applyAlignment="1">
      <alignment horizontal="center" vertical="center" wrapText="1"/>
    </xf>
    <xf numFmtId="0" fontId="57" fillId="0" borderId="183" xfId="5" applyFont="1" applyBorder="1" applyAlignment="1">
      <alignment horizontal="left" vertical="center" wrapText="1"/>
    </xf>
    <xf numFmtId="14" fontId="57" fillId="25" borderId="183" xfId="5" applyNumberFormat="1" applyFont="1" applyFill="1" applyBorder="1" applyAlignment="1">
      <alignment horizontal="center" vertical="center" wrapText="1"/>
    </xf>
    <xf numFmtId="0" fontId="57" fillId="25" borderId="183" xfId="5" applyFont="1" applyFill="1" applyBorder="1" applyAlignment="1">
      <alignment horizontal="center" vertical="center" wrapText="1"/>
    </xf>
    <xf numFmtId="0" fontId="57" fillId="0" borderId="125" xfId="5" applyFont="1" applyAlignment="1">
      <alignment horizontal="left" vertical="center" wrapText="1"/>
    </xf>
    <xf numFmtId="0" fontId="57" fillId="0" borderId="194" xfId="5" applyFont="1" applyBorder="1" applyAlignment="1">
      <alignment horizontal="center" vertical="center" textRotation="90" wrapText="1"/>
    </xf>
    <xf numFmtId="0" fontId="57" fillId="0" borderId="192" xfId="5" applyFont="1" applyBorder="1" applyAlignment="1">
      <alignment horizontal="center" vertical="center" wrapText="1"/>
    </xf>
    <xf numFmtId="0" fontId="61" fillId="0" borderId="125" xfId="5" applyFont="1" applyAlignment="1">
      <alignment horizontal="left" vertical="center" wrapText="1"/>
    </xf>
    <xf numFmtId="0" fontId="71" fillId="0" borderId="125" xfId="5" applyFont="1" applyAlignment="1">
      <alignment horizontal="left" wrapText="1"/>
    </xf>
    <xf numFmtId="0" fontId="61" fillId="0" borderId="183" xfId="5" applyFont="1" applyBorder="1" applyAlignment="1">
      <alignment horizontal="left" vertical="center" wrapText="1"/>
    </xf>
    <xf numFmtId="0" fontId="55" fillId="0" borderId="189" xfId="1" applyFont="1" applyBorder="1" applyAlignment="1">
      <alignment vertical="center" wrapText="1"/>
    </xf>
    <xf numFmtId="0" fontId="55" fillId="0" borderId="125" xfId="1" applyFont="1" applyAlignment="1">
      <alignment horizontal="center" vertical="center" wrapText="1"/>
    </xf>
    <xf numFmtId="0" fontId="55" fillId="0" borderId="185" xfId="1" applyFont="1" applyBorder="1" applyAlignment="1">
      <alignment horizontal="center" vertical="center" wrapText="1"/>
    </xf>
    <xf numFmtId="169" fontId="55" fillId="0" borderId="183" xfId="1" applyNumberFormat="1" applyFont="1" applyBorder="1" applyAlignment="1">
      <alignment horizontal="center" vertical="center" wrapText="1"/>
    </xf>
    <xf numFmtId="0" fontId="55" fillId="0" borderId="183" xfId="1" applyFont="1" applyBorder="1" applyAlignment="1">
      <alignment horizontal="center" vertical="center" wrapText="1"/>
    </xf>
    <xf numFmtId="0" fontId="55" fillId="0" borderId="183" xfId="1" applyFont="1" applyBorder="1" applyAlignment="1">
      <alignment horizontal="left" vertical="center" wrapText="1"/>
    </xf>
    <xf numFmtId="0" fontId="53" fillId="0" borderId="125" xfId="4"/>
    <xf numFmtId="166" fontId="53" fillId="0" borderId="125" xfId="4" applyNumberFormat="1"/>
    <xf numFmtId="14" fontId="6" fillId="0" borderId="94" xfId="4" applyNumberFormat="1" applyFont="1" applyBorder="1" applyAlignment="1">
      <alignment horizontal="center" vertical="center" wrapText="1"/>
    </xf>
    <xf numFmtId="44" fontId="6" fillId="0" borderId="94" xfId="7" applyFont="1" applyBorder="1" applyAlignment="1">
      <alignment horizontal="center" vertical="center" wrapText="1"/>
    </xf>
    <xf numFmtId="166" fontId="6" fillId="0" borderId="94" xfId="7" applyNumberFormat="1" applyFont="1" applyBorder="1" applyAlignment="1">
      <alignment horizontal="center" vertical="center" wrapText="1"/>
    </xf>
    <xf numFmtId="1" fontId="6" fillId="0" borderId="94" xfId="4" applyNumberFormat="1" applyFont="1" applyBorder="1" applyAlignment="1">
      <alignment horizontal="center" vertical="center" wrapText="1"/>
    </xf>
    <xf numFmtId="0" fontId="26" fillId="0" borderId="94" xfId="4" applyFont="1" applyBorder="1" applyAlignment="1">
      <alignment horizontal="center" vertical="center" wrapText="1"/>
    </xf>
    <xf numFmtId="0" fontId="6" fillId="0" borderId="94" xfId="7" applyNumberFormat="1" applyFont="1" applyBorder="1" applyAlignment="1">
      <alignment horizontal="center" vertical="center" wrapText="1"/>
    </xf>
    <xf numFmtId="1" fontId="6" fillId="0" borderId="94" xfId="7" applyNumberFormat="1" applyFont="1" applyBorder="1" applyAlignment="1">
      <alignment horizontal="center" vertical="center" wrapText="1"/>
    </xf>
    <xf numFmtId="14" fontId="6" fillId="0" borderId="105" xfId="4" applyNumberFormat="1" applyFont="1" applyBorder="1" applyAlignment="1">
      <alignment horizontal="center" vertical="center" wrapText="1"/>
    </xf>
    <xf numFmtId="1" fontId="6" fillId="0" borderId="105" xfId="4" applyNumberFormat="1" applyFont="1" applyBorder="1" applyAlignment="1">
      <alignment horizontal="center" vertical="center" wrapText="1"/>
    </xf>
    <xf numFmtId="165" fontId="6" fillId="0" borderId="94" xfId="4" applyNumberFormat="1" applyFont="1" applyBorder="1" applyAlignment="1">
      <alignment horizontal="center" vertical="center" wrapText="1"/>
    </xf>
    <xf numFmtId="0" fontId="28" fillId="0" borderId="94" xfId="4" applyFont="1" applyBorder="1" applyAlignment="1">
      <alignment horizontal="center" vertical="center" wrapText="1"/>
    </xf>
    <xf numFmtId="166" fontId="6" fillId="0" borderId="98" xfId="7" applyNumberFormat="1" applyFont="1" applyBorder="1" applyAlignment="1">
      <alignment horizontal="center" vertical="center" wrapText="1"/>
    </xf>
    <xf numFmtId="165" fontId="6" fillId="0" borderId="95" xfId="4" applyNumberFormat="1" applyFont="1" applyBorder="1" applyAlignment="1">
      <alignment horizontal="center" vertical="center" wrapText="1"/>
    </xf>
    <xf numFmtId="14" fontId="6" fillId="0" borderId="98" xfId="4" applyNumberFormat="1" applyFont="1" applyBorder="1" applyAlignment="1">
      <alignment horizontal="center" vertical="center" wrapText="1"/>
    </xf>
    <xf numFmtId="165" fontId="6" fillId="0" borderId="101" xfId="4" applyNumberFormat="1" applyFont="1" applyBorder="1" applyAlignment="1">
      <alignment horizontal="center" vertical="center" wrapText="1"/>
    </xf>
    <xf numFmtId="1" fontId="6" fillId="0" borderId="98" xfId="4" applyNumberFormat="1" applyFont="1" applyBorder="1" applyAlignment="1">
      <alignment horizontal="center" vertical="center" wrapText="1"/>
    </xf>
    <xf numFmtId="165" fontId="6" fillId="0" borderId="98" xfId="4" applyNumberFormat="1" applyFont="1" applyBorder="1" applyAlignment="1">
      <alignment horizontal="center" vertical="center" wrapText="1"/>
    </xf>
    <xf numFmtId="0" fontId="26" fillId="0" borderId="98" xfId="4" applyFont="1" applyBorder="1" applyAlignment="1">
      <alignment horizontal="center" vertical="center" wrapText="1"/>
    </xf>
    <xf numFmtId="0" fontId="28" fillId="0" borderId="98" xfId="4" applyFont="1" applyBorder="1" applyAlignment="1">
      <alignment horizontal="center" vertical="center" wrapText="1"/>
    </xf>
    <xf numFmtId="165" fontId="6" fillId="0" borderId="105" xfId="4" applyNumberFormat="1" applyFont="1" applyBorder="1" applyAlignment="1">
      <alignment horizontal="center" vertical="center" wrapText="1"/>
    </xf>
    <xf numFmtId="165" fontId="6" fillId="0" borderId="93" xfId="4" applyNumberFormat="1" applyFont="1" applyBorder="1" applyAlignment="1">
      <alignment horizontal="center" vertical="center" wrapText="1"/>
    </xf>
    <xf numFmtId="0" fontId="26" fillId="0" borderId="177" xfId="4" applyFont="1" applyBorder="1" applyAlignment="1">
      <alignment horizontal="center" vertical="center" wrapText="1"/>
    </xf>
    <xf numFmtId="165" fontId="6" fillId="0" borderId="178" xfId="4" applyNumberFormat="1" applyFont="1" applyBorder="1" applyAlignment="1">
      <alignment horizontal="center" vertical="center" wrapText="1"/>
    </xf>
    <xf numFmtId="14" fontId="6" fillId="0" borderId="109" xfId="4" applyNumberFormat="1" applyFont="1" applyBorder="1" applyAlignment="1">
      <alignment horizontal="center" vertical="center" wrapText="1"/>
    </xf>
    <xf numFmtId="165" fontId="6" fillId="0" borderId="109" xfId="4" applyNumberFormat="1" applyFont="1" applyBorder="1" applyAlignment="1">
      <alignment horizontal="center" vertical="center" wrapText="1"/>
    </xf>
    <xf numFmtId="1" fontId="6" fillId="0" borderId="109" xfId="4" applyNumberFormat="1" applyFont="1" applyBorder="1" applyAlignment="1">
      <alignment horizontal="center" vertical="center" wrapText="1"/>
    </xf>
    <xf numFmtId="0" fontId="26" fillId="0" borderId="109" xfId="4" applyFont="1" applyBorder="1" applyAlignment="1">
      <alignment horizontal="center" vertical="center" wrapText="1"/>
    </xf>
    <xf numFmtId="0" fontId="26" fillId="0" borderId="179" xfId="4" applyFont="1" applyBorder="1" applyAlignment="1">
      <alignment horizontal="center" vertical="center" wrapText="1"/>
    </xf>
    <xf numFmtId="0" fontId="28" fillId="0" borderId="109" xfId="4" applyFont="1" applyBorder="1" applyAlignment="1">
      <alignment horizontal="center" vertical="center" wrapText="1"/>
    </xf>
    <xf numFmtId="165" fontId="6" fillId="0" borderId="176" xfId="4" applyNumberFormat="1" applyFont="1" applyBorder="1" applyAlignment="1">
      <alignment horizontal="center" vertical="center" wrapText="1"/>
    </xf>
    <xf numFmtId="1" fontId="6" fillId="0" borderId="175" xfId="4" applyNumberFormat="1" applyFont="1" applyBorder="1" applyAlignment="1">
      <alignment horizontal="center" vertical="center" wrapText="1"/>
    </xf>
    <xf numFmtId="0" fontId="26" fillId="0" borderId="176" xfId="4" applyFont="1" applyBorder="1" applyAlignment="1">
      <alignment horizontal="center" vertical="center" wrapText="1"/>
    </xf>
    <xf numFmtId="0" fontId="26" fillId="0" borderId="175" xfId="4" applyFont="1" applyBorder="1" applyAlignment="1">
      <alignment horizontal="center" vertical="center" wrapText="1"/>
    </xf>
    <xf numFmtId="0" fontId="28" fillId="0" borderId="105" xfId="4" applyFont="1" applyBorder="1" applyAlignment="1">
      <alignment horizontal="center" vertical="center" wrapText="1"/>
    </xf>
    <xf numFmtId="165" fontId="6" fillId="0" borderId="102" xfId="4" applyNumberFormat="1" applyFont="1" applyBorder="1" applyAlignment="1">
      <alignment horizontal="center" vertical="center" wrapText="1"/>
    </xf>
    <xf numFmtId="14" fontId="6" fillId="0" borderId="106" xfId="4" applyNumberFormat="1" applyFont="1" applyBorder="1" applyAlignment="1">
      <alignment horizontal="center" vertical="center" wrapText="1"/>
    </xf>
    <xf numFmtId="0" fontId="26" fillId="0" borderId="106" xfId="4" applyFont="1" applyBorder="1" applyAlignment="1">
      <alignment horizontal="center" vertical="center" wrapText="1"/>
    </xf>
    <xf numFmtId="14" fontId="6" fillId="0" borderId="181" xfId="4" applyNumberFormat="1" applyFont="1" applyBorder="1" applyAlignment="1">
      <alignment horizontal="center" vertical="center" wrapText="1"/>
    </xf>
    <xf numFmtId="1" fontId="6" fillId="0" borderId="106" xfId="4" applyNumberFormat="1" applyFont="1" applyBorder="1" applyAlignment="1">
      <alignment horizontal="center" vertical="center" wrapText="1"/>
    </xf>
    <xf numFmtId="0" fontId="28" fillId="0" borderId="106" xfId="4" applyFont="1" applyBorder="1" applyAlignment="1">
      <alignment horizontal="center" vertical="center" wrapText="1"/>
    </xf>
    <xf numFmtId="14" fontId="31" fillId="19" borderId="117" xfId="0" applyNumberFormat="1" applyFont="1" applyFill="1" applyBorder="1" applyAlignment="1">
      <alignment horizontal="center" vertical="center" wrapText="1"/>
    </xf>
    <xf numFmtId="0" fontId="0" fillId="0" borderId="0" xfId="0"/>
    <xf numFmtId="0" fontId="50" fillId="20" borderId="125" xfId="1" applyFont="1" applyFill="1" applyAlignment="1">
      <alignment horizontal="center" vertical="center" wrapText="1"/>
    </xf>
    <xf numFmtId="0" fontId="11" fillId="0" borderId="125" xfId="0" applyFont="1" applyBorder="1" applyAlignment="1">
      <alignment wrapText="1"/>
    </xf>
    <xf numFmtId="0" fontId="4" fillId="0" borderId="51" xfId="0" applyFont="1" applyBorder="1" applyAlignment="1">
      <alignment wrapText="1"/>
    </xf>
    <xf numFmtId="0" fontId="55" fillId="0" borderId="125" xfId="0" applyFont="1" applyBorder="1" applyAlignment="1">
      <alignment wrapText="1"/>
    </xf>
    <xf numFmtId="0" fontId="4" fillId="0" borderId="125" xfId="0" applyFont="1" applyBorder="1" applyAlignment="1">
      <alignment wrapText="1"/>
    </xf>
    <xf numFmtId="0" fontId="55" fillId="0" borderId="125" xfId="0" applyFont="1" applyBorder="1" applyAlignment="1">
      <alignment horizontal="left" vertical="center" wrapText="1"/>
    </xf>
    <xf numFmtId="0" fontId="55" fillId="0" borderId="125" xfId="0" applyFont="1" applyBorder="1" applyAlignment="1">
      <alignment horizontal="center" vertical="center" wrapText="1"/>
    </xf>
    <xf numFmtId="0" fontId="55" fillId="0" borderId="125" xfId="0" applyFont="1" applyBorder="1" applyAlignment="1">
      <alignment horizontal="center" wrapText="1"/>
    </xf>
    <xf numFmtId="0" fontId="56" fillId="0" borderId="199" xfId="0" applyFont="1" applyBorder="1" applyAlignment="1">
      <alignment horizontal="center" vertical="center" wrapText="1"/>
    </xf>
    <xf numFmtId="0" fontId="56" fillId="0" borderId="189" xfId="0" applyFont="1" applyBorder="1" applyAlignment="1">
      <alignment horizontal="center" vertical="center" wrapText="1"/>
    </xf>
    <xf numFmtId="0" fontId="56" fillId="0" borderId="198" xfId="0" applyFont="1" applyBorder="1" applyAlignment="1">
      <alignment vertical="center" wrapText="1"/>
    </xf>
    <xf numFmtId="0" fontId="56" fillId="0" borderId="185" xfId="0" applyFont="1" applyBorder="1" applyAlignment="1">
      <alignment horizontal="center" vertical="center" textRotation="90" wrapText="1"/>
    </xf>
    <xf numFmtId="0" fontId="56" fillId="0" borderId="192" xfId="0" applyFont="1" applyBorder="1" applyAlignment="1">
      <alignment horizontal="center" vertical="center" wrapText="1"/>
    </xf>
    <xf numFmtId="0" fontId="4" fillId="4" borderId="45" xfId="0" applyFont="1" applyFill="1" applyBorder="1" applyAlignment="1">
      <alignment horizontal="center" vertical="center" textRotation="90" wrapText="1"/>
    </xf>
    <xf numFmtId="0" fontId="7" fillId="0" borderId="183" xfId="0" applyFont="1" applyBorder="1" applyAlignment="1">
      <alignment horizontal="center" vertical="center" textRotation="90" wrapText="1"/>
    </xf>
    <xf numFmtId="0" fontId="79" fillId="0" borderId="183" xfId="0" applyFont="1" applyBorder="1" applyAlignment="1">
      <alignment horizontal="center" vertical="center" textRotation="90" wrapText="1"/>
    </xf>
    <xf numFmtId="0" fontId="56" fillId="0" borderId="183" xfId="0" applyFont="1" applyBorder="1" applyAlignment="1">
      <alignment horizontal="center" vertical="center" textRotation="90" wrapText="1"/>
    </xf>
    <xf numFmtId="0" fontId="56" fillId="0" borderId="192" xfId="0" applyFont="1" applyBorder="1" applyAlignment="1">
      <alignment horizontal="center" vertical="center" textRotation="90" wrapText="1"/>
    </xf>
    <xf numFmtId="0" fontId="56" fillId="0" borderId="125" xfId="0" applyFont="1" applyBorder="1" applyAlignment="1">
      <alignment horizontal="center" vertical="center" wrapText="1"/>
    </xf>
    <xf numFmtId="0" fontId="57" fillId="0" borderId="185" xfId="0" applyFont="1" applyBorder="1" applyAlignment="1">
      <alignment vertical="center" wrapText="1"/>
    </xf>
    <xf numFmtId="0" fontId="57" fillId="0" borderId="185" xfId="0" applyFont="1" applyBorder="1" applyAlignment="1">
      <alignment horizontal="center" vertical="center" wrapText="1"/>
    </xf>
    <xf numFmtId="167" fontId="55" fillId="0" borderId="185" xfId="0" applyNumberFormat="1" applyFont="1" applyBorder="1" applyAlignment="1">
      <alignment horizontal="center" vertical="center" wrapText="1"/>
    </xf>
    <xf numFmtId="0" fontId="55" fillId="0" borderId="183" xfId="0" applyFont="1" applyBorder="1" applyAlignment="1">
      <alignment horizontal="center" vertical="center" wrapText="1"/>
    </xf>
    <xf numFmtId="0" fontId="61" fillId="0" borderId="183" xfId="0" applyFont="1" applyBorder="1" applyAlignment="1">
      <alignment horizontal="left" vertical="center" wrapText="1"/>
    </xf>
    <xf numFmtId="0" fontId="55" fillId="0" borderId="183" xfId="0" applyFont="1" applyBorder="1" applyAlignment="1">
      <alignment horizontal="center" vertical="center" textRotation="90" wrapText="1"/>
    </xf>
    <xf numFmtId="1" fontId="55" fillId="0" borderId="183" xfId="0" applyNumberFormat="1" applyFont="1" applyBorder="1" applyAlignment="1">
      <alignment horizontal="center" vertical="center" textRotation="90" wrapText="1"/>
    </xf>
    <xf numFmtId="0" fontId="55" fillId="0" borderId="185" xfId="0" applyFont="1" applyBorder="1" applyAlignment="1">
      <alignment horizontal="center" vertical="center" textRotation="90" wrapText="1"/>
    </xf>
    <xf numFmtId="0" fontId="57" fillId="0" borderId="183" xfId="0" applyFont="1" applyBorder="1" applyAlignment="1">
      <alignment horizontal="center" vertical="center" wrapText="1"/>
    </xf>
    <xf numFmtId="0" fontId="57" fillId="0" borderId="0" xfId="0" applyFont="1" applyAlignment="1">
      <alignment horizontal="center" vertical="center" wrapText="1"/>
    </xf>
    <xf numFmtId="169" fontId="55" fillId="0" borderId="183" xfId="0" applyNumberFormat="1" applyFont="1" applyBorder="1" applyAlignment="1">
      <alignment horizontal="center" vertical="center" wrapText="1"/>
    </xf>
    <xf numFmtId="0" fontId="55" fillId="0" borderId="125" xfId="0" applyFont="1" applyBorder="1" applyAlignment="1">
      <alignment vertical="center" wrapText="1"/>
    </xf>
    <xf numFmtId="0" fontId="55" fillId="0" borderId="189" xfId="0" applyFont="1" applyBorder="1" applyAlignment="1">
      <alignment vertical="center" wrapText="1"/>
    </xf>
    <xf numFmtId="0" fontId="55" fillId="0" borderId="185" xfId="0" applyFont="1" applyBorder="1" applyAlignment="1">
      <alignment vertical="center" wrapText="1"/>
    </xf>
    <xf numFmtId="0" fontId="55" fillId="0" borderId="185" xfId="0" applyFont="1" applyBorder="1" applyAlignment="1">
      <alignment horizontal="center" vertical="center" wrapText="1"/>
    </xf>
    <xf numFmtId="0" fontId="57" fillId="0" borderId="186" xfId="0" applyFont="1" applyBorder="1" applyAlignment="1" applyProtection="1">
      <alignment vertical="center" wrapText="1"/>
      <protection locked="0"/>
    </xf>
    <xf numFmtId="0" fontId="55" fillId="0" borderId="183" xfId="0" applyFont="1" applyBorder="1" applyAlignment="1">
      <alignment horizontal="center" vertical="center"/>
    </xf>
    <xf numFmtId="0" fontId="58" fillId="0" borderId="184" xfId="0" applyFont="1" applyBorder="1" applyAlignment="1" applyProtection="1">
      <alignment horizontal="justify" vertical="center" wrapText="1"/>
      <protection locked="0"/>
    </xf>
    <xf numFmtId="0" fontId="55" fillId="0" borderId="183" xfId="0" applyFont="1" applyBorder="1" applyAlignment="1">
      <alignment horizontal="center" vertical="center" textRotation="90"/>
    </xf>
    <xf numFmtId="1" fontId="55" fillId="0" borderId="183" xfId="0" applyNumberFormat="1" applyFont="1" applyBorder="1" applyAlignment="1">
      <alignment horizontal="center" vertical="center" textRotation="90"/>
    </xf>
    <xf numFmtId="0" fontId="55" fillId="0" borderId="185" xfId="0" applyFont="1" applyBorder="1" applyAlignment="1">
      <alignment horizontal="center" vertical="center" textRotation="90"/>
    </xf>
    <xf numFmtId="0" fontId="57" fillId="0" borderId="186" xfId="0" applyFont="1" applyBorder="1" applyAlignment="1" applyProtection="1">
      <alignment horizontal="center" vertical="center" textRotation="90"/>
      <protection locked="0"/>
    </xf>
    <xf numFmtId="14" fontId="55" fillId="0" borderId="183" xfId="0" applyNumberFormat="1" applyFont="1" applyBorder="1" applyAlignment="1">
      <alignment horizontal="center" vertical="center" wrapText="1"/>
    </xf>
    <xf numFmtId="0" fontId="58" fillId="0" borderId="183" xfId="0" applyFont="1" applyBorder="1" applyAlignment="1">
      <alignment horizontal="left" vertical="center" wrapText="1"/>
    </xf>
    <xf numFmtId="0" fontId="57" fillId="0" borderId="186" xfId="0" applyFont="1" applyBorder="1" applyAlignment="1" applyProtection="1">
      <alignment horizontal="center" vertical="center" wrapText="1"/>
      <protection locked="0"/>
    </xf>
    <xf numFmtId="0" fontId="61" fillId="0" borderId="184" xfId="0" applyFont="1" applyBorder="1" applyAlignment="1" applyProtection="1">
      <alignment horizontal="justify" vertical="center" wrapText="1"/>
      <protection locked="0"/>
    </xf>
    <xf numFmtId="0" fontId="57" fillId="0" borderId="184" xfId="0" applyFont="1" applyBorder="1" applyAlignment="1" applyProtection="1">
      <alignment horizontal="center" vertical="center" textRotation="90"/>
      <protection locked="0"/>
    </xf>
    <xf numFmtId="0" fontId="57" fillId="0" borderId="184" xfId="0" applyFont="1" applyBorder="1" applyAlignment="1" applyProtection="1">
      <alignment horizontal="center" vertical="center" wrapText="1"/>
      <protection locked="0"/>
    </xf>
    <xf numFmtId="14" fontId="55" fillId="0" borderId="183" xfId="0" applyNumberFormat="1" applyFont="1" applyBorder="1" applyAlignment="1">
      <alignment horizontal="center" vertical="center"/>
    </xf>
    <xf numFmtId="14" fontId="57" fillId="0" borderId="184" xfId="0" applyNumberFormat="1" applyFont="1" applyBorder="1" applyAlignment="1" applyProtection="1">
      <alignment horizontal="center" vertical="center" wrapText="1"/>
      <protection locked="0"/>
    </xf>
    <xf numFmtId="14" fontId="57" fillId="0" borderId="0" xfId="0" applyNumberFormat="1" applyFont="1" applyAlignment="1" applyProtection="1">
      <alignment horizontal="center" vertical="center" wrapText="1"/>
      <protection locked="0"/>
    </xf>
    <xf numFmtId="0" fontId="57" fillId="0" borderId="183" xfId="0" applyFont="1" applyBorder="1" applyAlignment="1">
      <alignment horizontal="center" vertical="center" textRotation="90" wrapText="1"/>
    </xf>
    <xf numFmtId="1" fontId="57" fillId="0" borderId="183" xfId="0" applyNumberFormat="1" applyFont="1" applyBorder="1" applyAlignment="1">
      <alignment horizontal="center" vertical="center" textRotation="90" wrapText="1"/>
    </xf>
    <xf numFmtId="0" fontId="57" fillId="0" borderId="185" xfId="0" applyFont="1" applyBorder="1" applyAlignment="1">
      <alignment horizontal="center" vertical="center" textRotation="90" wrapText="1"/>
    </xf>
    <xf numFmtId="169" fontId="57" fillId="0" borderId="183" xfId="0" applyNumberFormat="1" applyFont="1" applyBorder="1" applyAlignment="1">
      <alignment horizontal="center" vertical="center" wrapText="1"/>
    </xf>
    <xf numFmtId="0" fontId="55" fillId="0" borderId="192" xfId="0" applyFont="1" applyBorder="1" applyAlignment="1">
      <alignment vertical="center" wrapText="1"/>
    </xf>
    <xf numFmtId="0" fontId="57" fillId="0" borderId="184" xfId="0" applyFont="1" applyBorder="1" applyAlignment="1" applyProtection="1">
      <alignment horizontal="justify" vertical="center" wrapText="1"/>
      <protection locked="0"/>
    </xf>
    <xf numFmtId="0" fontId="5" fillId="0" borderId="183" xfId="0" applyFont="1" applyBorder="1" applyAlignment="1">
      <alignment horizontal="left" vertical="center" wrapText="1"/>
    </xf>
    <xf numFmtId="0" fontId="55" fillId="0" borderId="189" xfId="0" applyFont="1" applyBorder="1" applyAlignment="1">
      <alignment horizontal="center" vertical="top" wrapText="1"/>
    </xf>
    <xf numFmtId="0" fontId="63" fillId="0" borderId="125" xfId="0" applyFont="1" applyBorder="1" applyAlignment="1">
      <alignment horizontal="center" wrapText="1"/>
    </xf>
    <xf numFmtId="0" fontId="55" fillId="20" borderId="185" xfId="0" applyFont="1" applyFill="1" applyBorder="1" applyAlignment="1">
      <alignment horizontal="center" vertical="center" textRotation="90" wrapText="1"/>
    </xf>
    <xf numFmtId="0" fontId="55" fillId="20" borderId="183" xfId="0" applyFont="1" applyFill="1" applyBorder="1" applyAlignment="1">
      <alignment horizontal="left" vertical="center" wrapText="1"/>
    </xf>
    <xf numFmtId="0" fontId="55" fillId="20" borderId="183" xfId="0" applyFont="1" applyFill="1" applyBorder="1" applyAlignment="1">
      <alignment horizontal="center" vertical="center" wrapText="1"/>
    </xf>
    <xf numFmtId="169" fontId="55" fillId="20" borderId="183" xfId="0" applyNumberFormat="1" applyFont="1" applyFill="1" applyBorder="1" applyAlignment="1">
      <alignment horizontal="center" vertical="center" wrapText="1"/>
    </xf>
    <xf numFmtId="0" fontId="75" fillId="0" borderId="125" xfId="0" applyFont="1" applyBorder="1" applyAlignment="1">
      <alignment horizontal="center" vertical="center"/>
    </xf>
    <xf numFmtId="0" fontId="4" fillId="0" borderId="189" xfId="0" applyFont="1" applyBorder="1" applyAlignment="1">
      <alignment horizontal="center" wrapText="1"/>
    </xf>
    <xf numFmtId="0" fontId="55" fillId="0" borderId="189" xfId="0" applyFont="1" applyBorder="1" applyAlignment="1">
      <alignment horizontal="center" vertical="center" wrapText="1"/>
    </xf>
    <xf numFmtId="0" fontId="63" fillId="0" borderId="195" xfId="1" applyFont="1" applyBorder="1" applyAlignment="1">
      <alignment horizontal="left" vertical="center" wrapText="1"/>
    </xf>
    <xf numFmtId="0" fontId="73" fillId="0" borderId="183" xfId="0" applyFont="1" applyBorder="1" applyAlignment="1">
      <alignment horizontal="left" vertical="center" wrapText="1"/>
    </xf>
    <xf numFmtId="0" fontId="4" fillId="0" borderId="125" xfId="1" applyFont="1" applyAlignment="1">
      <alignment wrapText="1"/>
    </xf>
    <xf numFmtId="0" fontId="72" fillId="0" borderId="183" xfId="0" applyFont="1" applyBorder="1" applyAlignment="1">
      <alignment horizontal="left" vertical="center" wrapText="1"/>
    </xf>
    <xf numFmtId="0" fontId="4" fillId="0" borderId="0" xfId="0" applyFont="1"/>
    <xf numFmtId="0" fontId="55" fillId="0" borderId="0" xfId="0" applyFont="1" applyAlignment="1">
      <alignment wrapText="1"/>
    </xf>
    <xf numFmtId="0" fontId="55" fillId="0" borderId="192" xfId="0" applyFont="1" applyBorder="1" applyAlignment="1">
      <alignment horizontal="center" vertical="center" wrapText="1"/>
    </xf>
    <xf numFmtId="0" fontId="55" fillId="0" borderId="183" xfId="0" applyFont="1" applyBorder="1" applyAlignment="1">
      <alignment horizontal="left" vertical="center" wrapText="1"/>
    </xf>
    <xf numFmtId="0" fontId="57" fillId="20" borderId="186" xfId="0" applyFont="1" applyFill="1" applyBorder="1" applyAlignment="1" applyProtection="1">
      <alignment horizontal="center" vertical="center" textRotation="90"/>
      <protection locked="0"/>
    </xf>
    <xf numFmtId="0" fontId="57" fillId="20" borderId="186" xfId="0" applyFont="1" applyFill="1" applyBorder="1" applyAlignment="1">
      <alignment horizontal="center" vertical="center" textRotation="90"/>
    </xf>
    <xf numFmtId="0" fontId="55" fillId="20" borderId="186" xfId="0" applyFont="1" applyFill="1" applyBorder="1" applyAlignment="1">
      <alignment horizontal="center" vertical="center" textRotation="90"/>
    </xf>
    <xf numFmtId="0" fontId="57" fillId="20" borderId="186" xfId="0" applyFont="1" applyFill="1" applyBorder="1" applyAlignment="1" applyProtection="1">
      <alignment horizontal="center" vertical="center" textRotation="90" wrapText="1"/>
      <protection locked="0"/>
    </xf>
    <xf numFmtId="0" fontId="55" fillId="0" borderId="192" xfId="5" applyFont="1" applyBorder="1" applyAlignment="1">
      <alignment horizontal="center" vertical="center" wrapText="1"/>
    </xf>
    <xf numFmtId="0" fontId="57" fillId="0" borderId="189" xfId="0" applyFont="1" applyBorder="1" applyAlignment="1">
      <alignment vertical="center" wrapText="1"/>
    </xf>
    <xf numFmtId="0" fontId="63" fillId="0" borderId="0" xfId="0" applyFont="1" applyAlignment="1">
      <alignment horizontal="center" wrapText="1"/>
    </xf>
    <xf numFmtId="0" fontId="63" fillId="0" borderId="0" xfId="0" applyFont="1" applyAlignment="1">
      <alignment horizontal="center" vertical="center" wrapText="1"/>
    </xf>
    <xf numFmtId="0" fontId="70" fillId="0" borderId="0" xfId="0" applyFont="1" applyAlignment="1">
      <alignment wrapText="1"/>
    </xf>
    <xf numFmtId="0" fontId="70" fillId="0" borderId="0" xfId="0" applyFont="1" applyAlignment="1">
      <alignment vertical="center" wrapText="1"/>
    </xf>
    <xf numFmtId="169" fontId="55" fillId="0" borderId="183" xfId="0" applyNumberFormat="1" applyFont="1" applyBorder="1" applyAlignment="1">
      <alignment horizontal="justify" vertical="center" wrapText="1"/>
    </xf>
    <xf numFmtId="0" fontId="4" fillId="0" borderId="193" xfId="0" applyFont="1" applyBorder="1" applyAlignment="1">
      <alignment wrapText="1"/>
    </xf>
    <xf numFmtId="169" fontId="63" fillId="0" borderId="0" xfId="0" applyNumberFormat="1" applyFont="1" applyAlignment="1">
      <alignment horizontal="center" vertical="center" wrapText="1"/>
    </xf>
    <xf numFmtId="0" fontId="65" fillId="0" borderId="125" xfId="0" applyFont="1" applyBorder="1" applyAlignment="1">
      <alignment horizontal="left" vertical="top" wrapText="1"/>
    </xf>
    <xf numFmtId="0" fontId="65" fillId="0" borderId="189" xfId="0" applyFont="1" applyBorder="1" applyAlignment="1">
      <alignment vertical="center" wrapText="1"/>
    </xf>
    <xf numFmtId="0" fontId="65" fillId="0" borderId="185" xfId="0" applyFont="1" applyBorder="1" applyAlignment="1">
      <alignment horizontal="center" vertical="center" wrapText="1"/>
    </xf>
    <xf numFmtId="167" fontId="65" fillId="0" borderId="185" xfId="0" applyNumberFormat="1" applyFont="1" applyBorder="1" applyAlignment="1">
      <alignment horizontal="center" vertical="center" wrapText="1"/>
    </xf>
    <xf numFmtId="0" fontId="65" fillId="0" borderId="183" xfId="0" applyFont="1" applyBorder="1" applyAlignment="1">
      <alignment horizontal="center" vertical="center" wrapText="1"/>
    </xf>
    <xf numFmtId="0" fontId="67" fillId="0" borderId="183" xfId="0" applyFont="1" applyBorder="1" applyAlignment="1">
      <alignment horizontal="left" vertical="center" wrapText="1"/>
    </xf>
    <xf numFmtId="0" fontId="65" fillId="0" borderId="183" xfId="0" applyFont="1" applyBorder="1" applyAlignment="1">
      <alignment horizontal="center" vertical="center" textRotation="90" wrapText="1"/>
    </xf>
    <xf numFmtId="1" fontId="65" fillId="0" borderId="183" xfId="0" applyNumberFormat="1" applyFont="1" applyBorder="1" applyAlignment="1">
      <alignment horizontal="center" vertical="center" textRotation="90" wrapText="1"/>
    </xf>
    <xf numFmtId="0" fontId="65" fillId="0" borderId="185" xfId="0" applyFont="1" applyBorder="1" applyAlignment="1">
      <alignment horizontal="center" vertical="center" textRotation="90" wrapText="1"/>
    </xf>
    <xf numFmtId="0" fontId="66" fillId="0" borderId="0" xfId="0" applyFont="1" applyAlignment="1">
      <alignment vertical="center" wrapText="1"/>
    </xf>
    <xf numFmtId="169" fontId="65" fillId="0" borderId="183" xfId="0" applyNumberFormat="1" applyFont="1" applyBorder="1" applyAlignment="1">
      <alignment horizontal="center" vertical="center" wrapText="1"/>
    </xf>
    <xf numFmtId="0" fontId="66" fillId="0" borderId="0" xfId="0" applyFont="1" applyAlignment="1">
      <alignment wrapText="1"/>
    </xf>
    <xf numFmtId="0" fontId="65" fillId="0" borderId="192" xfId="0" applyFont="1" applyBorder="1" applyAlignment="1">
      <alignment vertical="center" wrapText="1"/>
    </xf>
    <xf numFmtId="0" fontId="34" fillId="0" borderId="0" xfId="0" applyFont="1" applyAlignment="1">
      <alignment vertical="center" wrapText="1"/>
    </xf>
    <xf numFmtId="0" fontId="57" fillId="0" borderId="189" xfId="0" applyFont="1" applyBorder="1" applyAlignment="1">
      <alignment vertical="top" wrapText="1"/>
    </xf>
    <xf numFmtId="0" fontId="54" fillId="0" borderId="0" xfId="0" applyFont="1"/>
    <xf numFmtId="0" fontId="64" fillId="0" borderId="191" xfId="0" applyFont="1" applyBorder="1" applyAlignment="1">
      <alignment horizontal="center" wrapText="1"/>
    </xf>
    <xf numFmtId="0" fontId="55" fillId="0" borderId="185" xfId="0" applyFont="1" applyBorder="1" applyAlignment="1">
      <alignment horizontal="center" vertical="center"/>
    </xf>
    <xf numFmtId="0" fontId="56" fillId="0" borderId="185" xfId="0" applyFont="1" applyBorder="1" applyAlignment="1">
      <alignment horizontal="center" vertical="center" wrapText="1"/>
    </xf>
    <xf numFmtId="9" fontId="55" fillId="0" borderId="185" xfId="0" applyNumberFormat="1" applyFont="1" applyBorder="1" applyAlignment="1">
      <alignment horizontal="center" vertical="center" wrapText="1"/>
    </xf>
    <xf numFmtId="168" fontId="55" fillId="0" borderId="185" xfId="0" applyNumberFormat="1" applyFont="1" applyBorder="1" applyAlignment="1">
      <alignment horizontal="center" vertical="center" wrapText="1"/>
    </xf>
    <xf numFmtId="9" fontId="55" fillId="0" borderId="185" xfId="0" applyNumberFormat="1" applyFont="1" applyBorder="1" applyAlignment="1">
      <alignment horizontal="center" vertical="center"/>
    </xf>
    <xf numFmtId="0" fontId="56" fillId="0" borderId="185" xfId="0" applyFont="1" applyBorder="1" applyAlignment="1">
      <alignment horizontal="center" vertical="center" textRotation="90"/>
    </xf>
    <xf numFmtId="0" fontId="55" fillId="0" borderId="183" xfId="0" applyFont="1" applyBorder="1" applyAlignment="1">
      <alignment horizontal="justify" vertical="center" wrapText="1"/>
    </xf>
    <xf numFmtId="0" fontId="57" fillId="0" borderId="184" xfId="0" applyFont="1" applyBorder="1" applyAlignment="1" applyProtection="1">
      <alignment vertical="center" wrapText="1"/>
      <protection locked="0"/>
    </xf>
    <xf numFmtId="0" fontId="55" fillId="0" borderId="184" xfId="0" applyFont="1" applyBorder="1" applyAlignment="1" applyProtection="1">
      <alignment vertical="center" wrapText="1"/>
      <protection locked="0"/>
    </xf>
    <xf numFmtId="0" fontId="59" fillId="0" borderId="184" xfId="0" applyFont="1" applyBorder="1" applyAlignment="1" applyProtection="1">
      <alignment horizontal="left" vertical="center" wrapText="1"/>
      <protection locked="0"/>
    </xf>
    <xf numFmtId="0" fontId="59" fillId="0" borderId="184" xfId="0" applyFont="1" applyBorder="1" applyAlignment="1" applyProtection="1">
      <alignment horizontal="justify" vertical="center" wrapText="1"/>
      <protection locked="0"/>
    </xf>
    <xf numFmtId="0" fontId="55" fillId="0" borderId="188" xfId="0" applyFont="1" applyBorder="1" applyAlignment="1">
      <alignment vertical="center" wrapText="1"/>
    </xf>
    <xf numFmtId="0" fontId="56" fillId="24" borderId="185" xfId="0" applyFont="1" applyFill="1" applyBorder="1" applyAlignment="1">
      <alignment horizontal="center" vertical="center" wrapText="1"/>
    </xf>
    <xf numFmtId="0" fontId="55" fillId="0" borderId="185" xfId="0" applyFont="1" applyBorder="1" applyAlignment="1">
      <alignment vertical="center"/>
    </xf>
    <xf numFmtId="0" fontId="58" fillId="0" borderId="185" xfId="0" applyFont="1" applyBorder="1" applyAlignment="1">
      <alignment vertical="center" wrapText="1"/>
    </xf>
    <xf numFmtId="0" fontId="56" fillId="24" borderId="185" xfId="0" applyFont="1" applyFill="1" applyBorder="1" applyAlignment="1">
      <alignment horizontal="center" vertical="center" textRotation="90" wrapText="1"/>
    </xf>
    <xf numFmtId="0" fontId="56" fillId="24" borderId="185" xfId="0" applyFont="1" applyFill="1" applyBorder="1" applyAlignment="1">
      <alignment horizontal="center" vertical="center" textRotation="90"/>
    </xf>
    <xf numFmtId="14" fontId="57" fillId="0" borderId="184" xfId="0" applyNumberFormat="1" applyFont="1" applyBorder="1" applyAlignment="1" applyProtection="1">
      <alignment horizontal="center" vertical="center"/>
      <protection locked="0"/>
    </xf>
    <xf numFmtId="0" fontId="4" fillId="0" borderId="187" xfId="0" applyFont="1" applyBorder="1"/>
    <xf numFmtId="0" fontId="55" fillId="0" borderId="187" xfId="0" applyFont="1" applyBorder="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horizontal="left" vertical="center"/>
    </xf>
    <xf numFmtId="0" fontId="55" fillId="0" borderId="0" xfId="0" applyFont="1" applyAlignment="1">
      <alignment horizontal="center" wrapText="1"/>
    </xf>
    <xf numFmtId="0" fontId="56" fillId="0" borderId="0" xfId="0" applyFont="1" applyAlignment="1">
      <alignment horizontal="left" vertical="center"/>
    </xf>
    <xf numFmtId="0" fontId="0" fillId="0" borderId="0" xfId="0"/>
    <xf numFmtId="0" fontId="26" fillId="0" borderId="94" xfId="0" applyFont="1" applyBorder="1" applyAlignment="1">
      <alignment horizontal="center" vertical="center" wrapText="1"/>
    </xf>
    <xf numFmtId="14" fontId="6" fillId="0" borderId="94" xfId="0" applyNumberFormat="1" applyFont="1" applyBorder="1" applyAlignment="1">
      <alignment horizontal="center" vertical="center" wrapText="1"/>
    </xf>
    <xf numFmtId="165" fontId="6" fillId="0" borderId="94" xfId="0" applyNumberFormat="1" applyFont="1" applyBorder="1" applyAlignment="1">
      <alignment horizontal="center" vertical="center" wrapText="1"/>
    </xf>
    <xf numFmtId="0" fontId="28" fillId="20" borderId="100" xfId="1" applyFont="1" applyFill="1" applyBorder="1" applyAlignment="1">
      <alignment horizontal="center" vertical="center" wrapText="1"/>
    </xf>
    <xf numFmtId="0" fontId="28" fillId="0" borderId="105" xfId="0" applyFont="1" applyBorder="1" applyAlignment="1">
      <alignment horizontal="center" vertical="center" wrapText="1"/>
    </xf>
    <xf numFmtId="0" fontId="26" fillId="0" borderId="105" xfId="0" applyFont="1" applyBorder="1" applyAlignment="1">
      <alignment horizontal="center" vertical="center" wrapText="1"/>
    </xf>
    <xf numFmtId="165" fontId="6" fillId="0" borderId="98" xfId="0" applyNumberFormat="1" applyFont="1" applyBorder="1" applyAlignment="1">
      <alignment horizontal="center" vertical="center" wrapText="1"/>
    </xf>
    <xf numFmtId="1" fontId="6" fillId="0" borderId="105" xfId="0" applyNumberFormat="1" applyFont="1" applyBorder="1" applyAlignment="1">
      <alignment horizontal="center" vertical="center" wrapText="1"/>
    </xf>
    <xf numFmtId="14" fontId="6" fillId="0" borderId="105" xfId="0" applyNumberFormat="1" applyFont="1" applyBorder="1" applyAlignment="1">
      <alignment horizontal="center" vertical="center" wrapText="1"/>
    </xf>
    <xf numFmtId="166" fontId="6" fillId="0" borderId="105" xfId="3" applyNumberFormat="1" applyFont="1" applyFill="1" applyBorder="1" applyAlignment="1">
      <alignment horizontal="center" vertical="center" wrapText="1"/>
    </xf>
    <xf numFmtId="1" fontId="6" fillId="0" borderId="94" xfId="3" applyNumberFormat="1" applyFont="1" applyFill="1" applyBorder="1" applyAlignment="1">
      <alignment horizontal="center" vertical="center" wrapText="1"/>
    </xf>
    <xf numFmtId="0" fontId="31" fillId="0" borderId="154" xfId="0" applyFont="1" applyBorder="1" applyAlignment="1">
      <alignment horizontal="center" vertical="center" wrapText="1"/>
    </xf>
    <xf numFmtId="0" fontId="26" fillId="0" borderId="159" xfId="0" applyFont="1" applyBorder="1"/>
    <xf numFmtId="0" fontId="26" fillId="0" borderId="127" xfId="0" applyFont="1" applyBorder="1"/>
    <xf numFmtId="0" fontId="31" fillId="0" borderId="22" xfId="0" applyFont="1" applyBorder="1" applyAlignment="1">
      <alignment horizontal="center" vertical="center" wrapText="1"/>
    </xf>
    <xf numFmtId="0" fontId="26" fillId="0" borderId="3" xfId="0" applyFont="1" applyBorder="1"/>
    <xf numFmtId="0" fontId="26" fillId="0" borderId="23" xfId="0" applyFont="1" applyBorder="1"/>
    <xf numFmtId="0" fontId="32" fillId="0" borderId="163" xfId="0" applyFont="1" applyBorder="1" applyAlignment="1">
      <alignment horizontal="center"/>
    </xf>
    <xf numFmtId="0" fontId="26" fillId="0" borderId="164" xfId="0" applyFont="1" applyBorder="1"/>
    <xf numFmtId="0" fontId="27" fillId="0" borderId="160" xfId="0" applyFont="1" applyBorder="1" applyAlignment="1">
      <alignment horizontal="center" vertical="center"/>
    </xf>
    <xf numFmtId="0" fontId="26" fillId="0" borderId="161" xfId="0" applyFont="1" applyBorder="1"/>
    <xf numFmtId="0" fontId="26" fillId="0" borderId="162" xfId="0" applyFont="1" applyBorder="1"/>
    <xf numFmtId="0" fontId="27" fillId="0" borderId="2" xfId="0" applyFont="1" applyBorder="1" applyAlignment="1">
      <alignment horizontal="center" vertical="center"/>
    </xf>
    <xf numFmtId="0" fontId="26" fillId="0" borderId="4" xfId="0" applyFont="1" applyBorder="1"/>
    <xf numFmtId="0" fontId="26" fillId="0" borderId="125" xfId="0" applyFont="1" applyBorder="1"/>
    <xf numFmtId="0" fontId="26" fillId="0" borderId="112" xfId="0" applyFont="1" applyBorder="1"/>
    <xf numFmtId="14" fontId="27" fillId="0" borderId="82" xfId="0" applyNumberFormat="1" applyFont="1" applyBorder="1" applyAlignment="1">
      <alignment horizontal="left" vertical="top"/>
    </xf>
    <xf numFmtId="0" fontId="26" fillId="0" borderId="72" xfId="0" applyFont="1" applyBorder="1"/>
    <xf numFmtId="0" fontId="26" fillId="0" borderId="152" xfId="0" applyFont="1" applyBorder="1"/>
    <xf numFmtId="0" fontId="26" fillId="0" borderId="132" xfId="0" applyFont="1" applyBorder="1"/>
    <xf numFmtId="0" fontId="26" fillId="0" borderId="26" xfId="0" applyFont="1" applyBorder="1"/>
    <xf numFmtId="0" fontId="26" fillId="0" borderId="9" xfId="0" applyFont="1" applyBorder="1"/>
    <xf numFmtId="0" fontId="26" fillId="0" borderId="10" xfId="0" applyFont="1" applyBorder="1"/>
    <xf numFmtId="0" fontId="26" fillId="0" borderId="11" xfId="0" applyFont="1" applyBorder="1"/>
    <xf numFmtId="0" fontId="27" fillId="0" borderId="5" xfId="0" applyFont="1" applyBorder="1" applyAlignment="1">
      <alignment horizontal="left" vertical="center"/>
    </xf>
    <xf numFmtId="0" fontId="26" fillId="0" borderId="6" xfId="0" applyFont="1" applyBorder="1"/>
    <xf numFmtId="0" fontId="26" fillId="0" borderId="165" xfId="0" applyFont="1" applyBorder="1"/>
    <xf numFmtId="0" fontId="30" fillId="2" borderId="84" xfId="0" applyFont="1" applyFill="1" applyBorder="1" applyAlignment="1">
      <alignment horizontal="center" vertical="center"/>
    </xf>
    <xf numFmtId="0" fontId="26" fillId="0" borderId="71" xfId="0" applyFont="1" applyBorder="1"/>
    <xf numFmtId="0" fontId="30" fillId="0" borderId="154" xfId="0" applyFont="1" applyBorder="1" applyAlignment="1">
      <alignment horizontal="center" vertical="center" wrapText="1"/>
    </xf>
    <xf numFmtId="0" fontId="26" fillId="0" borderId="7" xfId="0" applyFont="1" applyBorder="1"/>
    <xf numFmtId="0" fontId="27" fillId="0" borderId="72" xfId="0" applyFont="1" applyBorder="1" applyAlignment="1">
      <alignment horizontal="center" vertical="center"/>
    </xf>
    <xf numFmtId="0" fontId="33" fillId="3" borderId="27" xfId="0" applyFont="1" applyFill="1" applyBorder="1" applyAlignment="1">
      <alignment horizontal="center" vertical="center" wrapText="1"/>
    </xf>
    <xf numFmtId="0" fontId="31" fillId="0" borderId="31" xfId="0" applyFont="1" applyBorder="1"/>
    <xf numFmtId="0" fontId="31" fillId="0" borderId="30" xfId="0" applyFont="1" applyBorder="1"/>
    <xf numFmtId="0" fontId="31" fillId="0" borderId="32" xfId="0" applyFont="1" applyBorder="1"/>
    <xf numFmtId="14" fontId="27" fillId="0" borderId="12" xfId="0" applyNumberFormat="1" applyFont="1" applyBorder="1" applyAlignment="1">
      <alignment horizontal="left" vertical="top"/>
    </xf>
    <xf numFmtId="0" fontId="26" fillId="0" borderId="13" xfId="0" applyFont="1" applyBorder="1"/>
    <xf numFmtId="0" fontId="26" fillId="0" borderId="14" xfId="0" applyFont="1" applyBorder="1"/>
    <xf numFmtId="0" fontId="26" fillId="0" borderId="15" xfId="0" applyFont="1" applyBorder="1"/>
    <xf numFmtId="0" fontId="37" fillId="0" borderId="83" xfId="0" applyFont="1" applyBorder="1" applyAlignment="1">
      <alignment horizontal="center" vertical="center" wrapText="1"/>
    </xf>
    <xf numFmtId="0" fontId="32" fillId="0" borderId="72" xfId="0" applyFont="1" applyBorder="1" applyAlignment="1">
      <alignment horizontal="center"/>
    </xf>
    <xf numFmtId="0" fontId="26" fillId="0" borderId="111" xfId="0" applyFont="1" applyBorder="1"/>
    <xf numFmtId="0" fontId="37" fillId="2" borderId="5" xfId="0" applyFont="1" applyFill="1" applyBorder="1" applyAlignment="1">
      <alignment horizontal="center" vertical="center"/>
    </xf>
    <xf numFmtId="0" fontId="38" fillId="0" borderId="25" xfId="0" applyFont="1" applyBorder="1" applyAlignment="1">
      <alignment horizontal="center" vertical="center"/>
    </xf>
    <xf numFmtId="0" fontId="39" fillId="0" borderId="137" xfId="0" applyFont="1" applyBorder="1" applyAlignment="1">
      <alignment vertical="center"/>
    </xf>
    <xf numFmtId="0" fontId="9" fillId="0" borderId="58" xfId="0" applyFont="1" applyBorder="1" applyAlignment="1">
      <alignment horizontal="center" vertical="center"/>
    </xf>
    <xf numFmtId="0" fontId="4" fillId="0" borderId="62" xfId="0" applyFont="1" applyBorder="1"/>
    <xf numFmtId="0" fontId="9" fillId="0" borderId="58" xfId="0" applyFont="1" applyBorder="1" applyAlignment="1">
      <alignment horizontal="left" vertical="center"/>
    </xf>
    <xf numFmtId="0" fontId="9" fillId="0" borderId="60" xfId="0" applyFont="1" applyBorder="1" applyAlignment="1">
      <alignment horizontal="center" vertical="center"/>
    </xf>
    <xf numFmtId="0" fontId="4" fillId="0" borderId="65" xfId="0" applyFont="1" applyBorder="1"/>
    <xf numFmtId="0" fontId="9" fillId="0" borderId="1" xfId="0" applyFont="1" applyBorder="1" applyAlignment="1">
      <alignment horizontal="center" vertical="center" wrapText="1"/>
    </xf>
    <xf numFmtId="0" fontId="4" fillId="0" borderId="61" xfId="0" applyFont="1" applyBorder="1"/>
    <xf numFmtId="0" fontId="11" fillId="6" borderId="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5" xfId="0" applyFont="1" applyBorder="1"/>
    <xf numFmtId="0" fontId="9" fillId="0" borderId="58"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4" borderId="37" xfId="0" applyFont="1" applyFill="1" applyBorder="1" applyAlignment="1">
      <alignment horizontal="center" vertical="center" wrapText="1"/>
    </xf>
    <xf numFmtId="0" fontId="4" fillId="0" borderId="46" xfId="0" applyFont="1" applyBorder="1"/>
    <xf numFmtId="0" fontId="4" fillId="0" borderId="38" xfId="0" applyFont="1" applyBorder="1"/>
    <xf numFmtId="0" fontId="11" fillId="4" borderId="33" xfId="0" applyFont="1" applyFill="1" applyBorder="1" applyAlignment="1">
      <alignment horizontal="center" vertical="center" wrapText="1"/>
    </xf>
    <xf numFmtId="0" fontId="4" fillId="0" borderId="53" xfId="0" applyFont="1" applyBorder="1"/>
    <xf numFmtId="0" fontId="11"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4" fillId="0" borderId="39" xfId="0" applyFont="1" applyBorder="1"/>
    <xf numFmtId="0" fontId="4" fillId="0" borderId="40" xfId="0" applyFont="1" applyBorder="1"/>
    <xf numFmtId="0" fontId="4" fillId="0" borderId="41" xfId="0" applyFont="1" applyBorder="1"/>
    <xf numFmtId="0" fontId="11" fillId="4"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4" fillId="0" borderId="52" xfId="0" applyFont="1" applyBorder="1"/>
    <xf numFmtId="0" fontId="11" fillId="5" borderId="56" xfId="0" applyFont="1" applyFill="1" applyBorder="1" applyAlignment="1">
      <alignment horizontal="center" vertical="center" wrapText="1"/>
    </xf>
    <xf numFmtId="0" fontId="4" fillId="0" borderId="57" xfId="0" applyFont="1" applyBorder="1"/>
    <xf numFmtId="0" fontId="4" fillId="0" borderId="21" xfId="0" applyFont="1" applyBorder="1"/>
    <xf numFmtId="0" fontId="11" fillId="4" borderId="33" xfId="0" applyFont="1" applyFill="1" applyBorder="1" applyAlignment="1">
      <alignment horizontal="left" vertical="center" wrapText="1"/>
    </xf>
    <xf numFmtId="0" fontId="11" fillId="5" borderId="33" xfId="0" applyFont="1" applyFill="1" applyBorder="1" applyAlignment="1">
      <alignment horizontal="center" vertical="center" wrapText="1"/>
    </xf>
    <xf numFmtId="0" fontId="13" fillId="0" borderId="37" xfId="0" applyFont="1" applyBorder="1" applyAlignment="1">
      <alignment horizontal="left" vertical="center"/>
    </xf>
    <xf numFmtId="0" fontId="12" fillId="0" borderId="33" xfId="0" applyFont="1" applyBorder="1" applyAlignment="1">
      <alignment horizontal="center" vertical="center"/>
    </xf>
    <xf numFmtId="0" fontId="4" fillId="0" borderId="44" xfId="0" applyFont="1" applyBorder="1"/>
    <xf numFmtId="0" fontId="12" fillId="0" borderId="34" xfId="0" applyFont="1" applyBorder="1" applyAlignment="1">
      <alignment horizontal="center" vertical="center"/>
    </xf>
    <xf numFmtId="0" fontId="4" fillId="0" borderId="42" xfId="0" applyFont="1" applyBorder="1"/>
    <xf numFmtId="0" fontId="0" fillId="0" borderId="0" xfId="0"/>
    <xf numFmtId="0" fontId="4" fillId="0" borderId="43" xfId="0" applyFont="1" applyBorder="1"/>
    <xf numFmtId="14" fontId="13" fillId="0" borderId="34" xfId="0" applyNumberFormat="1" applyFont="1" applyBorder="1" applyAlignment="1">
      <alignment horizontal="left" vertical="center"/>
    </xf>
    <xf numFmtId="0" fontId="11" fillId="5" borderId="33" xfId="0" applyFont="1" applyFill="1" applyBorder="1" applyAlignment="1">
      <alignment horizontal="left" vertical="center" wrapText="1"/>
    </xf>
    <xf numFmtId="0" fontId="11" fillId="4" borderId="33" xfId="0" applyFont="1" applyFill="1" applyBorder="1" applyAlignment="1">
      <alignment vertical="center" wrapText="1"/>
    </xf>
    <xf numFmtId="0" fontId="11" fillId="5" borderId="34" xfId="0" applyFont="1" applyFill="1" applyBorder="1" applyAlignment="1">
      <alignment horizontal="center" vertical="center" wrapText="1"/>
    </xf>
    <xf numFmtId="0" fontId="4" fillId="0" borderId="54" xfId="0" applyFont="1" applyBorder="1"/>
    <xf numFmtId="0" fontId="4" fillId="0" borderId="55" xfId="0" applyFont="1" applyBorder="1"/>
    <xf numFmtId="0" fontId="11" fillId="4" borderId="37" xfId="0" applyFont="1" applyFill="1" applyBorder="1" applyAlignment="1">
      <alignment horizontal="center" vertical="center" wrapText="1"/>
    </xf>
    <xf numFmtId="0" fontId="4" fillId="4" borderId="122" xfId="0" applyFont="1" applyFill="1" applyBorder="1" applyAlignment="1">
      <alignment horizontal="center" vertical="center" wrapText="1"/>
    </xf>
    <xf numFmtId="0" fontId="56" fillId="0" borderId="201" xfId="0" applyFont="1" applyBorder="1" applyAlignment="1">
      <alignment horizontal="center" vertical="center" wrapText="1"/>
    </xf>
    <xf numFmtId="0" fontId="4" fillId="0" borderId="196" xfId="0" applyFont="1" applyBorder="1"/>
    <xf numFmtId="0" fontId="56" fillId="0" borderId="200" xfId="0" applyFont="1" applyBorder="1" applyAlignment="1">
      <alignment horizontal="center" vertical="center" wrapText="1"/>
    </xf>
    <xf numFmtId="0" fontId="4" fillId="0" borderId="199" xfId="0" applyFont="1" applyBorder="1"/>
    <xf numFmtId="0" fontId="56" fillId="0" borderId="199" xfId="0" applyFont="1" applyBorder="1" applyAlignment="1">
      <alignment horizontal="center" vertical="center" wrapText="1"/>
    </xf>
    <xf numFmtId="0" fontId="4" fillId="0" borderId="191" xfId="0" applyFont="1" applyBorder="1"/>
    <xf numFmtId="0" fontId="81" fillId="0" borderId="185" xfId="0" applyFont="1" applyBorder="1" applyAlignment="1">
      <alignment horizontal="center" vertical="center" textRotation="90" wrapText="1"/>
    </xf>
    <xf numFmtId="0" fontId="4" fillId="0" borderId="192" xfId="0" applyFont="1" applyBorder="1"/>
    <xf numFmtId="0" fontId="56" fillId="0" borderId="185" xfId="0" applyFont="1" applyBorder="1" applyAlignment="1">
      <alignment horizontal="center" vertical="center" wrapText="1"/>
    </xf>
    <xf numFmtId="0" fontId="80" fillId="0" borderId="185" xfId="0" applyFont="1" applyBorder="1" applyAlignment="1">
      <alignment horizontal="center" vertical="center" wrapText="1"/>
    </xf>
    <xf numFmtId="0" fontId="4" fillId="0" borderId="56" xfId="0" applyFont="1" applyBorder="1" applyAlignment="1">
      <alignment horizontal="center" wrapText="1"/>
    </xf>
    <xf numFmtId="0" fontId="4" fillId="0" borderId="56" xfId="0" applyFont="1" applyBorder="1" applyAlignment="1">
      <alignment horizontal="center" vertical="center" wrapText="1"/>
    </xf>
    <xf numFmtId="0" fontId="4" fillId="0" borderId="45" xfId="0" applyFont="1" applyBorder="1" applyAlignment="1">
      <alignment horizontal="left" vertical="center" wrapText="1"/>
    </xf>
    <xf numFmtId="0" fontId="78" fillId="0" borderId="185" xfId="0" applyFont="1" applyBorder="1" applyAlignment="1">
      <alignment horizontal="center" vertical="center" wrapText="1"/>
    </xf>
    <xf numFmtId="0" fontId="78" fillId="0" borderId="192" xfId="0" applyFont="1" applyBorder="1" applyAlignment="1">
      <alignment horizontal="center" vertical="center" wrapText="1"/>
    </xf>
    <xf numFmtId="0" fontId="55" fillId="0" borderId="185" xfId="0" applyFont="1" applyBorder="1" applyAlignment="1">
      <alignment horizontal="center" vertical="center" wrapText="1"/>
    </xf>
    <xf numFmtId="0" fontId="4" fillId="0" borderId="189" xfId="0" applyFont="1" applyBorder="1"/>
    <xf numFmtId="0" fontId="56" fillId="0" borderId="185" xfId="0" applyFont="1" applyBorder="1" applyAlignment="1">
      <alignment horizontal="center" vertical="center" textRotation="90" wrapText="1"/>
    </xf>
    <xf numFmtId="0" fontId="56" fillId="0" borderId="198" xfId="0" applyFont="1" applyBorder="1" applyAlignment="1">
      <alignment horizontal="center" vertical="center" wrapText="1"/>
    </xf>
    <xf numFmtId="0" fontId="4" fillId="0" borderId="198" xfId="0" applyFont="1" applyBorder="1"/>
    <xf numFmtId="0" fontId="4" fillId="0" borderId="188" xfId="0" applyFont="1" applyBorder="1"/>
    <xf numFmtId="0" fontId="78" fillId="0" borderId="189" xfId="0" applyFont="1" applyBorder="1" applyAlignment="1">
      <alignment horizontal="center" vertical="center" wrapText="1"/>
    </xf>
    <xf numFmtId="0" fontId="56" fillId="0" borderId="202" xfId="0" applyFont="1" applyBorder="1" applyAlignment="1">
      <alignment horizontal="center" vertical="center" wrapText="1"/>
    </xf>
    <xf numFmtId="0" fontId="4" fillId="0" borderId="197" xfId="0" applyFont="1" applyBorder="1"/>
    <xf numFmtId="9" fontId="55" fillId="0" borderId="185" xfId="0" applyNumberFormat="1" applyFont="1" applyBorder="1" applyAlignment="1">
      <alignment horizontal="center" vertical="center" wrapText="1"/>
    </xf>
    <xf numFmtId="0" fontId="55" fillId="0" borderId="185" xfId="0" applyFont="1" applyBorder="1" applyAlignment="1">
      <alignment horizontal="center" vertical="center" textRotation="90" wrapText="1"/>
    </xf>
    <xf numFmtId="168" fontId="55" fillId="0" borderId="185" xfId="0" applyNumberFormat="1" applyFont="1" applyBorder="1" applyAlignment="1">
      <alignment horizontal="center" vertical="center" wrapText="1"/>
    </xf>
    <xf numFmtId="0" fontId="55" fillId="0" borderId="185" xfId="0" applyFont="1" applyBorder="1" applyAlignment="1">
      <alignment horizontal="center" vertical="center"/>
    </xf>
    <xf numFmtId="9" fontId="55" fillId="0" borderId="185" xfId="0" applyNumberFormat="1" applyFont="1" applyBorder="1" applyAlignment="1">
      <alignment horizontal="center" vertical="center"/>
    </xf>
    <xf numFmtId="0" fontId="56" fillId="0" borderId="185" xfId="0" applyFont="1" applyBorder="1" applyAlignment="1">
      <alignment horizontal="center" vertical="center" textRotation="90"/>
    </xf>
    <xf numFmtId="0" fontId="55" fillId="0" borderId="185" xfId="0" applyFont="1" applyBorder="1" applyAlignment="1">
      <alignment horizontal="center" vertical="center" textRotation="90"/>
    </xf>
    <xf numFmtId="9" fontId="55" fillId="0" borderId="189" xfId="0" applyNumberFormat="1" applyFont="1" applyBorder="1" applyAlignment="1">
      <alignment horizontal="center" vertical="center" wrapText="1"/>
    </xf>
    <xf numFmtId="0" fontId="63" fillId="0" borderId="187" xfId="0" applyFont="1" applyBorder="1" applyAlignment="1">
      <alignment horizontal="center" vertical="center"/>
    </xf>
    <xf numFmtId="0" fontId="4" fillId="0" borderId="187" xfId="0" applyFont="1" applyBorder="1"/>
    <xf numFmtId="9" fontId="63" fillId="0" borderId="187" xfId="0" applyNumberFormat="1" applyFont="1" applyBorder="1" applyAlignment="1">
      <alignment horizontal="center" vertical="center" wrapText="1"/>
    </xf>
    <xf numFmtId="0" fontId="56" fillId="5" borderId="185" xfId="0" applyFont="1" applyFill="1" applyBorder="1" applyAlignment="1">
      <alignment horizontal="center" vertical="center" wrapText="1"/>
    </xf>
    <xf numFmtId="0" fontId="55" fillId="0" borderId="185" xfId="1" applyFont="1" applyBorder="1" applyAlignment="1">
      <alignment horizontal="left" vertical="center" wrapText="1"/>
    </xf>
    <xf numFmtId="0" fontId="4" fillId="0" borderId="189" xfId="1" applyFont="1" applyBorder="1"/>
    <xf numFmtId="0" fontId="55" fillId="0" borderId="185" xfId="0" applyFont="1" applyBorder="1" applyAlignment="1">
      <alignment horizontal="center" vertical="top" wrapText="1"/>
    </xf>
    <xf numFmtId="9" fontId="63" fillId="0" borderId="187" xfId="0" applyNumberFormat="1" applyFont="1" applyBorder="1" applyAlignment="1">
      <alignment horizontal="center" wrapText="1"/>
    </xf>
    <xf numFmtId="0" fontId="56" fillId="0" borderId="185" xfId="0" applyFont="1" applyBorder="1" applyAlignment="1">
      <alignment horizontal="center" vertical="top" textRotation="90" wrapText="1"/>
    </xf>
    <xf numFmtId="0" fontId="55" fillId="0" borderId="187" xfId="0" applyFont="1" applyBorder="1" applyAlignment="1">
      <alignment horizontal="center" vertical="center" wrapText="1"/>
    </xf>
    <xf numFmtId="0" fontId="55" fillId="0" borderId="189" xfId="0" applyFont="1" applyBorder="1" applyAlignment="1">
      <alignment horizontal="center" vertical="center"/>
    </xf>
    <xf numFmtId="0" fontId="56" fillId="0" borderId="189" xfId="0" applyFont="1" applyBorder="1" applyAlignment="1">
      <alignment horizontal="center" vertical="center" wrapText="1"/>
    </xf>
    <xf numFmtId="0" fontId="4" fillId="0" borderId="189" xfId="0" applyFont="1" applyBorder="1" applyAlignment="1">
      <alignment horizontal="center" vertical="center"/>
    </xf>
    <xf numFmtId="0" fontId="55" fillId="0" borderId="189" xfId="0" applyFont="1" applyBorder="1" applyAlignment="1">
      <alignment horizontal="center" vertical="center" wrapText="1"/>
    </xf>
    <xf numFmtId="0" fontId="55" fillId="0" borderId="192" xfId="0" applyFont="1" applyBorder="1" applyAlignment="1">
      <alignment horizontal="center" vertical="center" wrapText="1"/>
    </xf>
    <xf numFmtId="168" fontId="55" fillId="0" borderId="189" xfId="0" applyNumberFormat="1" applyFont="1" applyBorder="1" applyAlignment="1">
      <alignment horizontal="center" vertical="center" wrapText="1"/>
    </xf>
    <xf numFmtId="0" fontId="56" fillId="0" borderId="189" xfId="0" applyFont="1" applyBorder="1" applyAlignment="1">
      <alignment horizontal="center" vertical="center" textRotation="90"/>
    </xf>
    <xf numFmtId="0" fontId="56" fillId="0" borderId="192" xfId="0" applyFont="1" applyBorder="1" applyAlignment="1">
      <alignment horizontal="center" vertical="center" textRotation="90"/>
    </xf>
    <xf numFmtId="0" fontId="4" fillId="0" borderId="192" xfId="0" applyFont="1" applyBorder="1" applyAlignment="1">
      <alignment horizontal="center" vertical="center"/>
    </xf>
    <xf numFmtId="0" fontId="4" fillId="0" borderId="189" xfId="0" applyFont="1" applyBorder="1" applyAlignment="1">
      <alignment horizontal="center" vertical="center" wrapText="1"/>
    </xf>
    <xf numFmtId="0" fontId="4" fillId="0" borderId="189" xfId="0" applyFont="1" applyBorder="1" applyAlignment="1">
      <alignment horizontal="center"/>
    </xf>
    <xf numFmtId="0" fontId="55" fillId="0" borderId="189" xfId="0" applyFont="1" applyBorder="1" applyAlignment="1">
      <alignment horizontal="center" vertical="center" textRotation="90"/>
    </xf>
    <xf numFmtId="0" fontId="55" fillId="0" borderId="192" xfId="0" applyFont="1" applyBorder="1" applyAlignment="1">
      <alignment horizontal="center" vertical="center" textRotation="90"/>
    </xf>
    <xf numFmtId="0" fontId="56" fillId="0" borderId="189" xfId="0" applyFont="1" applyBorder="1" applyAlignment="1">
      <alignment horizontal="center" vertical="center" textRotation="90" wrapText="1"/>
    </xf>
    <xf numFmtId="0" fontId="56" fillId="0" borderId="192" xfId="0" applyFont="1" applyBorder="1" applyAlignment="1">
      <alignment horizontal="center" vertical="center" textRotation="90" wrapText="1"/>
    </xf>
    <xf numFmtId="9" fontId="55" fillId="0" borderId="189" xfId="0" applyNumberFormat="1" applyFont="1" applyBorder="1" applyAlignment="1">
      <alignment horizontal="center" vertical="center"/>
    </xf>
    <xf numFmtId="9" fontId="55" fillId="0" borderId="192" xfId="0" applyNumberFormat="1" applyFont="1" applyBorder="1" applyAlignment="1">
      <alignment horizontal="center" vertical="center"/>
    </xf>
    <xf numFmtId="168" fontId="55" fillId="0" borderId="192" xfId="0" applyNumberFormat="1" applyFont="1" applyBorder="1" applyAlignment="1">
      <alignment horizontal="center" vertical="center" wrapText="1"/>
    </xf>
    <xf numFmtId="9" fontId="4" fillId="0" borderId="189" xfId="8" applyFont="1" applyBorder="1" applyAlignment="1">
      <alignment horizontal="center" vertical="center"/>
    </xf>
    <xf numFmtId="9" fontId="4" fillId="0" borderId="192" xfId="8" applyFont="1" applyBorder="1" applyAlignment="1">
      <alignment horizontal="center" vertical="center"/>
    </xf>
    <xf numFmtId="9" fontId="57" fillId="0" borderId="186" xfId="0" applyNumberFormat="1" applyFont="1" applyBorder="1" applyAlignment="1" applyProtection="1">
      <alignment horizontal="center" vertical="center" wrapText="1"/>
      <protection locked="0"/>
    </xf>
    <xf numFmtId="9" fontId="57" fillId="0" borderId="190" xfId="0" applyNumberFormat="1" applyFont="1" applyBorder="1" applyAlignment="1" applyProtection="1">
      <alignment horizontal="center" vertical="center" wrapText="1"/>
      <protection locked="0"/>
    </xf>
    <xf numFmtId="0" fontId="63" fillId="0" borderId="187" xfId="0" applyFont="1" applyBorder="1" applyAlignment="1">
      <alignment horizontal="center" vertical="center" wrapText="1"/>
    </xf>
    <xf numFmtId="0" fontId="55" fillId="0" borderId="189" xfId="0" applyFont="1" applyBorder="1" applyAlignment="1">
      <alignment vertical="center" wrapText="1"/>
    </xf>
    <xf numFmtId="0" fontId="65" fillId="0" borderId="185" xfId="0" applyFont="1" applyBorder="1" applyAlignment="1">
      <alignment horizontal="center" vertical="center" wrapText="1"/>
    </xf>
    <xf numFmtId="0" fontId="66" fillId="0" borderId="189" xfId="0" applyFont="1" applyBorder="1"/>
    <xf numFmtId="0" fontId="66" fillId="0" borderId="192" xfId="0" applyFont="1" applyBorder="1"/>
    <xf numFmtId="0" fontId="69" fillId="0" borderId="185" xfId="0" applyFont="1" applyBorder="1" applyAlignment="1">
      <alignment horizontal="center" vertical="center" wrapText="1"/>
    </xf>
    <xf numFmtId="9" fontId="65" fillId="0" borderId="185" xfId="0" applyNumberFormat="1" applyFont="1" applyBorder="1" applyAlignment="1">
      <alignment horizontal="center" vertical="center" wrapText="1"/>
    </xf>
    <xf numFmtId="0" fontId="68" fillId="0" borderId="185" xfId="0" applyFont="1" applyBorder="1" applyAlignment="1">
      <alignment horizontal="center" vertical="center" textRotation="90" wrapText="1"/>
    </xf>
    <xf numFmtId="0" fontId="68" fillId="0" borderId="185" xfId="0" applyFont="1" applyBorder="1" applyAlignment="1">
      <alignment horizontal="center" vertical="center" wrapText="1"/>
    </xf>
    <xf numFmtId="0" fontId="65" fillId="0" borderId="185" xfId="0" applyFont="1" applyBorder="1" applyAlignment="1">
      <alignment horizontal="center" vertical="center" textRotation="90" wrapText="1"/>
    </xf>
    <xf numFmtId="168" fontId="65" fillId="0" borderId="185" xfId="0" applyNumberFormat="1" applyFont="1" applyBorder="1" applyAlignment="1">
      <alignment horizontal="center" vertical="center" wrapText="1"/>
    </xf>
    <xf numFmtId="0" fontId="3" fillId="0" borderId="0" xfId="0" applyFont="1" applyAlignment="1">
      <alignment vertical="center"/>
    </xf>
    <xf numFmtId="0" fontId="0" fillId="0" borderId="125" xfId="0" applyBorder="1"/>
    <xf numFmtId="0" fontId="28" fillId="0" borderId="12" xfId="0" applyFont="1" applyBorder="1" applyAlignment="1">
      <alignment horizontal="center" vertical="center"/>
    </xf>
    <xf numFmtId="14" fontId="27" fillId="0" borderId="22" xfId="0" applyNumberFormat="1" applyFont="1" applyBorder="1" applyAlignment="1">
      <alignment horizontal="left" vertical="top"/>
    </xf>
    <xf numFmtId="0" fontId="26" fillId="0" borderId="25" xfId="0" applyFont="1" applyBorder="1"/>
    <xf numFmtId="14" fontId="27" fillId="0" borderId="18" xfId="0" applyNumberFormat="1" applyFont="1" applyBorder="1" applyAlignment="1">
      <alignment horizontal="center" vertical="top"/>
    </xf>
    <xf numFmtId="0" fontId="26" fillId="0" borderId="0" xfId="0" applyFont="1"/>
    <xf numFmtId="0" fontId="28" fillId="0" borderId="76" xfId="0" applyFont="1" applyBorder="1" applyAlignment="1">
      <alignment horizontal="left" vertical="center" wrapText="1"/>
    </xf>
    <xf numFmtId="0" fontId="26" fillId="0" borderId="48" xfId="0" applyFont="1" applyBorder="1"/>
    <xf numFmtId="0" fontId="26" fillId="0" borderId="49" xfId="0" applyFont="1" applyBorder="1"/>
    <xf numFmtId="0" fontId="26" fillId="0" borderId="80" xfId="0" applyFont="1" applyBorder="1"/>
    <xf numFmtId="0" fontId="26" fillId="0" borderId="81" xfId="0" applyFont="1" applyBorder="1"/>
    <xf numFmtId="0" fontId="26" fillId="0" borderId="77" xfId="0" applyFont="1" applyBorder="1"/>
    <xf numFmtId="0" fontId="26" fillId="0" borderId="78" xfId="0" applyFont="1" applyBorder="1"/>
    <xf numFmtId="0" fontId="26" fillId="0" borderId="79" xfId="0" applyFont="1" applyBorder="1"/>
    <xf numFmtId="0" fontId="28" fillId="0" borderId="12" xfId="0" applyFont="1" applyBorder="1" applyAlignment="1">
      <alignment horizontal="left" vertical="center" wrapText="1"/>
    </xf>
    <xf numFmtId="0" fontId="26" fillId="0" borderId="18" xfId="0" applyFont="1" applyBorder="1"/>
    <xf numFmtId="0" fontId="26" fillId="0" borderId="70" xfId="0" applyFont="1" applyBorder="1"/>
    <xf numFmtId="0" fontId="18" fillId="0" borderId="76" xfId="0" applyFont="1" applyBorder="1" applyAlignment="1">
      <alignment horizontal="center" vertical="center" wrapText="1"/>
    </xf>
    <xf numFmtId="0" fontId="4" fillId="0" borderId="80" xfId="0" applyFont="1" applyBorder="1"/>
    <xf numFmtId="0" fontId="4" fillId="0" borderId="81" xfId="0" applyFont="1" applyBorder="1"/>
    <xf numFmtId="0" fontId="4" fillId="0" borderId="77" xfId="0" applyFont="1" applyBorder="1"/>
    <xf numFmtId="0" fontId="4" fillId="0" borderId="79" xfId="0" applyFont="1" applyBorder="1"/>
    <xf numFmtId="0" fontId="37" fillId="2" borderId="83" xfId="0" applyFont="1" applyFill="1" applyBorder="1" applyAlignment="1">
      <alignment horizontal="center" vertical="center"/>
    </xf>
    <xf numFmtId="0" fontId="37" fillId="2" borderId="125" xfId="0" applyFont="1" applyFill="1" applyBorder="1" applyAlignment="1">
      <alignment horizontal="center" vertical="center"/>
    </xf>
    <xf numFmtId="0" fontId="18" fillId="0" borderId="125" xfId="0" applyFont="1" applyBorder="1" applyAlignment="1">
      <alignment horizontal="center" vertical="center" wrapText="1"/>
    </xf>
    <xf numFmtId="0" fontId="4" fillId="0" borderId="125" xfId="0" applyFont="1" applyBorder="1"/>
    <xf numFmtId="0" fontId="27" fillId="0" borderId="169" xfId="0" applyFont="1" applyBorder="1" applyAlignment="1">
      <alignment horizontal="left" vertical="center"/>
    </xf>
    <xf numFmtId="0" fontId="26" fillId="0" borderId="170" xfId="0" applyFont="1" applyBorder="1"/>
    <xf numFmtId="0" fontId="26" fillId="0" borderId="129" xfId="0" applyFont="1" applyBorder="1"/>
    <xf numFmtId="0" fontId="27" fillId="0" borderId="171" xfId="0" applyFont="1" applyBorder="1" applyAlignment="1">
      <alignment horizontal="left" vertical="center"/>
    </xf>
    <xf numFmtId="0" fontId="3" fillId="0" borderId="12" xfId="0" applyFont="1" applyBorder="1" applyAlignment="1">
      <alignment horizontal="center" vertical="center"/>
    </xf>
    <xf numFmtId="0" fontId="4" fillId="0" borderId="4" xfId="0" applyFont="1" applyBorder="1"/>
    <xf numFmtId="0" fontId="4" fillId="0" borderId="18" xfId="0" applyFont="1" applyBorder="1"/>
    <xf numFmtId="0" fontId="4" fillId="0" borderId="70" xfId="0" applyFont="1" applyBorder="1"/>
    <xf numFmtId="0" fontId="4" fillId="0" borderId="14" xfId="0" applyFont="1" applyBorder="1"/>
    <xf numFmtId="0" fontId="4" fillId="0" borderId="11" xfId="0" applyFont="1" applyBorder="1"/>
    <xf numFmtId="0" fontId="27" fillId="0" borderId="12" xfId="0" applyFont="1" applyBorder="1" applyAlignment="1">
      <alignment horizontal="center" vertical="center"/>
    </xf>
    <xf numFmtId="0" fontId="3" fillId="0" borderId="125" xfId="0" applyFont="1" applyBorder="1" applyAlignment="1">
      <alignment vertical="center"/>
    </xf>
    <xf numFmtId="0" fontId="8" fillId="0" borderId="172" xfId="0" applyFont="1" applyBorder="1" applyAlignment="1">
      <alignment horizontal="center" vertical="center" wrapText="1"/>
    </xf>
    <xf numFmtId="0" fontId="4" fillId="0" borderId="173" xfId="0" applyFont="1" applyBorder="1"/>
    <xf numFmtId="0" fontId="4" fillId="0" borderId="174" xfId="0" applyFont="1" applyBorder="1"/>
    <xf numFmtId="0" fontId="37" fillId="2" borderId="137" xfId="0" applyFont="1" applyFill="1" applyBorder="1" applyAlignment="1">
      <alignment horizontal="center" vertical="center"/>
    </xf>
    <xf numFmtId="0" fontId="18" fillId="7" borderId="73" xfId="0" applyFont="1" applyFill="1" applyBorder="1" applyAlignment="1">
      <alignment horizontal="center" vertical="center" wrapText="1"/>
    </xf>
    <xf numFmtId="0" fontId="4" fillId="0" borderId="74" xfId="0" applyFont="1" applyBorder="1"/>
    <xf numFmtId="0" fontId="4" fillId="0" borderId="75" xfId="0" applyFont="1" applyBorder="1"/>
    <xf numFmtId="0" fontId="28" fillId="0" borderId="73" xfId="0" applyFont="1" applyBorder="1" applyAlignment="1">
      <alignment horizontal="left" vertical="center" wrapText="1"/>
    </xf>
    <xf numFmtId="0" fontId="26" fillId="0" borderId="74" xfId="0" applyFont="1" applyBorder="1"/>
    <xf numFmtId="0" fontId="26" fillId="0" borderId="75" xfId="0" applyFont="1" applyBorder="1"/>
    <xf numFmtId="0" fontId="28" fillId="0" borderId="5" xfId="0" applyFont="1" applyBorder="1" applyAlignment="1">
      <alignment horizontal="left" vertical="center" wrapText="1"/>
    </xf>
    <xf numFmtId="0" fontId="26" fillId="0" borderId="17" xfId="0" applyFont="1" applyBorder="1"/>
    <xf numFmtId="0" fontId="28" fillId="0" borderId="125" xfId="0" applyFont="1" applyBorder="1" applyAlignment="1">
      <alignment horizontal="center" vertical="center" wrapText="1"/>
    </xf>
    <xf numFmtId="0" fontId="28" fillId="0" borderId="112" xfId="0" applyFont="1" applyBorder="1" applyAlignment="1">
      <alignment horizontal="center" vertical="center" wrapText="1"/>
    </xf>
    <xf numFmtId="0" fontId="22" fillId="0" borderId="122" xfId="0" applyFont="1" applyBorder="1" applyAlignment="1">
      <alignment horizontal="center" vertical="center" wrapText="1"/>
    </xf>
    <xf numFmtId="0" fontId="20" fillId="9" borderId="60" xfId="0" applyFont="1" applyFill="1" applyBorder="1" applyAlignment="1">
      <alignment horizontal="center" vertical="center" wrapText="1"/>
    </xf>
    <xf numFmtId="0" fontId="4" fillId="0" borderId="72" xfId="0" applyFont="1" applyBorder="1"/>
    <xf numFmtId="0" fontId="4" fillId="0" borderId="13" xfId="0" applyFont="1" applyBorder="1"/>
    <xf numFmtId="0" fontId="4" fillId="0" borderId="13" xfId="0" applyFont="1" applyBorder="1" applyAlignment="1">
      <alignment horizontal="center" vertical="center"/>
    </xf>
    <xf numFmtId="0" fontId="20" fillId="8" borderId="5" xfId="0" applyFont="1" applyFill="1" applyBorder="1" applyAlignment="1">
      <alignment horizontal="center" vertical="center" wrapText="1"/>
    </xf>
    <xf numFmtId="0" fontId="4" fillId="0" borderId="6" xfId="0" applyFont="1" applyBorder="1"/>
    <xf numFmtId="0" fontId="8" fillId="0" borderId="172" xfId="0" applyFont="1" applyBorder="1" applyAlignment="1">
      <alignment horizontal="left" vertical="center" wrapText="1"/>
    </xf>
    <xf numFmtId="0" fontId="4" fillId="0" borderId="174" xfId="0" applyFont="1" applyBorder="1" applyAlignment="1">
      <alignment horizontal="center" vertical="center"/>
    </xf>
    <xf numFmtId="0" fontId="8" fillId="0" borderId="122" xfId="0" applyFont="1" applyBorder="1" applyAlignment="1">
      <alignment horizontal="center" vertical="center" wrapText="1"/>
    </xf>
    <xf numFmtId="0" fontId="4" fillId="0" borderId="38" xfId="0" applyFont="1" applyBorder="1" applyAlignment="1">
      <alignment horizontal="center" vertical="center"/>
    </xf>
    <xf numFmtId="0" fontId="8" fillId="0" borderId="38" xfId="0" applyFont="1" applyBorder="1" applyAlignment="1">
      <alignment horizontal="center" vertical="center" wrapText="1"/>
    </xf>
    <xf numFmtId="0" fontId="29" fillId="11" borderId="116" xfId="0" applyFont="1" applyFill="1" applyBorder="1" applyAlignment="1">
      <alignment horizontal="center" vertical="center" wrapText="1"/>
    </xf>
    <xf numFmtId="0" fontId="31" fillId="0" borderId="119" xfId="0" applyFont="1" applyBorder="1"/>
    <xf numFmtId="0" fontId="31" fillId="0" borderId="118" xfId="0" applyFont="1" applyBorder="1"/>
    <xf numFmtId="0" fontId="32" fillId="0" borderId="1" xfId="0" applyFont="1" applyBorder="1" applyAlignment="1">
      <alignment horizontal="center"/>
    </xf>
    <xf numFmtId="0" fontId="26" fillId="0" borderId="8" xfId="0" applyFont="1" applyBorder="1"/>
    <xf numFmtId="0" fontId="26" fillId="0" borderId="61" xfId="0" applyFont="1" applyBorder="1"/>
    <xf numFmtId="0" fontId="29" fillId="7" borderId="114" xfId="0" applyFont="1" applyFill="1" applyBorder="1" applyAlignment="1">
      <alignment horizontal="center" vertical="center"/>
    </xf>
    <xf numFmtId="0" fontId="30" fillId="0" borderId="115" xfId="0" applyFont="1" applyBorder="1"/>
    <xf numFmtId="0" fontId="33" fillId="11" borderId="116" xfId="0" applyFont="1" applyFill="1" applyBorder="1" applyAlignment="1">
      <alignment horizontal="center" vertical="center" wrapText="1"/>
    </xf>
    <xf numFmtId="0" fontId="40" fillId="10" borderId="130" xfId="0" applyFont="1" applyFill="1" applyBorder="1" applyAlignment="1">
      <alignment horizontal="center" vertical="center"/>
    </xf>
    <xf numFmtId="0" fontId="45" fillId="0" borderId="131" xfId="0" applyFont="1" applyBorder="1"/>
    <xf numFmtId="0" fontId="27" fillId="0" borderId="19" xfId="0" applyFont="1" applyBorder="1" applyAlignment="1">
      <alignment horizontal="center" vertical="center"/>
    </xf>
    <xf numFmtId="0" fontId="26" fillId="0" borderId="20" xfId="0" applyFont="1" applyBorder="1"/>
    <xf numFmtId="0" fontId="29" fillId="11" borderId="121" xfId="0" applyFont="1" applyFill="1" applyBorder="1" applyAlignment="1">
      <alignment horizontal="center" vertical="center" wrapText="1"/>
    </xf>
    <xf numFmtId="0" fontId="29" fillId="11" borderId="120" xfId="0" applyFont="1" applyFill="1" applyBorder="1" applyAlignment="1">
      <alignment horizontal="center" vertical="center" wrapText="1"/>
    </xf>
    <xf numFmtId="0" fontId="29" fillId="11" borderId="118"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82" xfId="0" applyFont="1" applyBorder="1" applyAlignment="1">
      <alignment horizontal="left" vertical="top"/>
    </xf>
    <xf numFmtId="14" fontId="27" fillId="0" borderId="154" xfId="0" applyNumberFormat="1" applyFont="1" applyBorder="1" applyAlignment="1">
      <alignment horizontal="left" vertical="top"/>
    </xf>
    <xf numFmtId="14" fontId="27" fillId="0" borderId="159" xfId="0" applyNumberFormat="1" applyFont="1" applyBorder="1" applyAlignment="1">
      <alignment horizontal="left" vertical="top"/>
    </xf>
    <xf numFmtId="14" fontId="27" fillId="0" borderId="127" xfId="0" applyNumberFormat="1" applyFont="1" applyBorder="1" applyAlignment="1">
      <alignment horizontal="left" vertical="top"/>
    </xf>
    <xf numFmtId="0" fontId="48" fillId="20" borderId="98" xfId="1" applyFont="1" applyFill="1" applyBorder="1" applyAlignment="1">
      <alignment horizontal="center" vertical="center" wrapText="1"/>
    </xf>
    <xf numFmtId="0" fontId="48" fillId="20" borderId="101" xfId="1" applyFont="1" applyFill="1" applyBorder="1" applyAlignment="1">
      <alignment horizontal="center" vertical="center" wrapText="1"/>
    </xf>
    <xf numFmtId="0" fontId="48" fillId="20" borderId="105" xfId="1" applyFont="1" applyFill="1" applyBorder="1" applyAlignment="1">
      <alignment horizontal="center" vertical="center" wrapText="1"/>
    </xf>
    <xf numFmtId="0" fontId="11" fillId="20" borderId="88" xfId="1" applyFont="1" applyFill="1" applyBorder="1" applyAlignment="1">
      <alignment horizontal="center" vertical="center" wrapText="1"/>
    </xf>
    <xf numFmtId="0" fontId="11" fillId="20" borderId="89" xfId="1" applyFont="1" applyFill="1" applyBorder="1" applyAlignment="1">
      <alignment horizontal="center" vertical="center" wrapText="1"/>
    </xf>
    <xf numFmtId="0" fontId="11" fillId="20" borderId="90" xfId="1" applyFont="1" applyFill="1" applyBorder="1" applyAlignment="1">
      <alignment horizontal="center" vertical="center" wrapText="1"/>
    </xf>
    <xf numFmtId="0" fontId="21" fillId="20" borderId="135" xfId="1" applyFont="1" applyFill="1" applyBorder="1" applyAlignment="1">
      <alignment horizontal="center" vertical="center" wrapText="1"/>
    </xf>
    <xf numFmtId="0" fontId="21" fillId="20" borderId="134" xfId="1" applyFont="1" applyFill="1" applyBorder="1" applyAlignment="1">
      <alignment horizontal="center" vertical="center" wrapText="1"/>
    </xf>
    <xf numFmtId="0" fontId="28" fillId="20" borderId="182" xfId="1" applyFont="1" applyFill="1" applyBorder="1" applyAlignment="1">
      <alignment horizontal="center" vertical="center" wrapText="1"/>
    </xf>
    <xf numFmtId="0" fontId="28" fillId="20" borderId="107" xfId="1" applyFont="1" applyFill="1" applyBorder="1" applyAlignment="1">
      <alignment horizontal="center" vertical="center" wrapText="1"/>
    </xf>
    <xf numFmtId="0" fontId="28" fillId="20" borderId="180" xfId="1" applyFont="1" applyFill="1" applyBorder="1" applyAlignment="1">
      <alignment horizontal="center" vertical="center" wrapText="1"/>
    </xf>
    <xf numFmtId="0" fontId="28" fillId="20" borderId="108" xfId="1" applyFont="1" applyFill="1" applyBorder="1" applyAlignment="1">
      <alignment horizontal="center" vertical="center" wrapText="1"/>
    </xf>
    <xf numFmtId="0" fontId="28" fillId="20" borderId="110" xfId="1" applyFont="1" applyFill="1" applyBorder="1" applyAlignment="1">
      <alignment horizontal="center" vertical="center" wrapText="1"/>
    </xf>
    <xf numFmtId="0" fontId="50" fillId="20" borderId="95" xfId="1" applyFont="1" applyFill="1" applyBorder="1" applyAlignment="1">
      <alignment horizontal="center" vertical="center" wrapText="1"/>
    </xf>
    <xf numFmtId="0" fontId="50" fillId="20" borderId="96" xfId="1" applyFont="1" applyFill="1" applyBorder="1" applyAlignment="1">
      <alignment horizontal="center" vertical="center" wrapText="1"/>
    </xf>
    <xf numFmtId="0" fontId="50" fillId="20" borderId="97" xfId="1" applyFont="1" applyFill="1" applyBorder="1" applyAlignment="1">
      <alignment horizontal="center" vertical="center" wrapText="1"/>
    </xf>
    <xf numFmtId="0" fontId="50" fillId="20" borderId="99" xfId="1" applyFont="1" applyFill="1" applyBorder="1" applyAlignment="1">
      <alignment horizontal="center" vertical="center" wrapText="1"/>
    </xf>
    <xf numFmtId="0" fontId="50" fillId="20" borderId="125" xfId="1" applyFont="1" applyFill="1" applyAlignment="1">
      <alignment horizontal="center" vertical="center" wrapText="1"/>
    </xf>
    <xf numFmtId="0" fontId="50" fillId="20" borderId="100" xfId="1" applyFont="1" applyFill="1" applyBorder="1" applyAlignment="1">
      <alignment horizontal="center" vertical="center" wrapText="1"/>
    </xf>
    <xf numFmtId="0" fontId="50" fillId="20" borderId="102" xfId="1" applyFont="1" applyFill="1" applyBorder="1" applyAlignment="1">
      <alignment horizontal="center" vertical="center" wrapText="1"/>
    </xf>
    <xf numFmtId="0" fontId="50" fillId="20" borderId="103" xfId="1" applyFont="1" applyFill="1" applyBorder="1" applyAlignment="1">
      <alignment horizontal="center" vertical="center" wrapText="1"/>
    </xf>
    <xf numFmtId="0" fontId="50" fillId="20" borderId="104" xfId="1" applyFont="1" applyFill="1" applyBorder="1" applyAlignment="1">
      <alignment horizontal="center" vertical="center" wrapText="1"/>
    </xf>
    <xf numFmtId="0" fontId="14" fillId="0" borderId="95" xfId="0" applyFont="1" applyBorder="1" applyAlignment="1">
      <alignment horizontal="center" vertical="center" wrapText="1"/>
    </xf>
    <xf numFmtId="0" fontId="14" fillId="0" borderId="97" xfId="0" applyFont="1" applyBorder="1" applyAlignment="1">
      <alignment horizontal="center" vertical="center" wrapText="1"/>
    </xf>
    <xf numFmtId="0" fontId="14" fillId="0" borderId="99"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104" xfId="0" applyFont="1" applyBorder="1" applyAlignment="1">
      <alignment horizontal="center" vertical="center" wrapText="1"/>
    </xf>
    <xf numFmtId="166" fontId="48" fillId="20" borderId="95" xfId="1" applyNumberFormat="1" applyFont="1" applyFill="1" applyBorder="1" applyAlignment="1">
      <alignment horizontal="center" vertical="center" wrapText="1"/>
    </xf>
    <xf numFmtId="166" fontId="48" fillId="20" borderId="97" xfId="1" applyNumberFormat="1" applyFont="1" applyFill="1" applyBorder="1" applyAlignment="1">
      <alignment horizontal="center" vertical="center" wrapText="1"/>
    </xf>
    <xf numFmtId="166" fontId="48" fillId="20" borderId="99" xfId="1" applyNumberFormat="1" applyFont="1" applyFill="1" applyBorder="1" applyAlignment="1">
      <alignment horizontal="center" vertical="center" wrapText="1"/>
    </xf>
    <xf numFmtId="166" fontId="48" fillId="20" borderId="100" xfId="1" applyNumberFormat="1" applyFont="1" applyFill="1" applyBorder="1" applyAlignment="1">
      <alignment horizontal="center" vertical="center" wrapText="1"/>
    </xf>
    <xf numFmtId="166" fontId="48" fillId="20" borderId="102" xfId="1" applyNumberFormat="1" applyFont="1" applyFill="1" applyBorder="1" applyAlignment="1">
      <alignment horizontal="center" vertical="center" wrapText="1"/>
    </xf>
    <xf numFmtId="166" fontId="48" fillId="20" borderId="104" xfId="1" applyNumberFormat="1" applyFont="1" applyFill="1" applyBorder="1" applyAlignment="1">
      <alignment horizontal="center" vertical="center" wrapText="1"/>
    </xf>
    <xf numFmtId="0" fontId="47" fillId="20" borderId="87" xfId="1" applyFont="1" applyFill="1" applyBorder="1" applyAlignment="1">
      <alignment horizontal="center" vertical="center" wrapText="1"/>
    </xf>
    <xf numFmtId="0" fontId="4" fillId="20" borderId="88" xfId="1" applyFont="1" applyFill="1" applyBorder="1" applyAlignment="1">
      <alignment horizontal="center"/>
    </xf>
    <xf numFmtId="0" fontId="4" fillId="20" borderId="89" xfId="1" applyFont="1" applyFill="1" applyBorder="1" applyAlignment="1">
      <alignment horizontal="center"/>
    </xf>
    <xf numFmtId="0" fontId="4" fillId="20" borderId="90" xfId="1" applyFont="1" applyFill="1" applyBorder="1" applyAlignment="1">
      <alignment horizontal="center"/>
    </xf>
    <xf numFmtId="0" fontId="11" fillId="22" borderId="88" xfId="1" applyFont="1" applyFill="1" applyBorder="1" applyAlignment="1">
      <alignment horizontal="center" vertical="center" wrapText="1"/>
    </xf>
    <xf numFmtId="0" fontId="11" fillId="22" borderId="89" xfId="1" applyFont="1" applyFill="1" applyBorder="1" applyAlignment="1">
      <alignment horizontal="center" vertical="center" wrapText="1"/>
    </xf>
    <xf numFmtId="0" fontId="11" fillId="22" borderId="90" xfId="1" applyFont="1" applyFill="1" applyBorder="1" applyAlignment="1">
      <alignment horizontal="center" vertical="center" wrapText="1"/>
    </xf>
    <xf numFmtId="0" fontId="51" fillId="23" borderId="93" xfId="1" applyFont="1" applyFill="1" applyBorder="1" applyAlignment="1">
      <alignment horizontal="center" vertical="center" wrapText="1"/>
    </xf>
    <xf numFmtId="0" fontId="51" fillId="23" borderId="91" xfId="1" applyFont="1" applyFill="1" applyBorder="1" applyAlignment="1">
      <alignment horizontal="center" vertical="center" wrapText="1"/>
    </xf>
    <xf numFmtId="0" fontId="51" fillId="23" borderId="92" xfId="1" applyFont="1" applyFill="1" applyBorder="1" applyAlignment="1">
      <alignment horizontal="center" vertical="center" wrapText="1"/>
    </xf>
    <xf numFmtId="0" fontId="16" fillId="20" borderId="60" xfId="1" applyFont="1" applyFill="1" applyBorder="1" applyAlignment="1">
      <alignment horizontal="center" vertical="center" wrapText="1"/>
    </xf>
    <xf numFmtId="0" fontId="16" fillId="20" borderId="72" xfId="1" applyFont="1" applyFill="1" applyBorder="1" applyAlignment="1">
      <alignment horizontal="center" vertical="center" wrapText="1"/>
    </xf>
    <xf numFmtId="0" fontId="16" fillId="20" borderId="111" xfId="1" applyFont="1" applyFill="1" applyBorder="1" applyAlignment="1">
      <alignment horizontal="center" vertical="center" wrapText="1"/>
    </xf>
    <xf numFmtId="0" fontId="16" fillId="20" borderId="65" xfId="1" applyFont="1" applyFill="1" applyBorder="1" applyAlignment="1">
      <alignment horizontal="center" vertical="center" wrapText="1"/>
    </xf>
    <xf numFmtId="0" fontId="16" fillId="20" borderId="71" xfId="1" applyFont="1" applyFill="1" applyBorder="1" applyAlignment="1">
      <alignment horizontal="center" vertical="center" wrapText="1"/>
    </xf>
    <xf numFmtId="0" fontId="16" fillId="20" borderId="11" xfId="1" applyFont="1" applyFill="1" applyBorder="1" applyAlignment="1">
      <alignment horizontal="center" vertical="center" wrapText="1"/>
    </xf>
    <xf numFmtId="0" fontId="3" fillId="20" borderId="5" xfId="1" applyFont="1" applyFill="1" applyBorder="1" applyAlignment="1">
      <alignment horizontal="left" vertical="top"/>
    </xf>
    <xf numFmtId="0" fontId="3" fillId="20" borderId="6" xfId="1" applyFont="1" applyFill="1" applyBorder="1" applyAlignment="1">
      <alignment horizontal="left" vertical="top"/>
    </xf>
    <xf numFmtId="0" fontId="3" fillId="20" borderId="17" xfId="1" applyFont="1" applyFill="1" applyBorder="1" applyAlignment="1">
      <alignment horizontal="left" vertical="top"/>
    </xf>
    <xf numFmtId="0" fontId="3" fillId="20" borderId="5" xfId="1" applyFont="1" applyFill="1" applyBorder="1" applyAlignment="1">
      <alignment horizontal="left" vertical="center"/>
    </xf>
    <xf numFmtId="0" fontId="3" fillId="20" borderId="6" xfId="1" applyFont="1" applyFill="1" applyBorder="1" applyAlignment="1">
      <alignment horizontal="left" vertical="center"/>
    </xf>
    <xf numFmtId="0" fontId="3" fillId="20" borderId="17" xfId="1" applyFont="1" applyFill="1" applyBorder="1" applyAlignment="1">
      <alignment horizontal="left" vertical="center"/>
    </xf>
    <xf numFmtId="0" fontId="16" fillId="20" borderId="60" xfId="1" applyFont="1" applyFill="1" applyBorder="1" applyAlignment="1">
      <alignment horizontal="center" vertical="center"/>
    </xf>
    <xf numFmtId="0" fontId="16" fillId="20" borderId="72" xfId="1" applyFont="1" applyFill="1" applyBorder="1" applyAlignment="1">
      <alignment horizontal="center" vertical="center"/>
    </xf>
    <xf numFmtId="0" fontId="16" fillId="20" borderId="111" xfId="1" applyFont="1" applyFill="1" applyBorder="1" applyAlignment="1">
      <alignment horizontal="center" vertical="center"/>
    </xf>
    <xf numFmtId="0" fontId="16" fillId="20" borderId="65" xfId="1" applyFont="1" applyFill="1" applyBorder="1" applyAlignment="1">
      <alignment horizontal="center" vertical="center"/>
    </xf>
    <xf numFmtId="0" fontId="16" fillId="20" borderId="71" xfId="1" applyFont="1" applyFill="1" applyBorder="1" applyAlignment="1">
      <alignment horizontal="center" vertical="center"/>
    </xf>
    <xf numFmtId="0" fontId="16" fillId="20" borderId="11" xfId="1" applyFont="1" applyFill="1" applyBorder="1" applyAlignment="1">
      <alignment horizontal="center" vertical="center"/>
    </xf>
    <xf numFmtId="14" fontId="3" fillId="20" borderId="82" xfId="1" applyNumberFormat="1" applyFont="1" applyFill="1" applyBorder="1" applyAlignment="1">
      <alignment horizontal="left" vertical="top"/>
    </xf>
    <xf numFmtId="14" fontId="3" fillId="20" borderId="72" xfId="1" applyNumberFormat="1" applyFont="1" applyFill="1" applyBorder="1" applyAlignment="1">
      <alignment horizontal="left" vertical="top"/>
    </xf>
    <xf numFmtId="14" fontId="3" fillId="20" borderId="111" xfId="1" applyNumberFormat="1" applyFont="1" applyFill="1" applyBorder="1" applyAlignment="1">
      <alignment horizontal="left" vertical="top"/>
    </xf>
    <xf numFmtId="14" fontId="3" fillId="20" borderId="84" xfId="1" applyNumberFormat="1" applyFont="1" applyFill="1" applyBorder="1" applyAlignment="1">
      <alignment horizontal="left" vertical="top"/>
    </xf>
    <xf numFmtId="14" fontId="3" fillId="20" borderId="71" xfId="1" applyNumberFormat="1" applyFont="1" applyFill="1" applyBorder="1" applyAlignment="1">
      <alignment horizontal="left" vertical="top"/>
    </xf>
    <xf numFmtId="14" fontId="3" fillId="20" borderId="11" xfId="1" applyNumberFormat="1" applyFont="1" applyFill="1" applyBorder="1" applyAlignment="1">
      <alignment horizontal="left" vertical="top"/>
    </xf>
    <xf numFmtId="0" fontId="47" fillId="21" borderId="85" xfId="1" applyFont="1" applyFill="1" applyBorder="1" applyAlignment="1">
      <alignment horizontal="center" vertical="center" wrapText="1"/>
    </xf>
    <xf numFmtId="0" fontId="47" fillId="21" borderId="86" xfId="1" applyFont="1" applyFill="1" applyBorder="1" applyAlignment="1">
      <alignment horizontal="center" vertical="center" wrapText="1"/>
    </xf>
    <xf numFmtId="0" fontId="29" fillId="12" borderId="121" xfId="0" applyFont="1" applyFill="1" applyBorder="1" applyAlignment="1">
      <alignment horizontal="center" vertical="center" wrapText="1"/>
    </xf>
    <xf numFmtId="0" fontId="29" fillId="12" borderId="118" xfId="0" applyFont="1" applyFill="1" applyBorder="1" applyAlignment="1">
      <alignment horizontal="center" vertical="center" wrapText="1"/>
    </xf>
    <xf numFmtId="0" fontId="43" fillId="0" borderId="133" xfId="0" applyFont="1" applyBorder="1" applyAlignment="1">
      <alignment horizontal="center" vertical="center" wrapText="1"/>
    </xf>
    <xf numFmtId="0" fontId="32" fillId="0" borderId="16" xfId="0" applyFont="1" applyBorder="1" applyAlignment="1">
      <alignment horizontal="center"/>
    </xf>
    <xf numFmtId="0" fontId="27" fillId="0" borderId="83" xfId="0" applyFont="1" applyBorder="1" applyAlignment="1">
      <alignment horizontal="center" vertical="center"/>
    </xf>
    <xf numFmtId="0" fontId="29" fillId="12" borderId="116" xfId="0" applyFont="1" applyFill="1" applyBorder="1" applyAlignment="1">
      <alignment horizontal="center" vertical="center" wrapText="1"/>
    </xf>
    <xf numFmtId="0" fontId="30" fillId="0" borderId="118" xfId="0" applyFont="1" applyBorder="1"/>
    <xf numFmtId="0" fontId="27" fillId="0" borderId="84" xfId="0" applyFont="1" applyBorder="1" applyAlignment="1">
      <alignment horizontal="left" vertical="center"/>
    </xf>
    <xf numFmtId="0" fontId="33" fillId="12" borderId="116" xfId="0" applyFont="1" applyFill="1" applyBorder="1" applyAlignment="1">
      <alignment horizontal="center" vertical="center" wrapText="1"/>
    </xf>
    <xf numFmtId="0" fontId="31" fillId="0" borderId="120" xfId="0" applyFont="1" applyBorder="1"/>
    <xf numFmtId="0" fontId="30" fillId="0" borderId="119" xfId="0" applyFont="1" applyBorder="1"/>
    <xf numFmtId="0" fontId="30" fillId="0" borderId="120" xfId="0" applyFont="1" applyBorder="1"/>
    <xf numFmtId="0" fontId="29" fillId="0" borderId="114" xfId="0" applyFont="1" applyBorder="1" applyAlignment="1">
      <alignment horizontal="center" vertical="center"/>
    </xf>
    <xf numFmtId="0" fontId="31" fillId="0" borderId="115" xfId="0" applyFont="1" applyBorder="1"/>
    <xf numFmtId="14" fontId="27" fillId="0" borderId="5" xfId="0" applyNumberFormat="1" applyFont="1" applyBorder="1" applyAlignment="1">
      <alignment horizontal="left" vertical="center" wrapText="1"/>
    </xf>
    <xf numFmtId="0" fontId="41" fillId="10" borderId="5" xfId="0" applyFont="1" applyFill="1" applyBorder="1" applyAlignment="1">
      <alignment horizontal="center" vertical="center"/>
    </xf>
    <xf numFmtId="0" fontId="27" fillId="0" borderId="5" xfId="0" applyFont="1" applyBorder="1" applyAlignment="1">
      <alignment horizontal="center" vertical="center" wrapText="1"/>
    </xf>
    <xf numFmtId="0" fontId="32" fillId="0" borderId="6" xfId="0" applyFont="1" applyBorder="1"/>
    <xf numFmtId="0" fontId="32" fillId="0" borderId="17" xfId="0" applyFont="1" applyBorder="1"/>
    <xf numFmtId="0" fontId="27" fillId="0" borderId="5" xfId="0" applyFont="1" applyBorder="1" applyAlignment="1">
      <alignment horizontal="center" vertical="center"/>
    </xf>
    <xf numFmtId="0" fontId="27" fillId="0" borderId="82" xfId="0" applyFont="1" applyBorder="1" applyAlignment="1">
      <alignment horizontal="center" vertical="center"/>
    </xf>
    <xf numFmtId="0" fontId="27" fillId="0" borderId="111" xfId="0" applyFont="1" applyBorder="1" applyAlignment="1">
      <alignment horizontal="center" vertical="center"/>
    </xf>
    <xf numFmtId="0" fontId="27" fillId="0" borderId="84" xfId="0" applyFont="1" applyBorder="1" applyAlignment="1">
      <alignment horizontal="center" vertical="center"/>
    </xf>
    <xf numFmtId="0" fontId="27" fillId="0" borderId="71" xfId="0" applyFont="1" applyBorder="1" applyAlignment="1">
      <alignment horizontal="center" vertical="center"/>
    </xf>
    <xf numFmtId="0" fontId="27" fillId="0" borderId="11" xfId="0" applyFont="1" applyBorder="1" applyAlignment="1">
      <alignment horizontal="center" vertical="center"/>
    </xf>
    <xf numFmtId="0" fontId="26" fillId="0" borderId="1" xfId="0" applyFont="1" applyBorder="1" applyAlignment="1">
      <alignment horizontal="center"/>
    </xf>
    <xf numFmtId="0" fontId="30" fillId="11" borderId="148" xfId="0" applyFont="1" applyFill="1" applyBorder="1" applyAlignment="1">
      <alignment horizontal="center" vertical="center" wrapText="1"/>
    </xf>
    <xf numFmtId="0" fontId="26" fillId="0" borderId="149" xfId="0" applyFont="1" applyBorder="1"/>
    <xf numFmtId="0" fontId="30" fillId="11" borderId="140" xfId="0" applyFont="1" applyFill="1" applyBorder="1" applyAlignment="1">
      <alignment horizontal="center" vertical="center" wrapText="1"/>
    </xf>
    <xf numFmtId="0" fontId="26" fillId="0" borderId="150" xfId="0" applyFont="1" applyBorder="1"/>
    <xf numFmtId="0" fontId="30" fillId="7" borderId="146" xfId="0" applyFont="1" applyFill="1" applyBorder="1" applyAlignment="1">
      <alignment horizontal="center" vertical="center"/>
    </xf>
    <xf numFmtId="0" fontId="31" fillId="0" borderId="153" xfId="0" applyFont="1" applyBorder="1"/>
    <xf numFmtId="0" fontId="37" fillId="10" borderId="5" xfId="0" applyFont="1" applyFill="1" applyBorder="1" applyAlignment="1">
      <alignment horizontal="center" vertical="center"/>
    </xf>
    <xf numFmtId="0" fontId="42" fillId="0" borderId="6" xfId="0" applyFont="1" applyBorder="1"/>
    <xf numFmtId="0" fontId="9" fillId="0" borderId="37" xfId="0" applyFont="1" applyBorder="1" applyAlignment="1">
      <alignment horizontal="center"/>
    </xf>
    <xf numFmtId="0" fontId="23" fillId="13" borderId="123" xfId="0" applyFont="1" applyFill="1" applyBorder="1" applyAlignment="1">
      <alignment horizontal="right" vertical="center" textRotation="90" wrapText="1"/>
    </xf>
    <xf numFmtId="0" fontId="4" fillId="0" borderId="124" xfId="0" applyFont="1" applyBorder="1"/>
    <xf numFmtId="0" fontId="23" fillId="13" borderId="73" xfId="0" applyFont="1" applyFill="1" applyBorder="1" applyAlignment="1">
      <alignment horizontal="center" wrapText="1"/>
    </xf>
    <xf numFmtId="0" fontId="27" fillId="0" borderId="94" xfId="0" applyFont="1" applyBorder="1" applyAlignment="1">
      <alignment horizontal="center" vertical="center" wrapText="1"/>
    </xf>
    <xf numFmtId="0" fontId="26" fillId="0" borderId="51" xfId="0" applyFont="1" applyBorder="1" applyAlignment="1">
      <alignment horizontal="center" vertical="center" wrapText="1"/>
    </xf>
    <xf numFmtId="1" fontId="6" fillId="0" borderId="94" xfId="0" applyNumberFormat="1" applyFont="1" applyBorder="1" applyAlignment="1">
      <alignment horizontal="center" vertical="center" wrapText="1"/>
    </xf>
    <xf numFmtId="14" fontId="6" fillId="0" borderId="94" xfId="0" applyNumberFormat="1" applyFont="1" applyBorder="1" applyAlignment="1">
      <alignment vertical="center" wrapText="1"/>
    </xf>
    <xf numFmtId="0" fontId="6" fillId="0" borderId="93" xfId="0" applyFont="1" applyBorder="1" applyAlignment="1">
      <alignment vertical="center" wrapText="1"/>
    </xf>
    <xf numFmtId="166" fontId="6" fillId="0" borderId="94" xfId="9" applyNumberFormat="1" applyFont="1" applyBorder="1" applyAlignment="1">
      <alignment horizontal="center" vertical="center" wrapText="1"/>
    </xf>
    <xf numFmtId="44" fontId="6" fillId="0" borderId="94" xfId="9" applyFont="1" applyBorder="1" applyAlignment="1">
      <alignment horizontal="center" vertical="center" wrapText="1"/>
    </xf>
    <xf numFmtId="0" fontId="6" fillId="0" borderId="93" xfId="0" applyFont="1" applyBorder="1" applyAlignment="1">
      <alignment horizontal="center" vertical="center" wrapText="1"/>
    </xf>
    <xf numFmtId="1" fontId="6" fillId="0" borderId="94" xfId="9" applyNumberFormat="1" applyFont="1" applyBorder="1" applyAlignment="1">
      <alignment horizontal="center" vertical="center" wrapText="1"/>
    </xf>
    <xf numFmtId="0" fontId="6" fillId="0" borderId="94" xfId="9" applyNumberFormat="1" applyFont="1" applyBorder="1" applyAlignment="1">
      <alignment horizontal="center" vertical="center" wrapText="1"/>
    </xf>
    <xf numFmtId="0" fontId="28" fillId="20" borderId="94" xfId="1" applyFont="1" applyFill="1" applyBorder="1" applyAlignment="1">
      <alignment horizontal="center" vertical="center" wrapText="1"/>
    </xf>
    <xf numFmtId="0" fontId="4" fillId="0" borderId="100" xfId="0" applyFont="1" applyBorder="1"/>
    <xf numFmtId="0" fontId="28" fillId="0" borderId="94" xfId="0" applyFont="1" applyBorder="1" applyAlignment="1">
      <alignment horizontal="center" vertical="center" wrapText="1"/>
    </xf>
    <xf numFmtId="14" fontId="6" fillId="0" borderId="98" xfId="0" applyNumberFormat="1" applyFont="1" applyBorder="1" applyAlignment="1">
      <alignment horizontal="center" vertical="center" wrapText="1"/>
    </xf>
    <xf numFmtId="165" fontId="6" fillId="0" borderId="95" xfId="0" applyNumberFormat="1" applyFont="1" applyBorder="1" applyAlignment="1">
      <alignment horizontal="center" vertical="center" wrapText="1"/>
    </xf>
  </cellXfs>
  <cellStyles count="10">
    <cellStyle name="Moneda" xfId="9" builtinId="4"/>
    <cellStyle name="Moneda 2" xfId="2"/>
    <cellStyle name="Moneda 3" xfId="3"/>
    <cellStyle name="Moneda 4" xfId="7"/>
    <cellStyle name="Normal" xfId="0" builtinId="0"/>
    <cellStyle name="Normal 2" xfId="1"/>
    <cellStyle name="Normal 3" xfId="4"/>
    <cellStyle name="Normal 3 2" xfId="5"/>
    <cellStyle name="Porcentaje" xfId="8" builtinId="5"/>
    <cellStyle name="Porcentaje 2" xfId="6"/>
  </cellStyles>
  <dxfs count="1992">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381000</xdr:colOff>
      <xdr:row>1</xdr:row>
      <xdr:rowOff>133350</xdr:rowOff>
    </xdr:from>
    <xdr:ext cx="1809750" cy="9461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81000" y="339725"/>
          <a:ext cx="1809750" cy="946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155575</xdr:colOff>
      <xdr:row>1</xdr:row>
      <xdr:rowOff>95250</xdr:rowOff>
    </xdr:from>
    <xdr:ext cx="2219325" cy="1000125"/>
    <xdr:pic>
      <xdr:nvPicPr>
        <xdr:cNvPr id="2" name="image2.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55575" y="254000"/>
          <a:ext cx="2219325" cy="1000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247650</xdr:colOff>
      <xdr:row>2</xdr:row>
      <xdr:rowOff>57150</xdr:rowOff>
    </xdr:from>
    <xdr:ext cx="2219325" cy="1152525"/>
    <xdr:pic>
      <xdr:nvPicPr>
        <xdr:cNvPr id="2" name="image3.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4.png">
          <a:extLst>
            <a:ext uri="{FF2B5EF4-FFF2-40B4-BE49-F238E27FC236}">
              <a16:creationId xmlns:a16="http://schemas.microsoft.com/office/drawing/2014/main" xmlns="" id="{EB53DD10-EA46-2C43-BE95-94BC90607573}"/>
            </a:ext>
          </a:extLst>
        </xdr:cNvPr>
        <xdr:cNvPicPr preferRelativeResize="0"/>
      </xdr:nvPicPr>
      <xdr:blipFill>
        <a:blip xmlns:r="http://schemas.openxmlformats.org/officeDocument/2006/relationships" r:embed="rId1" cstate="print"/>
        <a:stretch>
          <a:fillRect/>
        </a:stretch>
      </xdr:blipFill>
      <xdr:spPr>
        <a:xfrm>
          <a:off x="447675" y="0"/>
          <a:ext cx="180975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409575</xdr:colOff>
      <xdr:row>1</xdr:row>
      <xdr:rowOff>47625</xdr:rowOff>
    </xdr:from>
    <xdr:ext cx="1619250" cy="733425"/>
    <xdr:pic>
      <xdr:nvPicPr>
        <xdr:cNvPr id="2" name="image5.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1</xdr:row>
      <xdr:rowOff>142875</xdr:rowOff>
    </xdr:from>
    <xdr:ext cx="1914525" cy="523875"/>
    <xdr:pic>
      <xdr:nvPicPr>
        <xdr:cNvPr id="2" name="image7.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2" name="image6.png">
          <a:extLst>
            <a:ext uri="{FF2B5EF4-FFF2-40B4-BE49-F238E27FC236}">
              <a16:creationId xmlns:a16="http://schemas.microsoft.com/office/drawing/2014/main" xmlns="" id="{51D6D744-77CC-7144-870E-64C1645366F9}"/>
            </a:ext>
          </a:extLst>
        </xdr:cNvPr>
        <xdr:cNvPicPr preferRelativeResize="0"/>
      </xdr:nvPicPr>
      <xdr:blipFill>
        <a:blip xmlns:r="http://schemas.openxmlformats.org/officeDocument/2006/relationships" r:embed="rId1" cstate="print"/>
        <a:stretch>
          <a:fillRect/>
        </a:stretch>
      </xdr:blipFill>
      <xdr:spPr>
        <a:xfrm>
          <a:off x="152400" y="241300"/>
          <a:ext cx="1752600" cy="6572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228600</xdr:rowOff>
    </xdr:from>
    <xdr:ext cx="1819275" cy="714375"/>
    <xdr:pic>
      <xdr:nvPicPr>
        <xdr:cNvPr id="2" name="image8.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384175</xdr:colOff>
      <xdr:row>2</xdr:row>
      <xdr:rowOff>76200</xdr:rowOff>
    </xdr:from>
    <xdr:ext cx="1771650" cy="657225"/>
    <xdr:pic>
      <xdr:nvPicPr>
        <xdr:cNvPr id="2" name="image9.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384175" y="469900"/>
          <a:ext cx="1771650" cy="6572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hyperlink" Target="http://www.cundinamarca.gov.co/"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0"/>
  <sheetViews>
    <sheetView showGridLines="0" zoomScale="60" zoomScaleNormal="60" workbookViewId="0">
      <selection activeCell="B9" sqref="B9:J9"/>
    </sheetView>
  </sheetViews>
  <sheetFormatPr baseColWidth="10" defaultColWidth="14.42578125" defaultRowHeight="15" customHeight="1"/>
  <cols>
    <col min="1" max="1" width="38.42578125" style="77" customWidth="1"/>
    <col min="2" max="2" width="39.28515625" style="77" customWidth="1"/>
    <col min="3" max="3" width="31.42578125" style="77" customWidth="1"/>
    <col min="4" max="6" width="10.7109375" style="77" customWidth="1"/>
    <col min="7" max="7" width="59.28515625" style="77" customWidth="1"/>
    <col min="8" max="8" width="21.7109375" style="77" customWidth="1"/>
    <col min="9" max="9" width="21.42578125" style="77" customWidth="1"/>
    <col min="10" max="10" width="17" style="77" customWidth="1"/>
    <col min="11" max="11" width="10.7109375" style="77" customWidth="1"/>
    <col min="12" max="16384" width="14.42578125" style="77"/>
  </cols>
  <sheetData>
    <row r="1" spans="1:11" ht="15.75" thickBot="1">
      <c r="A1" s="84"/>
      <c r="B1" s="84"/>
      <c r="C1" s="84"/>
      <c r="D1" s="84"/>
      <c r="E1" s="84"/>
      <c r="F1" s="84"/>
      <c r="G1" s="84"/>
      <c r="H1" s="84"/>
      <c r="I1" s="84"/>
      <c r="J1" s="84"/>
    </row>
    <row r="2" spans="1:11" ht="26.25" customHeight="1" thickBot="1">
      <c r="A2" s="423"/>
      <c r="B2" s="426" t="s">
        <v>0</v>
      </c>
      <c r="C2" s="419"/>
      <c r="D2" s="419"/>
      <c r="E2" s="419"/>
      <c r="F2" s="419"/>
      <c r="G2" s="427"/>
      <c r="H2" s="438" t="s">
        <v>1</v>
      </c>
      <c r="I2" s="439"/>
      <c r="J2" s="440"/>
      <c r="K2" s="94"/>
    </row>
    <row r="3" spans="1:11" ht="28.5" customHeight="1" thickBot="1">
      <c r="A3" s="424"/>
      <c r="B3" s="435"/>
      <c r="C3" s="436"/>
      <c r="D3" s="436"/>
      <c r="E3" s="436"/>
      <c r="F3" s="436"/>
      <c r="G3" s="437"/>
      <c r="H3" s="438" t="s">
        <v>320</v>
      </c>
      <c r="I3" s="439"/>
      <c r="J3" s="440"/>
      <c r="K3" s="94"/>
    </row>
    <row r="4" spans="1:11" ht="26.25" customHeight="1">
      <c r="A4" s="424"/>
      <c r="B4" s="426" t="s">
        <v>316</v>
      </c>
      <c r="C4" s="419"/>
      <c r="D4" s="419"/>
      <c r="E4" s="419"/>
      <c r="F4" s="419"/>
      <c r="G4" s="427"/>
      <c r="H4" s="430" t="s">
        <v>319</v>
      </c>
      <c r="I4" s="431"/>
      <c r="J4" s="420"/>
      <c r="K4" s="94"/>
    </row>
    <row r="5" spans="1:11" ht="5.25" customHeight="1" thickBot="1">
      <c r="A5" s="424"/>
      <c r="B5" s="428"/>
      <c r="C5" s="428"/>
      <c r="D5" s="428"/>
      <c r="E5" s="428"/>
      <c r="F5" s="428"/>
      <c r="G5" s="429"/>
      <c r="H5" s="432"/>
      <c r="I5" s="433"/>
      <c r="J5" s="434"/>
      <c r="K5" s="94"/>
    </row>
    <row r="6" spans="1:11" ht="15" customHeight="1" thickBot="1">
      <c r="A6" s="425"/>
      <c r="B6" s="421"/>
      <c r="C6" s="416"/>
      <c r="D6" s="416"/>
      <c r="E6" s="416"/>
      <c r="F6" s="416"/>
      <c r="G6" s="416"/>
      <c r="H6" s="416"/>
      <c r="I6" s="416"/>
      <c r="J6" s="422"/>
      <c r="K6" s="95"/>
    </row>
    <row r="7" spans="1:11" ht="29.25" customHeight="1" thickBot="1">
      <c r="A7" s="443" t="s">
        <v>2</v>
      </c>
      <c r="B7" s="416"/>
      <c r="C7" s="416"/>
      <c r="D7" s="416"/>
      <c r="E7" s="416"/>
      <c r="F7" s="416"/>
      <c r="G7" s="416"/>
      <c r="H7" s="416"/>
      <c r="I7" s="416"/>
      <c r="J7" s="417"/>
      <c r="K7" s="97"/>
    </row>
    <row r="8" spans="1:11" ht="18.75" thickBot="1">
      <c r="A8" s="441" t="s">
        <v>3</v>
      </c>
      <c r="B8" s="442"/>
      <c r="C8" s="442"/>
      <c r="D8" s="442"/>
      <c r="E8" s="442"/>
      <c r="F8" s="442"/>
      <c r="G8" s="442"/>
      <c r="H8" s="442"/>
      <c r="I8" s="442"/>
      <c r="J8" s="437"/>
      <c r="K8" s="97"/>
    </row>
    <row r="9" spans="1:11" ht="123.75" customHeight="1" thickBot="1">
      <c r="A9" s="86" t="s">
        <v>4</v>
      </c>
      <c r="B9" s="418" t="s">
        <v>5</v>
      </c>
      <c r="C9" s="419"/>
      <c r="D9" s="419"/>
      <c r="E9" s="419"/>
      <c r="F9" s="419"/>
      <c r="G9" s="419"/>
      <c r="H9" s="419"/>
      <c r="I9" s="419"/>
      <c r="J9" s="420"/>
    </row>
    <row r="10" spans="1:11" ht="100.5" customHeight="1" thickBot="1">
      <c r="A10" s="87" t="s">
        <v>6</v>
      </c>
      <c r="B10" s="415" t="s">
        <v>7</v>
      </c>
      <c r="C10" s="416"/>
      <c r="D10" s="416"/>
      <c r="E10" s="416"/>
      <c r="F10" s="416"/>
      <c r="G10" s="416"/>
      <c r="H10" s="416"/>
      <c r="I10" s="416"/>
      <c r="J10" s="417"/>
    </row>
    <row r="11" spans="1:11" ht="18.75" customHeight="1" thickBot="1">
      <c r="A11" s="88" t="s">
        <v>8</v>
      </c>
      <c r="B11" s="415" t="s">
        <v>9</v>
      </c>
      <c r="C11" s="416"/>
      <c r="D11" s="416"/>
      <c r="E11" s="416"/>
      <c r="F11" s="416"/>
      <c r="G11" s="416"/>
      <c r="H11" s="416"/>
      <c r="I11" s="416"/>
      <c r="J11" s="417"/>
    </row>
    <row r="12" spans="1:11" ht="14.25">
      <c r="A12" s="9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10:J10"/>
    <mergeCell ref="B11:J11"/>
    <mergeCell ref="B9:J9"/>
    <mergeCell ref="B6:J6"/>
    <mergeCell ref="A2:A6"/>
    <mergeCell ref="B4:G5"/>
    <mergeCell ref="H4:J5"/>
    <mergeCell ref="B2:G3"/>
    <mergeCell ref="H2:J2"/>
    <mergeCell ref="H3:J3"/>
    <mergeCell ref="A8:J8"/>
    <mergeCell ref="A7:J7"/>
  </mergeCell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48" t="s">
        <v>169</v>
      </c>
      <c r="D1" s="48" t="s">
        <v>170</v>
      </c>
      <c r="F1" s="775" t="s">
        <v>171</v>
      </c>
      <c r="G1" s="474"/>
      <c r="H1" s="474"/>
      <c r="I1" s="474"/>
      <c r="J1" s="475"/>
      <c r="L1" s="775" t="s">
        <v>172</v>
      </c>
      <c r="M1" s="474"/>
      <c r="N1" s="474"/>
      <c r="O1" s="475"/>
      <c r="Q1" s="775" t="s">
        <v>173</v>
      </c>
      <c r="R1" s="474"/>
      <c r="S1" s="474"/>
      <c r="T1" s="475"/>
      <c r="V1" s="775" t="s">
        <v>174</v>
      </c>
      <c r="W1" s="474"/>
      <c r="X1" s="474"/>
      <c r="Y1" s="475"/>
      <c r="AA1" s="775" t="s">
        <v>175</v>
      </c>
      <c r="AB1" s="474"/>
      <c r="AC1" s="474"/>
      <c r="AD1" s="475"/>
    </row>
    <row r="2" spans="1:39">
      <c r="B2" s="48" t="s">
        <v>176</v>
      </c>
      <c r="D2" s="48" t="s">
        <v>177</v>
      </c>
      <c r="F2" s="45" t="s">
        <v>178</v>
      </c>
      <c r="G2" s="45" t="s">
        <v>179</v>
      </c>
      <c r="H2" s="45"/>
      <c r="I2" s="45" t="s">
        <v>180</v>
      </c>
      <c r="J2" s="45" t="s">
        <v>181</v>
      </c>
      <c r="L2" s="45" t="s">
        <v>178</v>
      </c>
      <c r="M2" s="45" t="s">
        <v>179</v>
      </c>
      <c r="N2" s="45"/>
      <c r="O2" s="45" t="s">
        <v>180</v>
      </c>
      <c r="Q2" s="45" t="s">
        <v>178</v>
      </c>
      <c r="R2" s="45" t="s">
        <v>179</v>
      </c>
      <c r="S2" s="45"/>
      <c r="T2" s="45" t="s">
        <v>180</v>
      </c>
      <c r="V2" s="45" t="s">
        <v>178</v>
      </c>
      <c r="W2" s="45" t="s">
        <v>179</v>
      </c>
      <c r="X2" s="45"/>
      <c r="Y2" s="45" t="s">
        <v>180</v>
      </c>
      <c r="AA2" s="45" t="s">
        <v>178</v>
      </c>
      <c r="AB2" s="45" t="s">
        <v>179</v>
      </c>
      <c r="AC2" s="45"/>
      <c r="AD2" s="45" t="s">
        <v>180</v>
      </c>
      <c r="AG2" t="s">
        <v>182</v>
      </c>
      <c r="AI2" t="s">
        <v>183</v>
      </c>
      <c r="AM2" t="s">
        <v>184</v>
      </c>
    </row>
    <row r="3" spans="1:39" ht="45">
      <c r="B3" s="48" t="s">
        <v>185</v>
      </c>
      <c r="D3" s="48" t="s">
        <v>186</v>
      </c>
      <c r="F3" s="45">
        <v>1</v>
      </c>
      <c r="G3" s="45" t="s">
        <v>93</v>
      </c>
      <c r="H3" s="45" t="str">
        <f t="shared" ref="H3:H7" si="0">CONCATENATE(F3,"-",G3)</f>
        <v>1-Rara vez</v>
      </c>
      <c r="I3" s="45" t="s">
        <v>187</v>
      </c>
      <c r="J3" s="45" t="s">
        <v>188</v>
      </c>
      <c r="L3" s="48">
        <v>1</v>
      </c>
      <c r="M3" s="45" t="s">
        <v>189</v>
      </c>
      <c r="N3" s="45" t="str">
        <f t="shared" ref="N3:N7" si="1">CONCATENATE(L3,"-",M3)</f>
        <v>1-Insignificante</v>
      </c>
      <c r="O3" s="45" t="s">
        <v>190</v>
      </c>
      <c r="Q3" s="48">
        <v>1</v>
      </c>
      <c r="R3" s="45" t="s">
        <v>189</v>
      </c>
      <c r="S3" s="45" t="str">
        <f t="shared" ref="S3:S7" si="2">CONCATENATE(Q3,"-",R3)</f>
        <v>1-Insignificante</v>
      </c>
      <c r="T3" s="45" t="s">
        <v>191</v>
      </c>
      <c r="V3" s="48">
        <v>1</v>
      </c>
      <c r="W3" s="45" t="s">
        <v>189</v>
      </c>
      <c r="X3" s="45" t="str">
        <f t="shared" ref="X3:X7" si="3">CONCATENATE(V3,"-",W3)</f>
        <v>1-Insignificante</v>
      </c>
      <c r="Y3" s="45" t="s">
        <v>192</v>
      </c>
      <c r="AA3" s="48">
        <v>1</v>
      </c>
      <c r="AB3" s="45" t="s">
        <v>189</v>
      </c>
      <c r="AC3" s="45" t="str">
        <f t="shared" ref="AC3:AC7" si="4">CONCATENATE(AA3,"-",AB3)</f>
        <v>1-Insignificante</v>
      </c>
      <c r="AD3" s="45"/>
      <c r="AG3" t="s">
        <v>193</v>
      </c>
      <c r="AI3" t="s">
        <v>194</v>
      </c>
      <c r="AK3" t="s">
        <v>195</v>
      </c>
      <c r="AM3" t="s">
        <v>61</v>
      </c>
    </row>
    <row r="4" spans="1:39" ht="45">
      <c r="B4" s="48" t="s">
        <v>196</v>
      </c>
      <c r="D4" s="48" t="s">
        <v>197</v>
      </c>
      <c r="F4" s="45">
        <v>2</v>
      </c>
      <c r="G4" s="45" t="s">
        <v>198</v>
      </c>
      <c r="H4" s="45" t="str">
        <f t="shared" si="0"/>
        <v>2-Improbable</v>
      </c>
      <c r="I4" s="45" t="s">
        <v>199</v>
      </c>
      <c r="J4" s="45" t="s">
        <v>200</v>
      </c>
      <c r="L4" s="45">
        <v>2</v>
      </c>
      <c r="M4" s="45" t="s">
        <v>201</v>
      </c>
      <c r="N4" s="45" t="str">
        <f t="shared" si="1"/>
        <v>2-Menor</v>
      </c>
      <c r="O4" s="45" t="s">
        <v>202</v>
      </c>
      <c r="Q4" s="45">
        <v>2</v>
      </c>
      <c r="R4" s="45" t="s">
        <v>201</v>
      </c>
      <c r="S4" s="45" t="str">
        <f t="shared" si="2"/>
        <v>2-Menor</v>
      </c>
      <c r="T4" s="45" t="s">
        <v>203</v>
      </c>
      <c r="V4" s="45">
        <v>2</v>
      </c>
      <c r="W4" s="45" t="s">
        <v>201</v>
      </c>
      <c r="X4" s="45" t="str">
        <f t="shared" si="3"/>
        <v>2-Menor</v>
      </c>
      <c r="Y4" s="45" t="s">
        <v>204</v>
      </c>
      <c r="AA4" s="45">
        <v>2</v>
      </c>
      <c r="AB4" s="45" t="s">
        <v>201</v>
      </c>
      <c r="AC4" s="45" t="str">
        <f t="shared" si="4"/>
        <v>2-Menor</v>
      </c>
      <c r="AD4" s="45"/>
      <c r="AG4" t="s">
        <v>205</v>
      </c>
      <c r="AI4" t="s">
        <v>206</v>
      </c>
      <c r="AK4" t="s">
        <v>108</v>
      </c>
    </row>
    <row r="5" spans="1:39" ht="45">
      <c r="B5" s="48" t="s">
        <v>207</v>
      </c>
      <c r="D5" s="48" t="s">
        <v>208</v>
      </c>
      <c r="F5" s="45">
        <v>3</v>
      </c>
      <c r="G5" s="45" t="s">
        <v>209</v>
      </c>
      <c r="H5" s="45" t="str">
        <f t="shared" si="0"/>
        <v>3-Posible</v>
      </c>
      <c r="I5" s="45" t="s">
        <v>210</v>
      </c>
      <c r="J5" s="45" t="s">
        <v>211</v>
      </c>
      <c r="L5" s="45">
        <v>3</v>
      </c>
      <c r="M5" s="45" t="s">
        <v>92</v>
      </c>
      <c r="N5" s="45" t="str">
        <f t="shared" si="1"/>
        <v>3-Moderado</v>
      </c>
      <c r="O5" s="45" t="s">
        <v>212</v>
      </c>
      <c r="Q5" s="45">
        <v>3</v>
      </c>
      <c r="R5" s="45" t="s">
        <v>92</v>
      </c>
      <c r="S5" s="45" t="str">
        <f t="shared" si="2"/>
        <v>3-Moderado</v>
      </c>
      <c r="T5" s="45" t="s">
        <v>213</v>
      </c>
      <c r="V5" s="45">
        <v>3</v>
      </c>
      <c r="W5" s="45" t="s">
        <v>92</v>
      </c>
      <c r="X5" s="45" t="str">
        <f t="shared" si="3"/>
        <v>3-Moderado</v>
      </c>
      <c r="Y5" s="45" t="s">
        <v>214</v>
      </c>
      <c r="AA5" s="45">
        <v>3</v>
      </c>
      <c r="AB5" s="45" t="s">
        <v>92</v>
      </c>
      <c r="AC5" s="45" t="str">
        <f t="shared" si="4"/>
        <v>3-Moderado</v>
      </c>
      <c r="AD5" s="45" t="s">
        <v>215</v>
      </c>
      <c r="AG5" t="s">
        <v>216</v>
      </c>
      <c r="AI5" t="s">
        <v>217</v>
      </c>
    </row>
    <row r="6" spans="1:39" ht="45">
      <c r="B6" s="48" t="s">
        <v>218</v>
      </c>
      <c r="D6" s="48" t="s">
        <v>219</v>
      </c>
      <c r="F6" s="45">
        <v>4</v>
      </c>
      <c r="G6" s="45" t="s">
        <v>94</v>
      </c>
      <c r="H6" s="45" t="str">
        <f t="shared" si="0"/>
        <v>4-Probable</v>
      </c>
      <c r="I6" s="45" t="s">
        <v>220</v>
      </c>
      <c r="J6" s="45" t="s">
        <v>221</v>
      </c>
      <c r="L6" s="45">
        <v>4</v>
      </c>
      <c r="M6" s="45" t="s">
        <v>222</v>
      </c>
      <c r="N6" s="45" t="str">
        <f t="shared" si="1"/>
        <v>4-Mayor</v>
      </c>
      <c r="O6" s="45" t="s">
        <v>223</v>
      </c>
      <c r="Q6" s="45">
        <v>4</v>
      </c>
      <c r="R6" s="45" t="s">
        <v>222</v>
      </c>
      <c r="S6" s="45" t="str">
        <f t="shared" si="2"/>
        <v>4-Mayor</v>
      </c>
      <c r="T6" s="45" t="s">
        <v>224</v>
      </c>
      <c r="V6" s="45">
        <v>4</v>
      </c>
      <c r="W6" s="45" t="s">
        <v>222</v>
      </c>
      <c r="X6" s="45" t="str">
        <f t="shared" si="3"/>
        <v>4-Mayor</v>
      </c>
      <c r="Y6" s="45" t="s">
        <v>225</v>
      </c>
      <c r="AA6" s="45">
        <v>4</v>
      </c>
      <c r="AB6" s="45" t="s">
        <v>222</v>
      </c>
      <c r="AC6" s="45" t="str">
        <f t="shared" si="4"/>
        <v>4-Mayor</v>
      </c>
      <c r="AD6" s="45" t="s">
        <v>226</v>
      </c>
      <c r="AG6" t="s">
        <v>197</v>
      </c>
      <c r="AI6" t="s">
        <v>227</v>
      </c>
    </row>
    <row r="7" spans="1:39" ht="45">
      <c r="B7" s="49" t="s">
        <v>228</v>
      </c>
      <c r="D7" s="48" t="s">
        <v>229</v>
      </c>
      <c r="F7" s="45">
        <v>5</v>
      </c>
      <c r="G7" s="45" t="s">
        <v>230</v>
      </c>
      <c r="H7" s="45" t="str">
        <f t="shared" si="0"/>
        <v>5-Casi seguro</v>
      </c>
      <c r="I7" s="45" t="s">
        <v>231</v>
      </c>
      <c r="J7" s="45" t="s">
        <v>232</v>
      </c>
      <c r="L7" s="45">
        <v>5</v>
      </c>
      <c r="M7" s="45" t="s">
        <v>233</v>
      </c>
      <c r="N7" s="45" t="str">
        <f t="shared" si="1"/>
        <v>5-Catastrofico</v>
      </c>
      <c r="O7" s="45" t="s">
        <v>234</v>
      </c>
      <c r="Q7" s="45">
        <v>5</v>
      </c>
      <c r="R7" s="45" t="s">
        <v>233</v>
      </c>
      <c r="S7" s="45" t="str">
        <f t="shared" si="2"/>
        <v>5-Catastrofico</v>
      </c>
      <c r="T7" s="45" t="s">
        <v>235</v>
      </c>
      <c r="V7" s="45">
        <v>5</v>
      </c>
      <c r="W7" s="45" t="s">
        <v>233</v>
      </c>
      <c r="X7" s="45" t="str">
        <f t="shared" si="3"/>
        <v>5-Catastrofico</v>
      </c>
      <c r="Y7" s="45" t="s">
        <v>236</v>
      </c>
      <c r="AA7" s="45">
        <v>5</v>
      </c>
      <c r="AB7" s="45" t="s">
        <v>233</v>
      </c>
      <c r="AC7" s="45" t="str">
        <f t="shared" si="4"/>
        <v>5-Catastrofico</v>
      </c>
      <c r="AD7" s="45" t="s">
        <v>237</v>
      </c>
    </row>
    <row r="8" spans="1:39">
      <c r="B8" s="49" t="s">
        <v>238</v>
      </c>
      <c r="D8" s="49" t="s">
        <v>239</v>
      </c>
    </row>
    <row r="15" spans="1:39">
      <c r="A15" s="776" t="s">
        <v>171</v>
      </c>
      <c r="B15" s="50"/>
      <c r="C15" s="778" t="s">
        <v>61</v>
      </c>
      <c r="D15" s="627"/>
      <c r="E15" s="627"/>
      <c r="F15" s="627"/>
      <c r="G15" s="628"/>
    </row>
    <row r="16" spans="1:39">
      <c r="A16" s="777"/>
      <c r="B16" s="50"/>
      <c r="C16" s="50" t="s">
        <v>240</v>
      </c>
      <c r="D16" s="50" t="s">
        <v>241</v>
      </c>
      <c r="E16" s="50" t="s">
        <v>242</v>
      </c>
      <c r="F16" s="50" t="s">
        <v>243</v>
      </c>
      <c r="G16" s="50" t="s">
        <v>244</v>
      </c>
    </row>
    <row r="17" spans="1:7">
      <c r="A17" s="777"/>
      <c r="B17" s="50" t="s">
        <v>245</v>
      </c>
      <c r="C17" s="51">
        <v>1</v>
      </c>
      <c r="D17" s="51">
        <v>2</v>
      </c>
      <c r="E17" s="52">
        <v>3</v>
      </c>
      <c r="F17" s="53">
        <v>4</v>
      </c>
      <c r="G17" s="54">
        <v>5</v>
      </c>
    </row>
    <row r="18" spans="1:7">
      <c r="A18" s="777"/>
      <c r="B18" s="50" t="s">
        <v>246</v>
      </c>
      <c r="C18" s="55">
        <v>2</v>
      </c>
      <c r="D18" s="55">
        <v>4</v>
      </c>
      <c r="E18" s="52">
        <v>6</v>
      </c>
      <c r="F18" s="56">
        <v>8</v>
      </c>
      <c r="G18" s="54">
        <v>10</v>
      </c>
    </row>
    <row r="19" spans="1:7">
      <c r="A19" s="777"/>
      <c r="B19" s="50" t="s">
        <v>247</v>
      </c>
      <c r="C19" s="55">
        <v>3</v>
      </c>
      <c r="D19" s="52">
        <v>6</v>
      </c>
      <c r="E19" s="56">
        <v>9</v>
      </c>
      <c r="F19" s="54">
        <v>12</v>
      </c>
      <c r="G19" s="54">
        <v>15</v>
      </c>
    </row>
    <row r="20" spans="1:7">
      <c r="A20" s="777"/>
      <c r="B20" s="50" t="s">
        <v>248</v>
      </c>
      <c r="C20" s="52">
        <v>4</v>
      </c>
      <c r="D20" s="56">
        <v>8</v>
      </c>
      <c r="E20" s="56">
        <v>12</v>
      </c>
      <c r="F20" s="54">
        <v>16</v>
      </c>
      <c r="G20" s="57">
        <v>20</v>
      </c>
    </row>
    <row r="21" spans="1:7" ht="15.75" customHeight="1">
      <c r="A21" s="609"/>
      <c r="B21" s="50" t="s">
        <v>249</v>
      </c>
      <c r="C21" s="56">
        <v>5</v>
      </c>
      <c r="D21" s="56">
        <v>10</v>
      </c>
      <c r="E21" s="54">
        <v>15</v>
      </c>
      <c r="F21" s="54">
        <v>20</v>
      </c>
      <c r="G21" s="57">
        <v>25</v>
      </c>
    </row>
    <row r="22" spans="1:7" ht="15.75" customHeight="1"/>
    <row r="23" spans="1:7" ht="15.75" customHeight="1"/>
    <row r="24" spans="1:7" ht="15.75" customHeight="1"/>
    <row r="25" spans="1:7" ht="15.75" customHeight="1">
      <c r="B25" t="s">
        <v>250</v>
      </c>
      <c r="C25" t="s">
        <v>251</v>
      </c>
      <c r="D25">
        <v>11</v>
      </c>
      <c r="E25" t="s">
        <v>252</v>
      </c>
      <c r="F25">
        <v>1</v>
      </c>
    </row>
    <row r="26" spans="1:7" ht="15.75" customHeight="1">
      <c r="C26" t="s">
        <v>253</v>
      </c>
      <c r="D26">
        <v>12</v>
      </c>
      <c r="E26" t="s">
        <v>254</v>
      </c>
      <c r="F26">
        <v>2</v>
      </c>
    </row>
    <row r="27" spans="1:7" ht="15.75" customHeight="1">
      <c r="C27" t="s">
        <v>255</v>
      </c>
      <c r="D27">
        <v>13</v>
      </c>
      <c r="E27" t="s">
        <v>256</v>
      </c>
      <c r="F27">
        <v>3</v>
      </c>
    </row>
    <row r="28" spans="1:7" ht="15.75" customHeight="1">
      <c r="C28" t="s">
        <v>257</v>
      </c>
      <c r="D28">
        <v>14</v>
      </c>
      <c r="E28" t="s">
        <v>258</v>
      </c>
      <c r="F28">
        <v>4</v>
      </c>
    </row>
    <row r="29" spans="1:7" ht="15.75" customHeight="1">
      <c r="C29" t="s">
        <v>259</v>
      </c>
      <c r="D29">
        <v>15</v>
      </c>
      <c r="E29" t="s">
        <v>260</v>
      </c>
      <c r="F29">
        <v>5</v>
      </c>
    </row>
    <row r="30" spans="1:7" ht="15.75" customHeight="1">
      <c r="B30" t="s">
        <v>261</v>
      </c>
      <c r="C30" t="s">
        <v>251</v>
      </c>
      <c r="D30">
        <v>21</v>
      </c>
      <c r="E30" t="s">
        <v>254</v>
      </c>
      <c r="F30">
        <v>6</v>
      </c>
    </row>
    <row r="31" spans="1:7" ht="15.75" customHeight="1">
      <c r="C31" t="s">
        <v>253</v>
      </c>
      <c r="D31">
        <v>22</v>
      </c>
      <c r="E31" t="s">
        <v>262</v>
      </c>
      <c r="F31">
        <v>7</v>
      </c>
    </row>
    <row r="32" spans="1:7" ht="15.75" customHeight="1">
      <c r="C32" t="s">
        <v>255</v>
      </c>
      <c r="D32">
        <v>23</v>
      </c>
      <c r="E32" t="s">
        <v>263</v>
      </c>
      <c r="F32">
        <v>8</v>
      </c>
    </row>
    <row r="33" spans="2:6" ht="15.75" customHeight="1">
      <c r="C33" t="s">
        <v>257</v>
      </c>
      <c r="D33">
        <v>24</v>
      </c>
      <c r="E33" t="s">
        <v>264</v>
      </c>
      <c r="F33">
        <v>9</v>
      </c>
    </row>
    <row r="34" spans="2:6" ht="15.75" customHeight="1">
      <c r="C34" t="s">
        <v>259</v>
      </c>
      <c r="D34">
        <v>25</v>
      </c>
      <c r="E34" t="s">
        <v>265</v>
      </c>
      <c r="F34">
        <v>10</v>
      </c>
    </row>
    <row r="35" spans="2:6" ht="15.75" customHeight="1">
      <c r="B35" t="s">
        <v>266</v>
      </c>
      <c r="C35" t="s">
        <v>251</v>
      </c>
      <c r="D35">
        <v>31</v>
      </c>
      <c r="E35" t="s">
        <v>267</v>
      </c>
      <c r="F35">
        <v>11</v>
      </c>
    </row>
    <row r="36" spans="2:6" ht="15.75" customHeight="1">
      <c r="C36" t="s">
        <v>253</v>
      </c>
      <c r="D36">
        <v>32</v>
      </c>
      <c r="E36" t="s">
        <v>263</v>
      </c>
      <c r="F36">
        <v>12</v>
      </c>
    </row>
    <row r="37" spans="2:6" ht="15.75" customHeight="1">
      <c r="C37" t="s">
        <v>255</v>
      </c>
      <c r="D37">
        <v>33</v>
      </c>
      <c r="E37" t="s">
        <v>268</v>
      </c>
      <c r="F37">
        <v>13</v>
      </c>
    </row>
    <row r="38" spans="2:6" ht="15.75" customHeight="1">
      <c r="C38" t="s">
        <v>257</v>
      </c>
      <c r="D38">
        <v>34</v>
      </c>
      <c r="E38" t="s">
        <v>269</v>
      </c>
      <c r="F38">
        <v>14</v>
      </c>
    </row>
    <row r="39" spans="2:6" ht="15.75" customHeight="1">
      <c r="C39" t="s">
        <v>259</v>
      </c>
      <c r="D39">
        <v>35</v>
      </c>
      <c r="E39" t="s">
        <v>270</v>
      </c>
      <c r="F39">
        <v>15</v>
      </c>
    </row>
    <row r="40" spans="2:6" ht="15.75" customHeight="1">
      <c r="B40" t="s">
        <v>271</v>
      </c>
      <c r="C40" t="s">
        <v>251</v>
      </c>
      <c r="D40">
        <v>41</v>
      </c>
      <c r="E40" t="s">
        <v>272</v>
      </c>
      <c r="F40">
        <v>16</v>
      </c>
    </row>
    <row r="41" spans="2:6" ht="15.75" customHeight="1">
      <c r="C41" t="s">
        <v>253</v>
      </c>
      <c r="D41">
        <v>42</v>
      </c>
      <c r="E41" t="s">
        <v>264</v>
      </c>
      <c r="F41">
        <v>17</v>
      </c>
    </row>
    <row r="42" spans="2:6" ht="15.75" customHeight="1">
      <c r="C42" t="s">
        <v>255</v>
      </c>
      <c r="D42">
        <v>43</v>
      </c>
      <c r="E42" t="s">
        <v>273</v>
      </c>
      <c r="F42">
        <v>18</v>
      </c>
    </row>
    <row r="43" spans="2:6" ht="15.75" customHeight="1">
      <c r="C43" t="s">
        <v>257</v>
      </c>
      <c r="D43">
        <v>44</v>
      </c>
      <c r="E43" t="s">
        <v>274</v>
      </c>
      <c r="F43">
        <v>19</v>
      </c>
    </row>
    <row r="44" spans="2:6" ht="15.75" customHeight="1">
      <c r="C44" t="s">
        <v>259</v>
      </c>
      <c r="D44">
        <v>45</v>
      </c>
      <c r="E44" t="s">
        <v>275</v>
      </c>
      <c r="F44">
        <v>20</v>
      </c>
    </row>
    <row r="45" spans="2:6" ht="15.75" customHeight="1">
      <c r="B45" t="s">
        <v>276</v>
      </c>
      <c r="C45" t="s">
        <v>251</v>
      </c>
      <c r="D45">
        <v>51</v>
      </c>
      <c r="E45" t="s">
        <v>277</v>
      </c>
      <c r="F45">
        <v>21</v>
      </c>
    </row>
    <row r="46" spans="2:6" ht="15.75" customHeight="1">
      <c r="C46" t="s">
        <v>253</v>
      </c>
      <c r="D46">
        <v>52</v>
      </c>
      <c r="E46" t="s">
        <v>278</v>
      </c>
      <c r="F46">
        <v>22</v>
      </c>
    </row>
    <row r="47" spans="2:6" ht="15.75" customHeight="1">
      <c r="C47" t="s">
        <v>255</v>
      </c>
      <c r="D47">
        <v>53</v>
      </c>
      <c r="E47" t="s">
        <v>270</v>
      </c>
      <c r="F47">
        <v>23</v>
      </c>
    </row>
    <row r="48" spans="2:6" ht="15.75" customHeight="1">
      <c r="C48" t="s">
        <v>257</v>
      </c>
      <c r="D48">
        <v>54</v>
      </c>
      <c r="E48" t="s">
        <v>275</v>
      </c>
      <c r="F48">
        <v>24</v>
      </c>
    </row>
    <row r="49" spans="2:6" ht="15.75" customHeight="1">
      <c r="C49" t="s">
        <v>259</v>
      </c>
      <c r="D49">
        <v>55</v>
      </c>
      <c r="E49" t="s">
        <v>279</v>
      </c>
      <c r="F49">
        <v>25</v>
      </c>
    </row>
    <row r="50" spans="2:6" ht="15.75" customHeight="1"/>
    <row r="51" spans="2:6" ht="15.75" customHeight="1"/>
    <row r="52" spans="2:6" ht="15.75" customHeight="1"/>
    <row r="53" spans="2:6" ht="15.75" customHeight="1">
      <c r="B53" t="s">
        <v>250</v>
      </c>
      <c r="C53" t="s">
        <v>280</v>
      </c>
      <c r="D53">
        <v>5</v>
      </c>
      <c r="E53" t="s">
        <v>281</v>
      </c>
    </row>
    <row r="54" spans="2:6" ht="15.75" customHeight="1">
      <c r="C54" t="s">
        <v>282</v>
      </c>
      <c r="D54">
        <v>10</v>
      </c>
      <c r="E54" t="s">
        <v>278</v>
      </c>
    </row>
    <row r="55" spans="2:6" ht="15.75" customHeight="1">
      <c r="C55" t="s">
        <v>283</v>
      </c>
      <c r="D55">
        <v>20</v>
      </c>
      <c r="E55" t="s">
        <v>275</v>
      </c>
    </row>
    <row r="56" spans="2:6" ht="15.75" customHeight="1">
      <c r="B56" t="s">
        <v>261</v>
      </c>
      <c r="C56" t="s">
        <v>284</v>
      </c>
      <c r="D56">
        <v>10</v>
      </c>
      <c r="E56" t="s">
        <v>285</v>
      </c>
    </row>
    <row r="57" spans="2:6" ht="15.75" customHeight="1">
      <c r="C57" t="s">
        <v>286</v>
      </c>
      <c r="D57">
        <v>20</v>
      </c>
      <c r="E57" t="s">
        <v>287</v>
      </c>
    </row>
    <row r="58" spans="2:6" ht="15.75" customHeight="1">
      <c r="C58" t="s">
        <v>288</v>
      </c>
      <c r="D58">
        <v>40</v>
      </c>
      <c r="E58" t="s">
        <v>289</v>
      </c>
    </row>
    <row r="59" spans="2:6" ht="15.75" customHeight="1">
      <c r="B59" t="s">
        <v>266</v>
      </c>
      <c r="C59" t="s">
        <v>284</v>
      </c>
      <c r="D59">
        <v>15</v>
      </c>
      <c r="E59" t="s">
        <v>290</v>
      </c>
    </row>
    <row r="60" spans="2:6" ht="15.75" customHeight="1">
      <c r="C60" t="s">
        <v>286</v>
      </c>
      <c r="D60">
        <v>30</v>
      </c>
      <c r="E60" t="s">
        <v>291</v>
      </c>
    </row>
    <row r="61" spans="2:6" ht="15.75" customHeight="1">
      <c r="C61" t="s">
        <v>288</v>
      </c>
      <c r="D61">
        <v>60</v>
      </c>
      <c r="E61" t="s">
        <v>292</v>
      </c>
    </row>
    <row r="62" spans="2:6" ht="15.75" customHeight="1">
      <c r="B62" t="s">
        <v>271</v>
      </c>
      <c r="C62" t="s">
        <v>284</v>
      </c>
      <c r="D62">
        <v>20</v>
      </c>
      <c r="E62" t="s">
        <v>287</v>
      </c>
    </row>
    <row r="63" spans="2:6" ht="15.75" customHeight="1">
      <c r="C63" t="s">
        <v>286</v>
      </c>
      <c r="D63">
        <v>40</v>
      </c>
      <c r="E63" t="s">
        <v>289</v>
      </c>
    </row>
    <row r="64" spans="2:6" ht="15.75" customHeight="1">
      <c r="C64" t="s">
        <v>288</v>
      </c>
      <c r="D64">
        <v>80</v>
      </c>
      <c r="E64" t="s">
        <v>293</v>
      </c>
    </row>
    <row r="65" spans="2:5" ht="15.75" customHeight="1">
      <c r="B65" t="s">
        <v>276</v>
      </c>
      <c r="C65" t="s">
        <v>284</v>
      </c>
      <c r="D65">
        <v>25</v>
      </c>
      <c r="E65" t="s">
        <v>279</v>
      </c>
    </row>
    <row r="66" spans="2:5" ht="15.75" customHeight="1">
      <c r="C66" t="s">
        <v>286</v>
      </c>
      <c r="D66">
        <v>50</v>
      </c>
      <c r="E66" t="s">
        <v>294</v>
      </c>
    </row>
    <row r="67" spans="2:5" ht="15.75" customHeight="1">
      <c r="C67" t="s">
        <v>288</v>
      </c>
      <c r="D67">
        <v>100</v>
      </c>
      <c r="E67" t="s">
        <v>295</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zoomScale="90" zoomScaleNormal="60" workbookViewId="0">
      <pane xSplit="2" ySplit="10" topLeftCell="C19" activePane="bottomRight" state="frozen"/>
      <selection pane="topRight" activeCell="C1" sqref="C1"/>
      <selection pane="bottomLeft" activeCell="A11" sqref="A11"/>
      <selection pane="bottomRight" activeCell="G19" sqref="G19"/>
    </sheetView>
  </sheetViews>
  <sheetFormatPr baseColWidth="10" defaultColWidth="14.42578125" defaultRowHeight="15" customHeight="1"/>
  <cols>
    <col min="1" max="1" width="40.42578125" style="77" customWidth="1"/>
    <col min="2" max="2" width="5.28515625" style="77" customWidth="1"/>
    <col min="3" max="3" width="51.42578125" style="77" customWidth="1"/>
    <col min="4" max="7" width="40.42578125" style="77" customWidth="1"/>
    <col min="8" max="8" width="34.7109375" style="77" customWidth="1"/>
    <col min="9" max="9" width="43.42578125" style="77" customWidth="1"/>
    <col min="10" max="10" width="0.42578125" style="77" customWidth="1"/>
    <col min="11" max="11" width="21.85546875" style="77" customWidth="1"/>
    <col min="12" max="16384" width="14.42578125" style="77"/>
  </cols>
  <sheetData>
    <row r="1" spans="1:11" ht="12.75" customHeight="1" thickBot="1">
      <c r="A1" s="97"/>
      <c r="B1" s="97"/>
      <c r="C1" s="97"/>
      <c r="D1" s="97"/>
      <c r="E1" s="97"/>
      <c r="F1" s="97"/>
      <c r="G1" s="97"/>
      <c r="H1" s="97"/>
      <c r="I1" s="97"/>
      <c r="J1" s="97"/>
      <c r="K1" s="97"/>
    </row>
    <row r="2" spans="1:11" ht="18.75" customHeight="1" thickBot="1">
      <c r="A2" s="113"/>
      <c r="B2" s="445" t="s">
        <v>0</v>
      </c>
      <c r="C2" s="419"/>
      <c r="D2" s="419"/>
      <c r="E2" s="419"/>
      <c r="F2" s="419"/>
      <c r="G2" s="427"/>
      <c r="H2" s="438" t="s">
        <v>1</v>
      </c>
      <c r="I2" s="439"/>
      <c r="J2" s="444"/>
      <c r="K2" s="97"/>
    </row>
    <row r="3" spans="1:11" ht="31.5" customHeight="1" thickBot="1">
      <c r="A3" s="114"/>
      <c r="B3" s="442"/>
      <c r="C3" s="436"/>
      <c r="D3" s="436"/>
      <c r="E3" s="436"/>
      <c r="F3" s="436"/>
      <c r="G3" s="437"/>
      <c r="H3" s="438" t="s">
        <v>321</v>
      </c>
      <c r="I3" s="439"/>
      <c r="J3" s="444"/>
      <c r="K3" s="97"/>
    </row>
    <row r="4" spans="1:11" ht="21" customHeight="1">
      <c r="A4" s="114"/>
      <c r="B4" s="445" t="s">
        <v>317</v>
      </c>
      <c r="C4" s="419"/>
      <c r="D4" s="419"/>
      <c r="E4" s="419"/>
      <c r="F4" s="419"/>
      <c r="G4" s="427"/>
      <c r="H4" s="450" t="s">
        <v>319</v>
      </c>
      <c r="I4" s="419"/>
      <c r="J4" s="451"/>
      <c r="K4" s="97"/>
    </row>
    <row r="5" spans="1:11" ht="21" customHeight="1" thickBot="1">
      <c r="A5" s="115"/>
      <c r="B5" s="442"/>
      <c r="C5" s="436"/>
      <c r="D5" s="436"/>
      <c r="E5" s="436"/>
      <c r="F5" s="436"/>
      <c r="G5" s="437"/>
      <c r="H5" s="452"/>
      <c r="I5" s="436"/>
      <c r="J5" s="453"/>
      <c r="K5" s="97"/>
    </row>
    <row r="6" spans="1:11" s="66" customFormat="1" ht="15" customHeight="1">
      <c r="B6" s="455"/>
      <c r="C6" s="431"/>
      <c r="D6" s="431"/>
      <c r="E6" s="431"/>
      <c r="F6" s="431"/>
      <c r="G6" s="431"/>
      <c r="H6" s="431"/>
      <c r="I6" s="431"/>
      <c r="J6" s="456"/>
      <c r="K6" s="111"/>
    </row>
    <row r="7" spans="1:11" s="66" customFormat="1" ht="15" customHeight="1">
      <c r="B7" s="112"/>
      <c r="K7" s="111"/>
    </row>
    <row r="8" spans="1:11" s="66" customFormat="1" ht="29.25" customHeight="1" thickBot="1">
      <c r="A8" s="454" t="s">
        <v>2</v>
      </c>
      <c r="B8" s="428"/>
      <c r="C8" s="428"/>
      <c r="D8" s="428"/>
      <c r="E8" s="428"/>
      <c r="F8" s="428"/>
      <c r="G8" s="428"/>
      <c r="H8" s="428"/>
      <c r="I8" s="111"/>
      <c r="J8" s="111"/>
      <c r="K8" s="111"/>
    </row>
    <row r="9" spans="1:11" ht="41.25" customHeight="1" thickBot="1">
      <c r="A9" s="457" t="s">
        <v>10</v>
      </c>
      <c r="B9" s="439"/>
      <c r="C9" s="439"/>
      <c r="D9" s="439"/>
      <c r="E9" s="439"/>
      <c r="F9" s="439"/>
      <c r="G9" s="439"/>
      <c r="H9" s="439"/>
      <c r="I9" s="99"/>
      <c r="J9" s="100"/>
      <c r="K9" s="97"/>
    </row>
    <row r="10" spans="1:11" ht="98.25" customHeight="1" thickBot="1">
      <c r="A10" s="107" t="s">
        <v>11</v>
      </c>
      <c r="B10" s="458" t="s">
        <v>12</v>
      </c>
      <c r="C10" s="459"/>
      <c r="D10" s="108" t="s">
        <v>13</v>
      </c>
      <c r="E10" s="109" t="s">
        <v>14</v>
      </c>
      <c r="F10" s="110" t="s">
        <v>15</v>
      </c>
      <c r="G10" s="107" t="s">
        <v>16</v>
      </c>
      <c r="H10" s="110" t="s">
        <v>17</v>
      </c>
      <c r="I10" s="110" t="s">
        <v>296</v>
      </c>
      <c r="J10" s="97"/>
      <c r="K10" s="97"/>
    </row>
    <row r="11" spans="1:11" ht="101.25" customHeight="1" thickBot="1">
      <c r="A11" s="446" t="s">
        <v>311</v>
      </c>
      <c r="B11" s="91" t="s">
        <v>18</v>
      </c>
      <c r="C11" s="144" t="s">
        <v>322</v>
      </c>
      <c r="D11" s="144" t="s">
        <v>323</v>
      </c>
      <c r="E11" s="144" t="s">
        <v>324</v>
      </c>
      <c r="F11" s="145" t="s">
        <v>325</v>
      </c>
      <c r="G11" s="101"/>
      <c r="H11" s="146" t="s">
        <v>101</v>
      </c>
      <c r="I11" s="146" t="s">
        <v>621</v>
      </c>
      <c r="J11" s="102"/>
      <c r="K11" s="103"/>
    </row>
    <row r="12" spans="1:11" ht="101.25" customHeight="1" thickBot="1">
      <c r="A12" s="448"/>
      <c r="B12" s="104" t="s">
        <v>19</v>
      </c>
      <c r="C12" s="146" t="s">
        <v>326</v>
      </c>
      <c r="D12" s="146" t="s">
        <v>327</v>
      </c>
      <c r="E12" s="146" t="s">
        <v>324</v>
      </c>
      <c r="F12" s="146" t="s">
        <v>325</v>
      </c>
      <c r="G12" s="101"/>
      <c r="H12" s="146" t="s">
        <v>101</v>
      </c>
      <c r="I12" s="146" t="s">
        <v>621</v>
      </c>
      <c r="J12" s="102"/>
      <c r="K12" s="103"/>
    </row>
    <row r="13" spans="1:11" ht="74.25" customHeight="1" thickBot="1">
      <c r="A13" s="447"/>
      <c r="B13" s="104" t="s">
        <v>20</v>
      </c>
      <c r="C13" s="146" t="s">
        <v>328</v>
      </c>
      <c r="D13" s="146" t="s">
        <v>329</v>
      </c>
      <c r="E13" s="146" t="s">
        <v>330</v>
      </c>
      <c r="F13" s="146" t="s">
        <v>331</v>
      </c>
      <c r="G13" s="101"/>
      <c r="H13" s="101"/>
      <c r="I13" s="101"/>
      <c r="J13" s="102"/>
      <c r="K13" s="103"/>
    </row>
    <row r="14" spans="1:11" ht="118.5" customHeight="1" thickBot="1">
      <c r="A14" s="446" t="s">
        <v>312</v>
      </c>
      <c r="B14" s="104" t="s">
        <v>21</v>
      </c>
      <c r="C14" s="146" t="s">
        <v>332</v>
      </c>
      <c r="D14" s="146" t="s">
        <v>333</v>
      </c>
      <c r="E14" s="146" t="s">
        <v>330</v>
      </c>
      <c r="F14" s="146" t="s">
        <v>334</v>
      </c>
      <c r="G14" s="101"/>
      <c r="H14" s="101"/>
      <c r="I14" s="101"/>
      <c r="J14" s="102"/>
      <c r="K14" s="97"/>
    </row>
    <row r="15" spans="1:11" ht="178.5" customHeight="1" thickBot="1">
      <c r="A15" s="449"/>
      <c r="B15" s="104" t="s">
        <v>22</v>
      </c>
      <c r="C15" s="146" t="s">
        <v>335</v>
      </c>
      <c r="D15" s="146" t="s">
        <v>336</v>
      </c>
      <c r="E15" s="146" t="s">
        <v>330</v>
      </c>
      <c r="F15" s="146" t="s">
        <v>337</v>
      </c>
      <c r="G15" s="101"/>
      <c r="H15" s="101"/>
      <c r="I15" s="101"/>
      <c r="J15" s="97"/>
      <c r="K15" s="97"/>
    </row>
    <row r="16" spans="1:11" ht="102.75" customHeight="1" thickBot="1">
      <c r="A16" s="446" t="s">
        <v>313</v>
      </c>
      <c r="B16" s="104" t="s">
        <v>23</v>
      </c>
      <c r="C16" s="146" t="s">
        <v>338</v>
      </c>
      <c r="D16" s="146" t="s">
        <v>339</v>
      </c>
      <c r="E16" s="146" t="s">
        <v>330</v>
      </c>
      <c r="F16" s="146" t="s">
        <v>334</v>
      </c>
      <c r="G16" s="101"/>
      <c r="H16" s="101"/>
      <c r="I16" s="101"/>
      <c r="J16" s="97"/>
      <c r="K16" s="97"/>
    </row>
    <row r="17" spans="1:11" ht="122.25" customHeight="1" thickBot="1">
      <c r="A17" s="447"/>
      <c r="B17" s="104" t="s">
        <v>24</v>
      </c>
      <c r="C17" s="146" t="s">
        <v>340</v>
      </c>
      <c r="D17" s="146" t="s">
        <v>341</v>
      </c>
      <c r="E17" s="146" t="s">
        <v>330</v>
      </c>
      <c r="F17" s="146" t="s">
        <v>337</v>
      </c>
      <c r="G17" s="101"/>
      <c r="H17" s="101"/>
      <c r="I17" s="101"/>
      <c r="J17" s="97"/>
      <c r="K17" s="97"/>
    </row>
    <row r="18" spans="1:11" ht="88.5" customHeight="1" thickBot="1">
      <c r="A18" s="446" t="s">
        <v>314</v>
      </c>
      <c r="B18" s="104" t="s">
        <v>25</v>
      </c>
      <c r="C18" s="146" t="s">
        <v>342</v>
      </c>
      <c r="D18" s="146" t="s">
        <v>343</v>
      </c>
      <c r="E18" s="146" t="s">
        <v>330</v>
      </c>
      <c r="F18" s="146" t="s">
        <v>344</v>
      </c>
      <c r="G18" s="101"/>
      <c r="H18" s="101"/>
      <c r="I18" s="101"/>
      <c r="J18" s="97"/>
      <c r="K18" s="97"/>
    </row>
    <row r="19" spans="1:11" ht="84.75" customHeight="1" thickBot="1">
      <c r="A19" s="448"/>
      <c r="B19" s="104" t="s">
        <v>26</v>
      </c>
      <c r="C19" s="146" t="s">
        <v>345</v>
      </c>
      <c r="D19" s="146" t="s">
        <v>346</v>
      </c>
      <c r="E19" s="146" t="s">
        <v>330</v>
      </c>
      <c r="F19" s="146" t="s">
        <v>1209</v>
      </c>
      <c r="G19" s="101"/>
      <c r="H19" s="101"/>
      <c r="I19" s="101"/>
      <c r="J19" s="97"/>
      <c r="K19" s="97"/>
    </row>
    <row r="20" spans="1:11" ht="79.5" customHeight="1" thickBot="1">
      <c r="A20" s="448"/>
      <c r="B20" s="104" t="s">
        <v>27</v>
      </c>
      <c r="C20" s="147" t="s">
        <v>347</v>
      </c>
      <c r="D20" s="147" t="s">
        <v>348</v>
      </c>
      <c r="E20" s="144" t="s">
        <v>349</v>
      </c>
      <c r="F20" s="148" t="s">
        <v>350</v>
      </c>
      <c r="G20" s="101"/>
      <c r="H20" s="101"/>
      <c r="I20" s="101"/>
      <c r="J20" s="97"/>
      <c r="K20" s="97"/>
    </row>
    <row r="21" spans="1:11" ht="109.5" customHeight="1" thickBot="1">
      <c r="A21" s="448"/>
      <c r="B21" s="104" t="s">
        <v>28</v>
      </c>
      <c r="C21" s="147" t="s">
        <v>351</v>
      </c>
      <c r="D21" s="144" t="s">
        <v>352</v>
      </c>
      <c r="E21" s="144" t="s">
        <v>349</v>
      </c>
      <c r="F21" s="148" t="s">
        <v>353</v>
      </c>
      <c r="G21" s="101"/>
      <c r="H21" s="101"/>
      <c r="I21" s="101"/>
      <c r="J21" s="97"/>
      <c r="K21" s="97"/>
    </row>
    <row r="22" spans="1:11" ht="114" customHeight="1" thickBot="1">
      <c r="A22" s="447"/>
      <c r="B22" s="104" t="s">
        <v>29</v>
      </c>
      <c r="C22" s="147" t="s">
        <v>354</v>
      </c>
      <c r="D22" s="144" t="s">
        <v>355</v>
      </c>
      <c r="E22" s="144" t="s">
        <v>356</v>
      </c>
      <c r="F22" s="148" t="s">
        <v>357</v>
      </c>
      <c r="G22" s="101"/>
      <c r="H22" s="101"/>
      <c r="I22" s="101"/>
      <c r="J22" s="97"/>
      <c r="K22" s="97"/>
    </row>
    <row r="23" spans="1:11" ht="92.25" customHeight="1" thickBot="1">
      <c r="A23" s="85" t="s">
        <v>315</v>
      </c>
      <c r="B23" s="104" t="s">
        <v>30</v>
      </c>
      <c r="C23" s="146" t="s">
        <v>358</v>
      </c>
      <c r="D23" s="146" t="s">
        <v>359</v>
      </c>
      <c r="E23" s="146" t="s">
        <v>360</v>
      </c>
      <c r="F23" s="146" t="s">
        <v>361</v>
      </c>
      <c r="G23" s="101"/>
      <c r="H23" s="101"/>
      <c r="I23" s="101"/>
      <c r="J23" s="105"/>
      <c r="K23" s="97"/>
    </row>
    <row r="24" spans="1:11" ht="12.75" customHeight="1">
      <c r="A24" s="97"/>
      <c r="B24" s="97"/>
      <c r="C24" s="97"/>
      <c r="D24" s="97"/>
      <c r="E24" s="97"/>
      <c r="F24" s="97"/>
      <c r="G24" s="97"/>
      <c r="H24" s="97"/>
      <c r="I24" s="97"/>
      <c r="J24" s="97"/>
      <c r="K24" s="97"/>
    </row>
    <row r="25" spans="1:11" ht="12.75" customHeight="1">
      <c r="A25" s="97"/>
      <c r="B25" s="97"/>
      <c r="C25" s="97"/>
      <c r="D25" s="97"/>
      <c r="E25" s="97"/>
      <c r="F25" s="97"/>
      <c r="G25" s="97"/>
      <c r="H25" s="97"/>
      <c r="I25" s="97"/>
      <c r="J25" s="97"/>
      <c r="K25" s="97"/>
    </row>
    <row r="26" spans="1:11" ht="12.75" customHeight="1">
      <c r="A26" s="97"/>
      <c r="B26" s="97"/>
      <c r="C26" s="97"/>
      <c r="D26" s="97"/>
      <c r="E26" s="97"/>
      <c r="F26" s="97"/>
      <c r="G26" s="97"/>
      <c r="H26" s="97"/>
      <c r="I26" s="97"/>
      <c r="J26" s="97"/>
      <c r="K26" s="97"/>
    </row>
    <row r="27" spans="1:11" ht="12.75" customHeight="1">
      <c r="A27" s="97"/>
      <c r="B27" s="97"/>
      <c r="C27" s="97"/>
      <c r="D27" s="97"/>
      <c r="E27" s="97"/>
      <c r="F27" s="97"/>
      <c r="G27" s="97"/>
      <c r="H27" s="97"/>
      <c r="I27" s="97"/>
      <c r="J27" s="97"/>
      <c r="K27" s="97"/>
    </row>
    <row r="28" spans="1:11" ht="12.75" customHeight="1">
      <c r="A28" s="97"/>
      <c r="B28" s="97"/>
      <c r="C28" s="97"/>
      <c r="D28" s="97"/>
      <c r="E28" s="97"/>
      <c r="F28" s="97"/>
      <c r="G28" s="97"/>
      <c r="H28" s="97"/>
      <c r="I28" s="97"/>
      <c r="J28" s="97"/>
      <c r="K28" s="97"/>
    </row>
    <row r="29" spans="1:11" ht="12.75" customHeight="1">
      <c r="A29" s="97"/>
      <c r="B29" s="97"/>
      <c r="C29" s="97"/>
      <c r="D29" s="97"/>
      <c r="E29" s="97"/>
      <c r="F29" s="97"/>
      <c r="G29" s="97"/>
      <c r="H29" s="97"/>
      <c r="I29" s="97"/>
      <c r="J29" s="97"/>
      <c r="K29" s="97"/>
    </row>
    <row r="30" spans="1:11" ht="12.75" customHeight="1">
      <c r="A30" s="97"/>
      <c r="B30" s="97"/>
      <c r="C30" s="97"/>
      <c r="D30" s="97"/>
      <c r="E30" s="97"/>
      <c r="F30" s="97"/>
      <c r="G30" s="97"/>
      <c r="H30" s="97"/>
      <c r="I30" s="97"/>
      <c r="J30" s="97"/>
      <c r="K30" s="97"/>
    </row>
    <row r="31" spans="1:11" ht="12.75" customHeight="1">
      <c r="A31" s="97"/>
      <c r="B31" s="97"/>
      <c r="C31" s="97"/>
      <c r="D31" s="97"/>
      <c r="E31" s="97"/>
      <c r="F31" s="97"/>
      <c r="G31" s="97"/>
      <c r="H31" s="97"/>
      <c r="I31" s="97"/>
      <c r="J31" s="97"/>
      <c r="K31" s="97"/>
    </row>
    <row r="32" spans="1:11" ht="12.75" customHeight="1">
      <c r="A32" s="97"/>
      <c r="B32" s="97"/>
      <c r="C32" s="97"/>
      <c r="D32" s="97"/>
      <c r="E32" s="97"/>
      <c r="F32" s="97"/>
      <c r="G32" s="97"/>
      <c r="H32" s="97"/>
      <c r="I32" s="97"/>
      <c r="J32" s="97"/>
      <c r="K32" s="97"/>
    </row>
    <row r="33" spans="1:11" ht="12.75" customHeight="1">
      <c r="A33" s="97"/>
      <c r="B33" s="97"/>
      <c r="C33" s="97"/>
      <c r="D33" s="97"/>
      <c r="E33" s="97"/>
      <c r="F33" s="97"/>
      <c r="G33" s="97"/>
      <c r="H33" s="97"/>
      <c r="I33" s="97"/>
      <c r="J33" s="97"/>
      <c r="K33" s="97"/>
    </row>
    <row r="34" spans="1:11" ht="12.75" customHeight="1">
      <c r="A34" s="97"/>
      <c r="B34" s="97"/>
      <c r="C34" s="97"/>
      <c r="D34" s="97"/>
      <c r="E34" s="97"/>
      <c r="F34" s="97"/>
      <c r="G34" s="97"/>
      <c r="H34" s="97"/>
      <c r="I34" s="97"/>
      <c r="J34" s="97"/>
      <c r="K34" s="97"/>
    </row>
    <row r="35" spans="1:11" ht="12.75" customHeight="1">
      <c r="A35" s="97"/>
      <c r="B35" s="97"/>
      <c r="C35" s="97"/>
      <c r="D35" s="97"/>
      <c r="E35" s="97"/>
      <c r="F35" s="97"/>
      <c r="G35" s="97"/>
      <c r="H35" s="97"/>
      <c r="I35" s="97"/>
      <c r="J35" s="97"/>
      <c r="K35" s="97"/>
    </row>
    <row r="36" spans="1:11" ht="12.75" customHeight="1">
      <c r="A36" s="97"/>
      <c r="B36" s="97"/>
      <c r="C36" s="97"/>
      <c r="D36" s="97"/>
      <c r="E36" s="97"/>
      <c r="F36" s="97"/>
      <c r="G36" s="97"/>
      <c r="H36" s="97"/>
      <c r="I36" s="97"/>
      <c r="J36" s="97"/>
      <c r="K36" s="97"/>
    </row>
    <row r="37" spans="1:11" ht="12.75" customHeight="1">
      <c r="A37" s="97"/>
      <c r="B37" s="97"/>
      <c r="C37" s="97"/>
      <c r="D37" s="97"/>
      <c r="E37" s="97"/>
      <c r="F37" s="97"/>
      <c r="G37" s="97"/>
      <c r="H37" s="97"/>
      <c r="I37" s="97"/>
      <c r="J37" s="97"/>
      <c r="K37" s="97"/>
    </row>
    <row r="38" spans="1:11" ht="12.75" customHeight="1">
      <c r="A38" s="97"/>
      <c r="B38" s="97"/>
      <c r="C38" s="97"/>
      <c r="D38" s="97"/>
      <c r="E38" s="97"/>
      <c r="F38" s="97"/>
      <c r="G38" s="97"/>
      <c r="H38" s="97"/>
      <c r="I38" s="97"/>
      <c r="J38" s="97"/>
      <c r="K38" s="97"/>
    </row>
    <row r="39" spans="1:11" ht="12.75" customHeight="1">
      <c r="A39" s="97"/>
      <c r="B39" s="97"/>
      <c r="C39" s="97"/>
      <c r="D39" s="97"/>
      <c r="E39" s="97"/>
      <c r="F39" s="97"/>
      <c r="G39" s="97"/>
      <c r="H39" s="97"/>
      <c r="I39" s="97"/>
      <c r="J39" s="97"/>
      <c r="K39" s="97"/>
    </row>
    <row r="40" spans="1:11" ht="12.75" customHeight="1">
      <c r="A40" s="97"/>
      <c r="B40" s="97"/>
      <c r="C40" s="97"/>
      <c r="D40" s="97"/>
      <c r="E40" s="97"/>
      <c r="F40" s="97"/>
      <c r="G40" s="97"/>
      <c r="H40" s="97"/>
      <c r="I40" s="97"/>
      <c r="J40" s="97"/>
      <c r="K40" s="97"/>
    </row>
    <row r="41" spans="1:11" ht="12.75" customHeight="1">
      <c r="A41" s="97"/>
      <c r="B41" s="97"/>
      <c r="C41" s="97"/>
      <c r="D41" s="97"/>
      <c r="E41" s="97"/>
      <c r="F41" s="97"/>
      <c r="G41" s="97"/>
      <c r="H41" s="97"/>
      <c r="I41" s="97"/>
      <c r="J41" s="97"/>
      <c r="K41" s="97"/>
    </row>
    <row r="42" spans="1:11" ht="12.75" customHeight="1">
      <c r="A42" s="97"/>
      <c r="B42" s="97"/>
      <c r="C42" s="97"/>
      <c r="D42" s="97"/>
      <c r="E42" s="97"/>
      <c r="F42" s="97"/>
      <c r="G42" s="97"/>
      <c r="H42" s="97"/>
      <c r="I42" s="97"/>
      <c r="J42" s="97"/>
      <c r="K42" s="97"/>
    </row>
    <row r="43" spans="1:11" ht="12.75" customHeight="1">
      <c r="A43" s="97"/>
      <c r="B43" s="97"/>
      <c r="C43" s="97"/>
      <c r="D43" s="97"/>
      <c r="E43" s="97"/>
      <c r="F43" s="97"/>
      <c r="G43" s="97"/>
      <c r="H43" s="97"/>
      <c r="I43" s="97"/>
      <c r="J43" s="97"/>
      <c r="K43" s="97"/>
    </row>
    <row r="44" spans="1:11" ht="12.75" customHeight="1">
      <c r="A44" s="97"/>
      <c r="B44" s="97"/>
      <c r="C44" s="97"/>
      <c r="D44" s="97"/>
      <c r="E44" s="97"/>
      <c r="F44" s="97"/>
      <c r="G44" s="97"/>
      <c r="H44" s="97"/>
      <c r="I44" s="97"/>
      <c r="J44" s="97"/>
      <c r="K44" s="97"/>
    </row>
    <row r="45" spans="1:11" ht="12.75" customHeight="1">
      <c r="A45" s="97"/>
      <c r="B45" s="97"/>
      <c r="C45" s="97"/>
      <c r="D45" s="97"/>
      <c r="E45" s="97"/>
      <c r="F45" s="97"/>
      <c r="G45" s="97"/>
      <c r="H45" s="97"/>
      <c r="I45" s="97"/>
      <c r="J45" s="97"/>
      <c r="K45" s="97"/>
    </row>
    <row r="46" spans="1:11" ht="12.75" customHeight="1">
      <c r="A46" s="97"/>
      <c r="B46" s="97"/>
      <c r="C46" s="97"/>
      <c r="D46" s="97"/>
      <c r="E46" s="97"/>
      <c r="F46" s="97"/>
      <c r="G46" s="97"/>
      <c r="H46" s="97"/>
      <c r="I46" s="97"/>
      <c r="J46" s="97"/>
      <c r="K46" s="97"/>
    </row>
    <row r="47" spans="1:11" ht="12.75" customHeight="1">
      <c r="A47" s="97"/>
      <c r="B47" s="97"/>
      <c r="C47" s="97"/>
      <c r="D47" s="97"/>
      <c r="E47" s="97"/>
      <c r="F47" s="97"/>
      <c r="G47" s="97"/>
      <c r="H47" s="97"/>
      <c r="I47" s="97"/>
      <c r="J47" s="97"/>
      <c r="K47" s="97"/>
    </row>
    <row r="48" spans="1:11" ht="12.75" customHeight="1">
      <c r="A48" s="97"/>
      <c r="B48" s="97"/>
      <c r="C48" s="97"/>
      <c r="D48" s="97"/>
      <c r="E48" s="97"/>
      <c r="F48" s="97"/>
      <c r="G48" s="97"/>
      <c r="H48" s="97"/>
      <c r="I48" s="97"/>
      <c r="J48" s="97"/>
      <c r="K48" s="97"/>
    </row>
    <row r="49" spans="1:11" ht="12.75" customHeight="1">
      <c r="A49" s="97"/>
      <c r="B49" s="97"/>
      <c r="C49" s="97"/>
      <c r="D49" s="97"/>
      <c r="E49" s="97"/>
      <c r="F49" s="97"/>
      <c r="G49" s="97"/>
      <c r="H49" s="97"/>
      <c r="I49" s="97"/>
      <c r="J49" s="97"/>
      <c r="K49" s="97"/>
    </row>
    <row r="50" spans="1:11" ht="12.75" customHeight="1">
      <c r="A50" s="97"/>
      <c r="B50" s="97"/>
      <c r="C50" s="97"/>
      <c r="D50" s="97"/>
      <c r="E50" s="97"/>
      <c r="F50" s="97"/>
      <c r="G50" s="97"/>
      <c r="H50" s="97"/>
      <c r="I50" s="97"/>
      <c r="J50" s="97"/>
      <c r="K50" s="97"/>
    </row>
    <row r="51" spans="1:11" ht="12.75" customHeight="1">
      <c r="A51" s="97"/>
      <c r="B51" s="97"/>
      <c r="C51" s="97"/>
      <c r="D51" s="97"/>
      <c r="E51" s="97"/>
      <c r="F51" s="97"/>
      <c r="G51" s="97"/>
      <c r="H51" s="97"/>
      <c r="I51" s="97"/>
      <c r="J51" s="97"/>
      <c r="K51" s="97"/>
    </row>
    <row r="52" spans="1:11" ht="12.75" customHeight="1">
      <c r="A52" s="97"/>
      <c r="B52" s="97"/>
      <c r="C52" s="97"/>
      <c r="D52" s="97"/>
      <c r="E52" s="97"/>
      <c r="F52" s="97"/>
      <c r="G52" s="97"/>
      <c r="H52" s="97"/>
      <c r="I52" s="97"/>
      <c r="J52" s="97"/>
      <c r="K52" s="97"/>
    </row>
    <row r="53" spans="1:11" ht="12.75" customHeight="1">
      <c r="A53" s="97"/>
      <c r="B53" s="97"/>
      <c r="C53" s="97"/>
      <c r="D53" s="97"/>
      <c r="E53" s="97"/>
      <c r="F53" s="97"/>
      <c r="G53" s="97"/>
      <c r="H53" s="97"/>
      <c r="I53" s="97"/>
      <c r="J53" s="97"/>
      <c r="K53" s="97"/>
    </row>
    <row r="54" spans="1:11" ht="12.75" customHeight="1">
      <c r="A54" s="97"/>
      <c r="B54" s="97"/>
      <c r="C54" s="97"/>
      <c r="D54" s="97"/>
      <c r="E54" s="97"/>
      <c r="F54" s="97"/>
      <c r="G54" s="97"/>
      <c r="H54" s="97"/>
      <c r="I54" s="97"/>
      <c r="J54" s="97"/>
      <c r="K54" s="97"/>
    </row>
    <row r="55" spans="1:11" ht="12.75" customHeight="1">
      <c r="A55" s="97"/>
      <c r="B55" s="97"/>
      <c r="C55" s="97"/>
      <c r="D55" s="97"/>
      <c r="E55" s="97"/>
      <c r="F55" s="97"/>
      <c r="G55" s="97"/>
      <c r="H55" s="97"/>
      <c r="I55" s="97"/>
      <c r="J55" s="97"/>
      <c r="K55" s="97"/>
    </row>
    <row r="56" spans="1:11" ht="12.75" customHeight="1">
      <c r="A56" s="97"/>
      <c r="B56" s="97"/>
      <c r="C56" s="97"/>
      <c r="D56" s="97"/>
      <c r="E56" s="97"/>
      <c r="F56" s="97"/>
      <c r="G56" s="97"/>
      <c r="H56" s="97"/>
      <c r="I56" s="97"/>
      <c r="J56" s="97"/>
      <c r="K56" s="97"/>
    </row>
    <row r="57" spans="1:11" ht="12.75" customHeight="1">
      <c r="A57" s="97"/>
      <c r="B57" s="97"/>
      <c r="C57" s="97"/>
      <c r="D57" s="97"/>
      <c r="E57" s="97"/>
      <c r="F57" s="97"/>
      <c r="G57" s="97"/>
      <c r="H57" s="97"/>
      <c r="I57" s="97"/>
      <c r="J57" s="97"/>
      <c r="K57" s="97"/>
    </row>
    <row r="58" spans="1:11" ht="12.75" customHeight="1">
      <c r="A58" s="97"/>
      <c r="B58" s="97"/>
      <c r="C58" s="97"/>
      <c r="D58" s="97"/>
      <c r="E58" s="97"/>
      <c r="F58" s="97"/>
      <c r="G58" s="97"/>
      <c r="H58" s="97"/>
      <c r="I58" s="97"/>
      <c r="J58" s="97"/>
      <c r="K58" s="97"/>
    </row>
    <row r="59" spans="1:11" ht="12.75" customHeight="1">
      <c r="A59" s="97"/>
      <c r="B59" s="97"/>
      <c r="C59" s="97"/>
      <c r="D59" s="97"/>
      <c r="E59" s="97"/>
      <c r="F59" s="97"/>
      <c r="G59" s="97"/>
      <c r="H59" s="97"/>
      <c r="I59" s="97"/>
      <c r="J59" s="97"/>
      <c r="K59" s="97"/>
    </row>
    <row r="60" spans="1:11" ht="12.75" customHeight="1">
      <c r="A60" s="97"/>
      <c r="B60" s="97"/>
      <c r="C60" s="97"/>
      <c r="D60" s="97"/>
      <c r="E60" s="97"/>
      <c r="F60" s="97"/>
      <c r="G60" s="97"/>
      <c r="H60" s="97"/>
      <c r="I60" s="97"/>
      <c r="J60" s="97"/>
      <c r="K60" s="97"/>
    </row>
    <row r="61" spans="1:11" ht="12.75" customHeight="1">
      <c r="A61" s="97"/>
      <c r="B61" s="97"/>
      <c r="C61" s="97"/>
      <c r="D61" s="97"/>
      <c r="E61" s="97"/>
      <c r="F61" s="97"/>
      <c r="G61" s="97"/>
      <c r="H61" s="97"/>
      <c r="I61" s="97"/>
      <c r="J61" s="97"/>
      <c r="K61" s="97"/>
    </row>
    <row r="62" spans="1:11" ht="12.75" customHeight="1">
      <c r="A62" s="97"/>
      <c r="B62" s="97"/>
      <c r="C62" s="97"/>
      <c r="D62" s="97"/>
      <c r="E62" s="97"/>
      <c r="F62" s="97"/>
      <c r="G62" s="97"/>
      <c r="H62" s="97"/>
      <c r="I62" s="97"/>
      <c r="J62" s="97"/>
      <c r="K62" s="97"/>
    </row>
    <row r="63" spans="1:11" ht="12.75" customHeight="1">
      <c r="A63" s="97"/>
      <c r="B63" s="97"/>
      <c r="C63" s="97"/>
      <c r="D63" s="97"/>
      <c r="E63" s="97"/>
      <c r="F63" s="97"/>
      <c r="G63" s="97"/>
      <c r="H63" s="97"/>
      <c r="I63" s="97"/>
      <c r="J63" s="97"/>
      <c r="K63" s="97"/>
    </row>
    <row r="64" spans="1:11" ht="12.75" customHeight="1">
      <c r="A64" s="97"/>
      <c r="B64" s="97"/>
      <c r="C64" s="97"/>
      <c r="D64" s="97"/>
      <c r="E64" s="97"/>
      <c r="F64" s="97"/>
      <c r="G64" s="97"/>
      <c r="H64" s="97"/>
      <c r="I64" s="97"/>
      <c r="J64" s="97"/>
      <c r="K64" s="97"/>
    </row>
    <row r="65" spans="1:11" ht="12.75" customHeight="1">
      <c r="A65" s="97"/>
      <c r="B65" s="97"/>
      <c r="C65" s="97"/>
      <c r="D65" s="97"/>
      <c r="E65" s="97"/>
      <c r="F65" s="97"/>
      <c r="G65" s="97"/>
      <c r="H65" s="97"/>
      <c r="I65" s="97"/>
      <c r="J65" s="97"/>
      <c r="K65" s="97"/>
    </row>
    <row r="66" spans="1:11" ht="12.75" customHeight="1">
      <c r="A66" s="97"/>
      <c r="B66" s="97"/>
      <c r="C66" s="97"/>
      <c r="D66" s="97"/>
      <c r="E66" s="97"/>
      <c r="F66" s="97"/>
      <c r="G66" s="97"/>
      <c r="H66" s="97"/>
      <c r="I66" s="97"/>
      <c r="J66" s="97"/>
      <c r="K66" s="97"/>
    </row>
    <row r="67" spans="1:11" ht="12.75" customHeight="1">
      <c r="A67" s="97"/>
      <c r="B67" s="97"/>
      <c r="C67" s="97"/>
      <c r="D67" s="97"/>
      <c r="E67" s="97"/>
      <c r="F67" s="97"/>
      <c r="G67" s="97"/>
      <c r="H67" s="97"/>
      <c r="I67" s="97"/>
      <c r="J67" s="97"/>
      <c r="K67" s="97"/>
    </row>
    <row r="68" spans="1:11" ht="12.75" customHeight="1">
      <c r="A68" s="97"/>
      <c r="B68" s="97"/>
      <c r="C68" s="97"/>
      <c r="D68" s="97"/>
      <c r="E68" s="97"/>
      <c r="F68" s="97"/>
      <c r="G68" s="97"/>
      <c r="H68" s="97"/>
      <c r="I68" s="97"/>
      <c r="J68" s="97"/>
      <c r="K68" s="97"/>
    </row>
    <row r="69" spans="1:11" ht="12.75" customHeight="1">
      <c r="A69" s="97"/>
      <c r="B69" s="97"/>
      <c r="C69" s="97"/>
      <c r="D69" s="97"/>
      <c r="E69" s="97"/>
      <c r="F69" s="97"/>
      <c r="G69" s="97"/>
      <c r="H69" s="97"/>
      <c r="I69" s="97"/>
      <c r="J69" s="97"/>
      <c r="K69" s="97"/>
    </row>
    <row r="70" spans="1:11" ht="12.75" customHeight="1">
      <c r="A70" s="97"/>
      <c r="B70" s="97"/>
      <c r="C70" s="97"/>
      <c r="D70" s="97"/>
      <c r="E70" s="97"/>
      <c r="F70" s="97"/>
      <c r="G70" s="97"/>
      <c r="H70" s="97"/>
      <c r="I70" s="97"/>
      <c r="J70" s="97"/>
      <c r="K70" s="97"/>
    </row>
    <row r="71" spans="1:11" ht="12.75" customHeight="1">
      <c r="A71" s="97"/>
      <c r="B71" s="97"/>
      <c r="C71" s="97"/>
      <c r="D71" s="97"/>
      <c r="E71" s="97"/>
      <c r="F71" s="97"/>
      <c r="G71" s="97"/>
      <c r="H71" s="97"/>
      <c r="I71" s="97"/>
      <c r="J71" s="97"/>
      <c r="K71" s="97"/>
    </row>
    <row r="72" spans="1:11" ht="12.75" customHeight="1">
      <c r="A72" s="97"/>
      <c r="B72" s="97"/>
      <c r="C72" s="97"/>
      <c r="D72" s="97"/>
      <c r="E72" s="97"/>
      <c r="F72" s="97"/>
      <c r="G72" s="97"/>
      <c r="H72" s="97"/>
      <c r="I72" s="97"/>
      <c r="J72" s="97"/>
      <c r="K72" s="97"/>
    </row>
    <row r="73" spans="1:11" ht="12.75" customHeight="1">
      <c r="A73" s="97"/>
      <c r="B73" s="97"/>
      <c r="C73" s="97"/>
      <c r="D73" s="97"/>
      <c r="E73" s="97"/>
      <c r="F73" s="97"/>
      <c r="G73" s="97"/>
      <c r="H73" s="97"/>
      <c r="I73" s="97"/>
      <c r="J73" s="97"/>
      <c r="K73" s="97"/>
    </row>
    <row r="74" spans="1:11" ht="12.75" customHeight="1">
      <c r="A74" s="97"/>
      <c r="B74" s="97"/>
      <c r="C74" s="97"/>
      <c r="D74" s="97"/>
      <c r="E74" s="97"/>
      <c r="F74" s="97"/>
      <c r="G74" s="97"/>
      <c r="H74" s="97"/>
      <c r="I74" s="97"/>
      <c r="J74" s="97"/>
      <c r="K74" s="97"/>
    </row>
    <row r="75" spans="1:11" ht="12.75" customHeight="1">
      <c r="A75" s="97"/>
      <c r="B75" s="97"/>
      <c r="C75" s="97"/>
      <c r="D75" s="97"/>
      <c r="E75" s="97"/>
      <c r="F75" s="97"/>
      <c r="G75" s="97"/>
      <c r="H75" s="97"/>
      <c r="I75" s="97"/>
      <c r="J75" s="97"/>
      <c r="K75" s="97"/>
    </row>
    <row r="76" spans="1:11" ht="12.75" customHeight="1">
      <c r="A76" s="97"/>
      <c r="B76" s="97"/>
      <c r="C76" s="97"/>
      <c r="D76" s="97"/>
      <c r="E76" s="97"/>
      <c r="F76" s="97"/>
      <c r="G76" s="97"/>
      <c r="H76" s="97"/>
      <c r="I76" s="97"/>
      <c r="J76" s="97"/>
      <c r="K76" s="97"/>
    </row>
    <row r="77" spans="1:11" ht="12.75" customHeight="1">
      <c r="A77" s="97"/>
      <c r="B77" s="97"/>
      <c r="C77" s="97"/>
      <c r="D77" s="97"/>
      <c r="E77" s="97"/>
      <c r="F77" s="97"/>
      <c r="G77" s="97"/>
      <c r="H77" s="97"/>
      <c r="I77" s="97"/>
      <c r="J77" s="97"/>
      <c r="K77" s="97"/>
    </row>
    <row r="78" spans="1:11" ht="12.75" customHeight="1">
      <c r="A78" s="97"/>
      <c r="B78" s="97"/>
      <c r="C78" s="97"/>
      <c r="D78" s="97"/>
      <c r="E78" s="97"/>
      <c r="F78" s="97"/>
      <c r="G78" s="97"/>
      <c r="H78" s="97"/>
      <c r="I78" s="97"/>
      <c r="J78" s="97"/>
      <c r="K78" s="97"/>
    </row>
    <row r="79" spans="1:11" ht="12.75" customHeight="1">
      <c r="A79" s="97"/>
      <c r="B79" s="97"/>
      <c r="C79" s="97"/>
      <c r="D79" s="97"/>
      <c r="E79" s="97"/>
      <c r="F79" s="97"/>
      <c r="G79" s="97"/>
      <c r="H79" s="97"/>
      <c r="I79" s="97"/>
      <c r="J79" s="97"/>
      <c r="K79" s="97"/>
    </row>
    <row r="80" spans="1:11" ht="12.75" customHeight="1">
      <c r="A80" s="97"/>
      <c r="B80" s="97"/>
      <c r="C80" s="97"/>
      <c r="D80" s="97"/>
      <c r="E80" s="97"/>
      <c r="F80" s="97"/>
      <c r="G80" s="97"/>
      <c r="H80" s="97"/>
      <c r="I80" s="97"/>
      <c r="J80" s="97"/>
      <c r="K80" s="97"/>
    </row>
    <row r="81" spans="1:11" ht="12.75" customHeight="1">
      <c r="A81" s="97"/>
      <c r="B81" s="97"/>
      <c r="C81" s="97"/>
      <c r="D81" s="97"/>
      <c r="E81" s="97"/>
      <c r="F81" s="97"/>
      <c r="G81" s="97"/>
      <c r="H81" s="97"/>
      <c r="I81" s="97"/>
      <c r="J81" s="97"/>
      <c r="K81" s="97"/>
    </row>
    <row r="82" spans="1:11" ht="12.75" customHeight="1">
      <c r="A82" s="97"/>
      <c r="B82" s="97"/>
      <c r="C82" s="97"/>
      <c r="D82" s="97"/>
      <c r="E82" s="97"/>
      <c r="F82" s="97"/>
      <c r="G82" s="97"/>
      <c r="H82" s="97"/>
      <c r="I82" s="97"/>
      <c r="J82" s="97"/>
      <c r="K82" s="97"/>
    </row>
    <row r="83" spans="1:11" ht="12.75" customHeight="1">
      <c r="A83" s="97"/>
      <c r="B83" s="97"/>
      <c r="C83" s="97"/>
      <c r="D83" s="97"/>
      <c r="E83" s="97"/>
      <c r="F83" s="97"/>
      <c r="G83" s="97"/>
      <c r="H83" s="97"/>
      <c r="I83" s="97"/>
      <c r="J83" s="97"/>
      <c r="K83" s="97"/>
    </row>
    <row r="84" spans="1:11" ht="12.75" customHeight="1">
      <c r="A84" s="97"/>
      <c r="B84" s="97"/>
      <c r="C84" s="97"/>
      <c r="D84" s="97"/>
      <c r="E84" s="97"/>
      <c r="F84" s="97"/>
      <c r="G84" s="97"/>
      <c r="H84" s="97"/>
      <c r="I84" s="97"/>
      <c r="J84" s="97"/>
      <c r="K84" s="97"/>
    </row>
    <row r="85" spans="1:11" ht="12.75" customHeight="1">
      <c r="A85" s="97"/>
      <c r="B85" s="97"/>
      <c r="C85" s="97"/>
      <c r="D85" s="97"/>
      <c r="E85" s="97"/>
      <c r="F85" s="97"/>
      <c r="G85" s="97"/>
      <c r="H85" s="97"/>
      <c r="I85" s="97"/>
      <c r="J85" s="97"/>
      <c r="K85" s="97"/>
    </row>
    <row r="86" spans="1:11" ht="12.75" customHeight="1">
      <c r="A86" s="97"/>
      <c r="B86" s="97"/>
      <c r="C86" s="97"/>
      <c r="D86" s="97"/>
      <c r="E86" s="97"/>
      <c r="F86" s="97"/>
      <c r="G86" s="97"/>
      <c r="H86" s="97"/>
      <c r="I86" s="97"/>
      <c r="J86" s="97"/>
      <c r="K86" s="97"/>
    </row>
    <row r="87" spans="1:11" ht="12.75" customHeight="1">
      <c r="A87" s="97"/>
      <c r="B87" s="97"/>
      <c r="C87" s="97"/>
      <c r="D87" s="97"/>
      <c r="E87" s="97"/>
      <c r="F87" s="97"/>
      <c r="G87" s="97"/>
      <c r="H87" s="97"/>
      <c r="I87" s="97"/>
      <c r="J87" s="97"/>
      <c r="K87" s="97"/>
    </row>
    <row r="88" spans="1:11" ht="12.75" customHeight="1">
      <c r="A88" s="97"/>
      <c r="B88" s="97"/>
      <c r="C88" s="97"/>
      <c r="D88" s="97"/>
      <c r="E88" s="97"/>
      <c r="F88" s="97"/>
      <c r="G88" s="97"/>
      <c r="H88" s="97"/>
      <c r="I88" s="97"/>
      <c r="J88" s="97"/>
      <c r="K88" s="97"/>
    </row>
    <row r="89" spans="1:11" ht="12.75" customHeight="1">
      <c r="A89" s="97"/>
      <c r="B89" s="97"/>
      <c r="C89" s="97"/>
      <c r="D89" s="97"/>
      <c r="E89" s="97"/>
      <c r="F89" s="97"/>
      <c r="G89" s="97"/>
      <c r="H89" s="97"/>
      <c r="I89" s="97"/>
      <c r="J89" s="97"/>
      <c r="K89" s="97"/>
    </row>
    <row r="90" spans="1:11" ht="12.75" customHeight="1">
      <c r="A90" s="97"/>
      <c r="B90" s="97"/>
      <c r="C90" s="97"/>
      <c r="D90" s="97"/>
      <c r="E90" s="97"/>
      <c r="F90" s="97"/>
      <c r="G90" s="97"/>
      <c r="H90" s="97"/>
      <c r="I90" s="97"/>
      <c r="J90" s="97"/>
      <c r="K90" s="97"/>
    </row>
    <row r="91" spans="1:11" ht="12.75" customHeight="1">
      <c r="A91" s="97"/>
      <c r="B91" s="97"/>
      <c r="C91" s="97"/>
      <c r="D91" s="97"/>
      <c r="E91" s="97"/>
      <c r="F91" s="97"/>
      <c r="G91" s="97"/>
      <c r="H91" s="97"/>
      <c r="I91" s="97"/>
      <c r="J91" s="97"/>
      <c r="K91" s="97"/>
    </row>
    <row r="92" spans="1:11" ht="12.75" customHeight="1">
      <c r="A92" s="97"/>
      <c r="B92" s="97"/>
      <c r="C92" s="97"/>
      <c r="D92" s="97"/>
      <c r="E92" s="97"/>
      <c r="F92" s="97"/>
      <c r="G92" s="97"/>
      <c r="H92" s="97"/>
      <c r="I92" s="97"/>
      <c r="J92" s="97"/>
      <c r="K92" s="97"/>
    </row>
    <row r="93" spans="1:11" ht="12.75" customHeight="1">
      <c r="A93" s="97"/>
      <c r="B93" s="97"/>
      <c r="C93" s="97"/>
      <c r="D93" s="97"/>
      <c r="E93" s="97"/>
      <c r="F93" s="97"/>
      <c r="G93" s="97"/>
      <c r="H93" s="97"/>
      <c r="I93" s="97"/>
      <c r="J93" s="97"/>
      <c r="K93" s="97"/>
    </row>
    <row r="94" spans="1:11" ht="12.75" customHeight="1">
      <c r="A94" s="97"/>
      <c r="B94" s="97"/>
      <c r="C94" s="97"/>
      <c r="D94" s="97"/>
      <c r="E94" s="97"/>
      <c r="F94" s="97"/>
      <c r="G94" s="97"/>
      <c r="H94" s="97"/>
      <c r="I94" s="97"/>
      <c r="J94" s="97"/>
      <c r="K94" s="97"/>
    </row>
    <row r="95" spans="1:11" ht="12.75" customHeight="1">
      <c r="A95" s="97"/>
      <c r="B95" s="97"/>
      <c r="C95" s="97"/>
      <c r="D95" s="97"/>
      <c r="E95" s="97"/>
      <c r="F95" s="97"/>
      <c r="G95" s="97"/>
      <c r="H95" s="97"/>
      <c r="I95" s="97"/>
      <c r="J95" s="97"/>
      <c r="K95" s="97"/>
    </row>
    <row r="96" spans="1:11" ht="12.75" customHeight="1">
      <c r="A96" s="97"/>
      <c r="B96" s="97"/>
      <c r="C96" s="97"/>
      <c r="D96" s="97"/>
      <c r="E96" s="97"/>
      <c r="F96" s="97"/>
      <c r="G96" s="97"/>
      <c r="H96" s="97"/>
      <c r="I96" s="97"/>
      <c r="J96" s="97"/>
      <c r="K96" s="97"/>
    </row>
    <row r="97" spans="1:11" ht="12.75" customHeight="1">
      <c r="A97" s="97"/>
      <c r="B97" s="97"/>
      <c r="C97" s="97"/>
      <c r="D97" s="97"/>
      <c r="E97" s="97"/>
      <c r="F97" s="97"/>
      <c r="G97" s="97"/>
      <c r="H97" s="97"/>
      <c r="I97" s="97"/>
      <c r="J97" s="97"/>
      <c r="K97" s="97"/>
    </row>
    <row r="98" spans="1:11" ht="12.75" customHeight="1">
      <c r="A98" s="97"/>
      <c r="B98" s="97"/>
      <c r="C98" s="97"/>
      <c r="D98" s="97"/>
      <c r="E98" s="97"/>
      <c r="F98" s="97"/>
      <c r="G98" s="97"/>
      <c r="H98" s="97"/>
      <c r="I98" s="97"/>
      <c r="J98" s="97"/>
      <c r="K98" s="97"/>
    </row>
    <row r="99" spans="1:11" ht="12.75" customHeight="1">
      <c r="A99" s="97"/>
      <c r="B99" s="97"/>
      <c r="C99" s="97"/>
      <c r="D99" s="97"/>
      <c r="E99" s="97"/>
      <c r="F99" s="97"/>
      <c r="G99" s="97"/>
      <c r="H99" s="97"/>
      <c r="I99" s="97"/>
      <c r="J99" s="97"/>
      <c r="K99" s="97"/>
    </row>
    <row r="100" spans="1:11" ht="12.75" customHeight="1">
      <c r="A100" s="97"/>
      <c r="B100" s="97"/>
      <c r="C100" s="97"/>
      <c r="D100" s="97"/>
      <c r="E100" s="97"/>
      <c r="F100" s="97"/>
      <c r="G100" s="97"/>
      <c r="H100" s="97"/>
      <c r="I100" s="97"/>
      <c r="J100" s="97"/>
      <c r="K100" s="97"/>
    </row>
    <row r="101" spans="1:11" ht="12.75" customHeight="1">
      <c r="A101" s="97"/>
      <c r="B101" s="97"/>
      <c r="C101" s="97"/>
      <c r="D101" s="97"/>
      <c r="E101" s="97"/>
      <c r="F101" s="97"/>
      <c r="G101" s="97"/>
      <c r="H101" s="97"/>
      <c r="I101" s="97"/>
      <c r="J101" s="97"/>
      <c r="K101" s="97"/>
    </row>
  </sheetData>
  <mergeCells count="13">
    <mergeCell ref="H3:J3"/>
    <mergeCell ref="B2:G3"/>
    <mergeCell ref="A16:A17"/>
    <mergeCell ref="A18:A22"/>
    <mergeCell ref="A14:A15"/>
    <mergeCell ref="H2:J2"/>
    <mergeCell ref="H4:J5"/>
    <mergeCell ref="A8:H8"/>
    <mergeCell ref="B4:G5"/>
    <mergeCell ref="B6:J6"/>
    <mergeCell ref="A11:A13"/>
    <mergeCell ref="A9:H9"/>
    <mergeCell ref="B10:C10"/>
  </mergeCells>
  <pageMargins left="0.70866141732283472" right="0.70866141732283472" top="0.74803149606299213" bottom="0.74803149606299213" header="0" footer="0"/>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sheetPr>
  <dimension ref="A1:BQ100"/>
  <sheetViews>
    <sheetView showGridLines="0" workbookViewId="0"/>
  </sheetViews>
  <sheetFormatPr baseColWidth="10" defaultColWidth="14.42578125" defaultRowHeight="15" customHeight="1"/>
  <cols>
    <col min="1" max="1" width="4.140625" customWidth="1"/>
    <col min="2" max="2" width="39.42578125" customWidth="1"/>
    <col min="3" max="3" width="38.140625" customWidth="1"/>
    <col min="4" max="4" width="52.42578125" customWidth="1"/>
    <col min="5" max="5" width="22" customWidth="1"/>
    <col min="6" max="6" width="48.28515625" customWidth="1"/>
    <col min="7" max="7" width="16.140625" customWidth="1"/>
    <col min="8" max="8" width="39" customWidth="1"/>
    <col min="9" max="15" width="7" customWidth="1"/>
    <col min="16" max="16" width="9.28515625" customWidth="1"/>
    <col min="17" max="27" width="7" customWidth="1"/>
    <col min="28" max="28" width="11.85546875" hidden="1" customWidth="1"/>
    <col min="29" max="29" width="10.85546875" hidden="1" customWidth="1"/>
    <col min="30" max="30" width="15.140625" customWidth="1"/>
    <col min="31" max="31" width="14.42578125" hidden="1" customWidth="1"/>
    <col min="32" max="32" width="14.42578125" customWidth="1"/>
    <col min="33" max="33" width="61.28515625" customWidth="1"/>
    <col min="34" max="34" width="15.7109375" customWidth="1"/>
    <col min="35" max="35" width="11.42578125" hidden="1" customWidth="1"/>
    <col min="36" max="36" width="16.140625" customWidth="1"/>
    <col min="37" max="37" width="10.28515625" hidden="1" customWidth="1"/>
    <col min="38" max="38" width="14.42578125" customWidth="1"/>
    <col min="39" max="39" width="11.42578125" hidden="1" customWidth="1"/>
    <col min="40" max="40" width="11.42578125" customWidth="1"/>
    <col min="41" max="41" width="11.42578125" hidden="1" customWidth="1"/>
    <col min="42" max="42" width="14.42578125" customWidth="1"/>
    <col min="43" max="43" width="11.42578125" hidden="1" customWidth="1"/>
    <col min="44" max="44" width="19" customWidth="1"/>
    <col min="45" max="45" width="11.42578125" hidden="1" customWidth="1"/>
    <col min="46" max="46" width="13.42578125" customWidth="1"/>
    <col min="47" max="47" width="11.42578125" hidden="1" customWidth="1"/>
    <col min="48" max="48" width="11.42578125" customWidth="1"/>
    <col min="49" max="49" width="37.42578125" customWidth="1"/>
    <col min="50" max="50" width="14.42578125" customWidth="1"/>
    <col min="51" max="51" width="11.42578125" customWidth="1"/>
    <col min="52" max="52" width="12.85546875" customWidth="1"/>
    <col min="53" max="54" width="12.85546875" hidden="1" customWidth="1"/>
    <col min="55" max="55" width="16.140625" customWidth="1"/>
    <col min="56" max="56" width="13.42578125" customWidth="1"/>
    <col min="57" max="58" width="15" hidden="1" customWidth="1"/>
    <col min="59" max="59" width="15.42578125" customWidth="1"/>
    <col min="60" max="60" width="20.7109375" hidden="1" customWidth="1"/>
    <col min="61" max="61" width="15.42578125" customWidth="1"/>
    <col min="62" max="62" width="11.42578125" hidden="1" customWidth="1"/>
    <col min="63" max="63" width="16.85546875" customWidth="1"/>
    <col min="64" max="64" width="35.7109375" customWidth="1"/>
    <col min="65" max="65" width="29.28515625" customWidth="1"/>
    <col min="66" max="66" width="21.140625" customWidth="1"/>
    <col min="67" max="67" width="25.42578125" customWidth="1"/>
    <col min="68" max="68" width="25.85546875" customWidth="1"/>
    <col min="69" max="69" width="18.28515625" customWidth="1"/>
  </cols>
  <sheetData>
    <row r="1" spans="1:69">
      <c r="A1" s="2"/>
      <c r="B1" s="3"/>
      <c r="C1" s="3"/>
      <c r="D1" s="3"/>
      <c r="E1" s="4"/>
      <c r="F1" s="3"/>
      <c r="G1" s="3"/>
      <c r="H1" s="3"/>
      <c r="I1" s="3"/>
      <c r="J1" s="3"/>
      <c r="K1" s="3"/>
      <c r="L1" s="3"/>
      <c r="M1" s="3"/>
      <c r="N1" s="3"/>
      <c r="O1" s="3"/>
      <c r="P1" s="3"/>
      <c r="Q1" s="3"/>
      <c r="R1" s="3"/>
      <c r="S1" s="3"/>
      <c r="T1" s="3"/>
      <c r="U1" s="3"/>
      <c r="V1" s="3"/>
      <c r="W1" s="3"/>
      <c r="X1" s="3"/>
      <c r="Y1" s="3"/>
      <c r="Z1" s="3"/>
      <c r="AA1" s="3"/>
      <c r="AB1" s="3"/>
      <c r="AC1" s="3"/>
      <c r="AD1" s="3"/>
      <c r="AE1" s="3"/>
      <c r="AF1" s="3"/>
      <c r="AG1" s="3"/>
      <c r="AH1" s="5"/>
      <c r="AI1" s="5"/>
      <c r="AJ1" s="5"/>
      <c r="AK1" s="5"/>
      <c r="AL1" s="5"/>
      <c r="AM1" s="5"/>
      <c r="AN1" s="5"/>
      <c r="AO1" s="5"/>
      <c r="AP1" s="5"/>
      <c r="AQ1" s="3"/>
      <c r="AR1" s="3"/>
      <c r="AS1" s="3"/>
      <c r="AT1" s="3"/>
      <c r="AU1" s="3"/>
      <c r="AV1" s="3"/>
      <c r="AW1" s="3"/>
      <c r="AX1" s="6"/>
      <c r="AY1" s="6"/>
      <c r="AZ1" s="6"/>
      <c r="BA1" s="3"/>
      <c r="BB1" s="3"/>
      <c r="BC1" s="6"/>
      <c r="BD1" s="6"/>
      <c r="BE1" s="6"/>
      <c r="BF1" s="6"/>
      <c r="BG1" s="6"/>
      <c r="BH1" s="6"/>
      <c r="BI1" s="6"/>
      <c r="BJ1" s="6"/>
      <c r="BK1" s="6"/>
      <c r="BL1" s="3"/>
      <c r="BM1" s="5"/>
      <c r="BN1" s="3"/>
      <c r="BO1" s="6"/>
      <c r="BP1" s="4"/>
      <c r="BQ1" s="3"/>
    </row>
    <row r="2" spans="1:69">
      <c r="A2" s="2"/>
      <c r="B2" s="3"/>
      <c r="C2" s="3"/>
      <c r="D2" s="3"/>
      <c r="E2" s="4"/>
      <c r="F2" s="3"/>
      <c r="G2" s="3"/>
      <c r="H2" s="3"/>
      <c r="I2" s="3"/>
      <c r="J2" s="3"/>
      <c r="K2" s="3"/>
      <c r="L2" s="3"/>
      <c r="M2" s="3"/>
      <c r="N2" s="3"/>
      <c r="O2" s="3"/>
      <c r="P2" s="3"/>
      <c r="Q2" s="3"/>
      <c r="R2" s="3"/>
      <c r="S2" s="3"/>
      <c r="T2" s="3"/>
      <c r="U2" s="3"/>
      <c r="V2" s="3"/>
      <c r="W2" s="3"/>
      <c r="X2" s="3"/>
      <c r="Y2" s="3"/>
      <c r="Z2" s="3"/>
      <c r="AA2" s="3"/>
      <c r="AB2" s="3"/>
      <c r="AC2" s="3"/>
      <c r="AD2" s="3"/>
      <c r="AE2" s="3"/>
      <c r="AF2" s="3"/>
      <c r="AG2" s="3"/>
      <c r="AH2" s="5"/>
      <c r="AI2" s="5"/>
      <c r="AJ2" s="5"/>
      <c r="AK2" s="5"/>
      <c r="AL2" s="5"/>
      <c r="AM2" s="5"/>
      <c r="AN2" s="5"/>
      <c r="AO2" s="5"/>
      <c r="AP2" s="5"/>
      <c r="AQ2" s="3"/>
      <c r="AR2" s="3"/>
      <c r="AS2" s="3"/>
      <c r="AT2" s="3"/>
      <c r="AU2" s="3"/>
      <c r="AV2" s="3"/>
      <c r="AW2" s="3"/>
      <c r="AX2" s="6"/>
      <c r="AY2" s="6"/>
      <c r="AZ2" s="6"/>
      <c r="BA2" s="3"/>
      <c r="BB2" s="3"/>
      <c r="BC2" s="6"/>
      <c r="BD2" s="6"/>
      <c r="BE2" s="6"/>
      <c r="BF2" s="6"/>
      <c r="BG2" s="6"/>
      <c r="BH2" s="6"/>
      <c r="BI2" s="6"/>
      <c r="BJ2" s="6"/>
      <c r="BK2" s="6"/>
      <c r="BL2" s="3"/>
      <c r="BM2" s="5"/>
      <c r="BN2" s="3"/>
      <c r="BO2" s="6"/>
      <c r="BP2" s="4"/>
      <c r="BQ2" s="3"/>
    </row>
    <row r="3" spans="1:69" ht="18" customHeight="1">
      <c r="A3" s="2"/>
      <c r="B3" s="494"/>
      <c r="C3" s="496" t="s">
        <v>0</v>
      </c>
      <c r="D3" s="479"/>
      <c r="E3" s="479"/>
      <c r="F3" s="479"/>
      <c r="G3" s="480"/>
      <c r="H3" s="493" t="s">
        <v>31</v>
      </c>
      <c r="I3" s="47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2"/>
      <c r="B4" s="490"/>
      <c r="C4" s="481"/>
      <c r="D4" s="482"/>
      <c r="E4" s="482"/>
      <c r="F4" s="482"/>
      <c r="G4" s="483"/>
      <c r="H4" s="493" t="s">
        <v>32</v>
      </c>
      <c r="I4" s="47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2"/>
      <c r="B5" s="490"/>
      <c r="C5" s="496" t="s">
        <v>33</v>
      </c>
      <c r="D5" s="479"/>
      <c r="E5" s="479"/>
      <c r="F5" s="479"/>
      <c r="G5" s="480"/>
      <c r="H5" s="500" t="s">
        <v>34</v>
      </c>
      <c r="I5" s="48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75" customHeight="1">
      <c r="A6" s="2"/>
      <c r="B6" s="490"/>
      <c r="C6" s="497"/>
      <c r="D6" s="498"/>
      <c r="E6" s="498"/>
      <c r="F6" s="498"/>
      <c r="G6" s="499"/>
      <c r="H6" s="497"/>
      <c r="I6" s="499"/>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2"/>
      <c r="B7" s="495"/>
      <c r="C7" s="481"/>
      <c r="D7" s="482"/>
      <c r="E7" s="482"/>
      <c r="F7" s="482"/>
      <c r="G7" s="483"/>
      <c r="H7" s="481"/>
      <c r="I7" s="483"/>
      <c r="J7" s="3"/>
      <c r="K7" s="3"/>
      <c r="L7" s="3"/>
      <c r="M7" s="3"/>
      <c r="N7" s="3"/>
      <c r="O7" s="3"/>
      <c r="P7" s="3"/>
      <c r="Q7" s="3"/>
      <c r="R7" s="3"/>
      <c r="S7" s="3"/>
      <c r="T7" s="3"/>
      <c r="U7" s="3"/>
      <c r="V7" s="3"/>
      <c r="W7" s="3"/>
      <c r="X7" s="3"/>
      <c r="Y7" s="3"/>
      <c r="Z7" s="3"/>
      <c r="AA7" s="3"/>
      <c r="AB7" s="3"/>
      <c r="AC7" s="3"/>
      <c r="AD7" s="3"/>
      <c r="AE7" s="3"/>
      <c r="AF7" s="3"/>
      <c r="AG7" s="3"/>
      <c r="AH7" s="5"/>
      <c r="AI7" s="5"/>
      <c r="AJ7" s="5"/>
      <c r="AK7" s="5"/>
      <c r="AL7" s="5"/>
      <c r="AM7" s="5"/>
      <c r="AN7" s="5"/>
      <c r="AO7" s="5"/>
      <c r="AP7" s="5"/>
      <c r="AQ7" s="3"/>
      <c r="AR7" s="3"/>
      <c r="AS7" s="3"/>
      <c r="AT7" s="3"/>
      <c r="AU7" s="3"/>
      <c r="AV7" s="3"/>
      <c r="AW7" s="3"/>
      <c r="AX7" s="6"/>
      <c r="AY7" s="6"/>
      <c r="AZ7" s="6"/>
      <c r="BA7" s="3"/>
      <c r="BB7" s="3"/>
      <c r="BC7" s="6"/>
      <c r="BD7" s="6"/>
      <c r="BE7" s="6"/>
      <c r="BF7" s="6"/>
      <c r="BG7" s="6"/>
      <c r="BH7" s="6"/>
      <c r="BI7" s="6"/>
      <c r="BJ7" s="6"/>
      <c r="BK7" s="6"/>
      <c r="BL7" s="3"/>
      <c r="BM7" s="5"/>
      <c r="BN7" s="3"/>
      <c r="BO7" s="6"/>
      <c r="BP7" s="4"/>
      <c r="BQ7" s="3"/>
    </row>
    <row r="8" spans="1:69">
      <c r="A8" s="2"/>
      <c r="B8" s="3"/>
      <c r="C8" s="3"/>
      <c r="D8" s="3"/>
      <c r="E8" s="4"/>
      <c r="F8" s="3"/>
      <c r="G8" s="3"/>
      <c r="H8" s="3"/>
      <c r="I8" s="3"/>
      <c r="J8" s="3"/>
      <c r="K8" s="3"/>
      <c r="L8" s="3"/>
      <c r="M8" s="3"/>
      <c r="N8" s="3"/>
      <c r="O8" s="3"/>
      <c r="P8" s="3"/>
      <c r="Q8" s="3"/>
      <c r="R8" s="3"/>
      <c r="S8" s="3"/>
      <c r="T8" s="3"/>
      <c r="U8" s="3"/>
      <c r="V8" s="3"/>
      <c r="W8" s="3"/>
      <c r="X8" s="3"/>
      <c r="Y8" s="3"/>
      <c r="Z8" s="3"/>
      <c r="AA8" s="3"/>
      <c r="AB8" s="3"/>
      <c r="AC8" s="3"/>
      <c r="AD8" s="3"/>
      <c r="AE8" s="3"/>
      <c r="AF8" s="3"/>
      <c r="AG8" s="3"/>
      <c r="AH8" s="5"/>
      <c r="AI8" s="5"/>
      <c r="AJ8" s="5"/>
      <c r="AK8" s="5"/>
      <c r="AL8" s="5"/>
      <c r="AM8" s="5"/>
      <c r="AN8" s="5"/>
      <c r="AO8" s="5"/>
      <c r="AP8" s="5"/>
      <c r="AQ8" s="3"/>
      <c r="AR8" s="3"/>
      <c r="AS8" s="3"/>
      <c r="AT8" s="3"/>
      <c r="AU8" s="3"/>
      <c r="AV8" s="3"/>
      <c r="AW8" s="3"/>
      <c r="AX8" s="6"/>
      <c r="AY8" s="6"/>
      <c r="AZ8" s="6"/>
      <c r="BA8" s="3"/>
      <c r="BB8" s="3"/>
      <c r="BC8" s="6"/>
      <c r="BD8" s="6"/>
      <c r="BE8" s="6"/>
      <c r="BF8" s="6"/>
      <c r="BG8" s="6"/>
      <c r="BH8" s="6"/>
      <c r="BI8" s="6"/>
      <c r="BJ8" s="6"/>
      <c r="BK8" s="6"/>
      <c r="BL8" s="3"/>
      <c r="BM8" s="5"/>
      <c r="BN8" s="3"/>
      <c r="BO8" s="6"/>
      <c r="BP8" s="4"/>
      <c r="BQ8" s="3"/>
    </row>
    <row r="9" spans="1:69" ht="21" customHeight="1">
      <c r="A9" s="2"/>
      <c r="B9" s="3"/>
      <c r="C9" s="3"/>
      <c r="D9" s="3"/>
      <c r="E9" s="4"/>
      <c r="F9" s="3"/>
      <c r="G9" s="3"/>
      <c r="H9" s="3"/>
      <c r="I9" s="3"/>
      <c r="J9" s="3"/>
      <c r="K9" s="3"/>
      <c r="L9" s="3"/>
      <c r="M9" s="3"/>
      <c r="N9" s="3"/>
      <c r="O9" s="3"/>
      <c r="P9" s="3"/>
      <c r="Q9" s="3"/>
      <c r="R9" s="3"/>
      <c r="S9" s="3"/>
      <c r="T9" s="3"/>
      <c r="U9" s="3"/>
      <c r="V9" s="3"/>
      <c r="W9" s="3"/>
      <c r="X9" s="3"/>
      <c r="Y9" s="3"/>
      <c r="Z9" s="3"/>
      <c r="AA9" s="3"/>
      <c r="AB9" s="3"/>
      <c r="AC9" s="3"/>
      <c r="AD9" s="3"/>
      <c r="AE9" s="3"/>
      <c r="AF9" s="3"/>
      <c r="AG9" s="3"/>
      <c r="AH9" s="5"/>
      <c r="AI9" s="5"/>
      <c r="AJ9" s="5"/>
      <c r="AK9" s="5"/>
      <c r="AL9" s="5"/>
      <c r="AM9" s="5"/>
      <c r="AN9" s="5"/>
      <c r="AO9" s="5"/>
      <c r="AP9" s="5"/>
      <c r="AQ9" s="3"/>
      <c r="AR9" s="3"/>
      <c r="AS9" s="3"/>
      <c r="AT9" s="3"/>
      <c r="AU9" s="3"/>
      <c r="AV9" s="3"/>
      <c r="AW9" s="3"/>
      <c r="AX9" s="6"/>
      <c r="AY9" s="6"/>
      <c r="AZ9" s="6"/>
      <c r="BA9" s="3"/>
      <c r="BB9" s="3"/>
      <c r="BC9" s="6"/>
      <c r="BD9" s="6"/>
      <c r="BE9" s="6"/>
      <c r="BF9" s="6"/>
      <c r="BG9" s="6"/>
      <c r="BH9" s="6"/>
      <c r="BI9" s="6"/>
      <c r="BJ9" s="6"/>
      <c r="BK9" s="6"/>
      <c r="BL9" s="3"/>
      <c r="BM9" s="5"/>
      <c r="BN9" s="3"/>
      <c r="BO9" s="6"/>
      <c r="BP9" s="4"/>
      <c r="BQ9" s="3"/>
    </row>
    <row r="10" spans="1:69">
      <c r="A10" s="2"/>
      <c r="B10" s="3"/>
      <c r="C10" s="3"/>
      <c r="D10" s="3"/>
      <c r="E10" s="4"/>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5"/>
      <c r="AI10" s="5"/>
      <c r="AJ10" s="5"/>
      <c r="AK10" s="5"/>
      <c r="AL10" s="5"/>
      <c r="AM10" s="5"/>
      <c r="AN10" s="5"/>
      <c r="AO10" s="5"/>
      <c r="AP10" s="5"/>
      <c r="AQ10" s="3"/>
      <c r="AR10" s="3"/>
      <c r="AS10" s="3"/>
      <c r="AT10" s="3"/>
      <c r="AU10" s="3"/>
      <c r="AV10" s="3"/>
      <c r="AW10" s="3"/>
      <c r="AX10" s="6"/>
      <c r="AY10" s="6"/>
      <c r="AZ10" s="6"/>
      <c r="BA10" s="3"/>
      <c r="BB10" s="3"/>
      <c r="BC10" s="6"/>
      <c r="BD10" s="6"/>
      <c r="BE10" s="6"/>
      <c r="BF10" s="6"/>
      <c r="BG10" s="6"/>
      <c r="BH10" s="6"/>
      <c r="BI10" s="6"/>
      <c r="BJ10" s="6"/>
      <c r="BK10" s="6"/>
      <c r="BL10" s="3"/>
      <c r="BM10" s="5"/>
      <c r="BN10" s="3"/>
      <c r="BO10" s="6"/>
      <c r="BP10" s="4"/>
      <c r="BQ10" s="3"/>
    </row>
    <row r="11" spans="1:69" ht="15" customHeight="1">
      <c r="A11" s="7"/>
      <c r="B11" s="476" t="s">
        <v>35</v>
      </c>
      <c r="C11" s="476" t="s">
        <v>36</v>
      </c>
      <c r="D11" s="476" t="s">
        <v>37</v>
      </c>
      <c r="E11" s="476" t="s">
        <v>38</v>
      </c>
      <c r="F11" s="502" t="s">
        <v>39</v>
      </c>
      <c r="G11" s="506" t="s">
        <v>40</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5"/>
      <c r="AG11" s="476" t="s">
        <v>41</v>
      </c>
      <c r="AH11" s="491" t="s">
        <v>42</v>
      </c>
      <c r="AI11" s="501"/>
      <c r="AJ11" s="491" t="s">
        <v>43</v>
      </c>
      <c r="AK11" s="501"/>
      <c r="AL11" s="491" t="s">
        <v>44</v>
      </c>
      <c r="AM11" s="501"/>
      <c r="AN11" s="491" t="s">
        <v>45</v>
      </c>
      <c r="AO11" s="501"/>
      <c r="AP11" s="491" t="s">
        <v>46</v>
      </c>
      <c r="AQ11" s="492"/>
      <c r="AR11" s="476" t="s">
        <v>47</v>
      </c>
      <c r="AS11" s="492"/>
      <c r="AT11" s="476" t="s">
        <v>48</v>
      </c>
      <c r="AU11" s="492"/>
      <c r="AV11" s="476" t="s">
        <v>49</v>
      </c>
      <c r="AW11" s="476" t="s">
        <v>50</v>
      </c>
      <c r="AX11" s="476" t="s">
        <v>51</v>
      </c>
      <c r="AY11" s="476" t="s">
        <v>52</v>
      </c>
      <c r="AZ11" s="476" t="s">
        <v>53</v>
      </c>
      <c r="BA11" s="503" t="s">
        <v>54</v>
      </c>
      <c r="BB11" s="480"/>
      <c r="BC11" s="476" t="s">
        <v>55</v>
      </c>
      <c r="BD11" s="476" t="s">
        <v>56</v>
      </c>
      <c r="BE11" s="478" t="s">
        <v>57</v>
      </c>
      <c r="BF11" s="479"/>
      <c r="BG11" s="479"/>
      <c r="BH11" s="479"/>
      <c r="BI11" s="479"/>
      <c r="BJ11" s="479"/>
      <c r="BK11" s="480"/>
      <c r="BL11" s="484" t="s">
        <v>58</v>
      </c>
      <c r="BM11" s="485"/>
      <c r="BN11" s="485"/>
      <c r="BO11" s="485"/>
      <c r="BP11" s="486"/>
      <c r="BQ11" s="3"/>
    </row>
    <row r="12" spans="1:69" ht="15" customHeight="1">
      <c r="A12" s="8"/>
      <c r="B12" s="490"/>
      <c r="C12" s="490"/>
      <c r="D12" s="490"/>
      <c r="E12" s="490"/>
      <c r="F12" s="490"/>
      <c r="G12" s="476" t="s">
        <v>59</v>
      </c>
      <c r="H12" s="9"/>
      <c r="I12" s="473" t="s">
        <v>60</v>
      </c>
      <c r="J12" s="474"/>
      <c r="K12" s="474"/>
      <c r="L12" s="474"/>
      <c r="M12" s="474"/>
      <c r="N12" s="474"/>
      <c r="O12" s="474"/>
      <c r="P12" s="474"/>
      <c r="Q12" s="474"/>
      <c r="R12" s="474"/>
      <c r="S12" s="474"/>
      <c r="T12" s="474"/>
      <c r="U12" s="474"/>
      <c r="V12" s="474"/>
      <c r="W12" s="474"/>
      <c r="X12" s="474"/>
      <c r="Y12" s="474"/>
      <c r="Z12" s="474"/>
      <c r="AA12" s="475"/>
      <c r="AB12" s="9"/>
      <c r="AC12" s="9"/>
      <c r="AD12" s="476" t="s">
        <v>61</v>
      </c>
      <c r="AE12" s="9"/>
      <c r="AF12" s="476" t="s">
        <v>62</v>
      </c>
      <c r="AG12" s="490"/>
      <c r="AH12" s="490"/>
      <c r="AI12" s="490"/>
      <c r="AJ12" s="490"/>
      <c r="AK12" s="490"/>
      <c r="AL12" s="490"/>
      <c r="AM12" s="490"/>
      <c r="AN12" s="490"/>
      <c r="AO12" s="490"/>
      <c r="AP12" s="490"/>
      <c r="AQ12" s="490"/>
      <c r="AR12" s="490"/>
      <c r="AS12" s="490"/>
      <c r="AT12" s="490"/>
      <c r="AU12" s="490"/>
      <c r="AV12" s="490"/>
      <c r="AW12" s="490"/>
      <c r="AX12" s="490"/>
      <c r="AY12" s="490"/>
      <c r="AZ12" s="490"/>
      <c r="BA12" s="497"/>
      <c r="BB12" s="499"/>
      <c r="BC12" s="490"/>
      <c r="BD12" s="490"/>
      <c r="BE12" s="481"/>
      <c r="BF12" s="482"/>
      <c r="BG12" s="482"/>
      <c r="BH12" s="482"/>
      <c r="BI12" s="482"/>
      <c r="BJ12" s="482"/>
      <c r="BK12" s="483"/>
      <c r="BL12" s="481"/>
      <c r="BM12" s="482"/>
      <c r="BN12" s="482"/>
      <c r="BO12" s="482"/>
      <c r="BP12" s="487"/>
      <c r="BQ12" s="3"/>
    </row>
    <row r="13" spans="1:69" ht="163.5" customHeight="1">
      <c r="A13" s="8" t="s">
        <v>63</v>
      </c>
      <c r="B13" s="477"/>
      <c r="C13" s="477"/>
      <c r="D13" s="477"/>
      <c r="E13" s="477"/>
      <c r="F13" s="477"/>
      <c r="G13" s="477"/>
      <c r="H13" s="7" t="s">
        <v>59</v>
      </c>
      <c r="I13" s="10" t="s">
        <v>64</v>
      </c>
      <c r="J13" s="10" t="s">
        <v>65</v>
      </c>
      <c r="K13" s="10" t="s">
        <v>66</v>
      </c>
      <c r="L13" s="10" t="s">
        <v>67</v>
      </c>
      <c r="M13" s="10" t="s">
        <v>68</v>
      </c>
      <c r="N13" s="10" t="s">
        <v>69</v>
      </c>
      <c r="O13" s="10" t="s">
        <v>70</v>
      </c>
      <c r="P13" s="10" t="s">
        <v>71</v>
      </c>
      <c r="Q13" s="10" t="s">
        <v>72</v>
      </c>
      <c r="R13" s="10" t="s">
        <v>73</v>
      </c>
      <c r="S13" s="10" t="s">
        <v>74</v>
      </c>
      <c r="T13" s="10" t="s">
        <v>75</v>
      </c>
      <c r="U13" s="10" t="s">
        <v>76</v>
      </c>
      <c r="V13" s="10" t="s">
        <v>77</v>
      </c>
      <c r="W13" s="10" t="s">
        <v>78</v>
      </c>
      <c r="X13" s="10" t="s">
        <v>79</v>
      </c>
      <c r="Y13" s="10" t="s">
        <v>80</v>
      </c>
      <c r="Z13" s="10" t="s">
        <v>81</v>
      </c>
      <c r="AA13" s="10" t="s">
        <v>82</v>
      </c>
      <c r="AB13" s="11" t="s">
        <v>83</v>
      </c>
      <c r="AC13" s="11" t="s">
        <v>84</v>
      </c>
      <c r="AD13" s="477"/>
      <c r="AE13" s="11" t="s">
        <v>85</v>
      </c>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504"/>
      <c r="BB13" s="505"/>
      <c r="BC13" s="477"/>
      <c r="BD13" s="477"/>
      <c r="BE13" s="488" t="s">
        <v>59</v>
      </c>
      <c r="BF13" s="489"/>
      <c r="BG13" s="7" t="s">
        <v>59</v>
      </c>
      <c r="BH13" s="11" t="s">
        <v>61</v>
      </c>
      <c r="BI13" s="7" t="s">
        <v>61</v>
      </c>
      <c r="BJ13" s="11" t="s">
        <v>86</v>
      </c>
      <c r="BK13" s="7" t="s">
        <v>62</v>
      </c>
      <c r="BL13" s="7" t="s">
        <v>87</v>
      </c>
      <c r="BM13" s="12" t="s">
        <v>88</v>
      </c>
      <c r="BN13" s="7" t="s">
        <v>89</v>
      </c>
      <c r="BO13" s="7" t="s">
        <v>90</v>
      </c>
      <c r="BP13" s="7" t="s">
        <v>91</v>
      </c>
      <c r="BQ13" s="3"/>
    </row>
    <row r="14" spans="1:69" ht="24.75" customHeight="1">
      <c r="A14" s="467">
        <v>1</v>
      </c>
      <c r="B14" s="468"/>
      <c r="C14" s="470"/>
      <c r="D14" s="15"/>
      <c r="E14" s="471"/>
      <c r="F14" s="472"/>
      <c r="G14" s="462"/>
      <c r="H14" s="462"/>
      <c r="I14" s="462"/>
      <c r="J14" s="462"/>
      <c r="K14" s="462"/>
      <c r="L14" s="462"/>
      <c r="M14" s="462"/>
      <c r="N14" s="462"/>
      <c r="O14" s="462"/>
      <c r="P14" s="462"/>
      <c r="Q14" s="462"/>
      <c r="R14" s="462"/>
      <c r="S14" s="462"/>
      <c r="T14" s="462"/>
      <c r="U14" s="462"/>
      <c r="V14" s="462"/>
      <c r="W14" s="462"/>
      <c r="X14" s="462"/>
      <c r="Y14" s="462"/>
      <c r="Z14" s="462"/>
      <c r="AA14" s="462"/>
      <c r="AB14" s="19"/>
      <c r="AC14" s="19"/>
      <c r="AD14" s="462"/>
      <c r="AE14" s="462"/>
      <c r="AF14" s="462"/>
      <c r="AG14" s="15"/>
      <c r="AH14" s="20"/>
      <c r="AI14" s="20"/>
      <c r="AJ14" s="20"/>
      <c r="AK14" s="20"/>
      <c r="AL14" s="20"/>
      <c r="AM14" s="20"/>
      <c r="AN14" s="20"/>
      <c r="AO14" s="20"/>
      <c r="AP14" s="20"/>
      <c r="AQ14" s="20"/>
      <c r="AR14" s="20"/>
      <c r="AS14" s="20"/>
      <c r="AT14" s="20"/>
      <c r="AU14" s="20"/>
      <c r="AV14" s="20"/>
      <c r="AW14" s="20"/>
      <c r="AX14" s="21"/>
      <c r="AY14" s="21"/>
      <c r="AZ14" s="21"/>
      <c r="BA14" s="22"/>
      <c r="BB14" s="462"/>
      <c r="BC14" s="460"/>
      <c r="BD14" s="460"/>
      <c r="BE14" s="23"/>
      <c r="BF14" s="23"/>
      <c r="BG14" s="460"/>
      <c r="BH14" s="23"/>
      <c r="BI14" s="460"/>
      <c r="BJ14" s="23"/>
      <c r="BK14" s="460"/>
      <c r="BL14" s="15"/>
      <c r="BM14" s="15"/>
      <c r="BN14" s="24"/>
      <c r="BO14" s="463"/>
      <c r="BP14" s="465"/>
      <c r="BQ14" s="5"/>
    </row>
    <row r="15" spans="1:69" ht="24.75" customHeight="1">
      <c r="A15" s="466"/>
      <c r="B15" s="469"/>
      <c r="C15" s="461"/>
      <c r="D15" s="26"/>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27"/>
      <c r="AC15" s="27"/>
      <c r="AD15" s="461"/>
      <c r="AE15" s="461"/>
      <c r="AF15" s="461"/>
      <c r="AG15" s="28"/>
      <c r="AH15" s="29"/>
      <c r="AI15" s="30"/>
      <c r="AJ15" s="29"/>
      <c r="AK15" s="30"/>
      <c r="AL15" s="29"/>
      <c r="AM15" s="30"/>
      <c r="AN15" s="29"/>
      <c r="AO15" s="30"/>
      <c r="AP15" s="29"/>
      <c r="AQ15" s="30"/>
      <c r="AR15" s="29"/>
      <c r="AS15" s="30"/>
      <c r="AT15" s="29"/>
      <c r="AU15" s="29"/>
      <c r="AV15" s="30"/>
      <c r="AW15" s="26"/>
      <c r="AX15" s="31"/>
      <c r="AY15" s="32"/>
      <c r="AZ15" s="31"/>
      <c r="BA15" s="33"/>
      <c r="BB15" s="461"/>
      <c r="BC15" s="461"/>
      <c r="BD15" s="461"/>
      <c r="BE15" s="31"/>
      <c r="BF15" s="31"/>
      <c r="BG15" s="461"/>
      <c r="BH15" s="31"/>
      <c r="BI15" s="461"/>
      <c r="BJ15" s="31"/>
      <c r="BK15" s="461"/>
      <c r="BL15" s="26"/>
      <c r="BM15" s="28"/>
      <c r="BN15" s="34"/>
      <c r="BO15" s="464"/>
      <c r="BP15" s="466"/>
      <c r="BQ15" s="5"/>
    </row>
    <row r="16" spans="1:69" ht="24.75" customHeight="1">
      <c r="A16" s="467">
        <v>2</v>
      </c>
      <c r="B16" s="468"/>
      <c r="C16" s="470"/>
      <c r="D16" s="15"/>
      <c r="E16" s="471"/>
      <c r="F16" s="472"/>
      <c r="G16" s="462"/>
      <c r="H16" s="462"/>
      <c r="I16" s="462"/>
      <c r="J16" s="462"/>
      <c r="K16" s="462"/>
      <c r="L16" s="462"/>
      <c r="M16" s="462"/>
      <c r="N16" s="462"/>
      <c r="O16" s="462"/>
      <c r="P16" s="462"/>
      <c r="Q16" s="462"/>
      <c r="R16" s="462"/>
      <c r="S16" s="462"/>
      <c r="T16" s="462"/>
      <c r="U16" s="462"/>
      <c r="V16" s="462"/>
      <c r="W16" s="462"/>
      <c r="X16" s="462"/>
      <c r="Y16" s="462"/>
      <c r="Z16" s="462"/>
      <c r="AA16" s="462"/>
      <c r="AB16" s="19"/>
      <c r="AC16" s="19"/>
      <c r="AD16" s="462"/>
      <c r="AE16" s="462"/>
      <c r="AF16" s="462"/>
      <c r="AG16" s="15"/>
      <c r="AH16" s="20"/>
      <c r="AI16" s="20"/>
      <c r="AJ16" s="20"/>
      <c r="AK16" s="20"/>
      <c r="AL16" s="20"/>
      <c r="AM16" s="20"/>
      <c r="AN16" s="20"/>
      <c r="AO16" s="20"/>
      <c r="AP16" s="20"/>
      <c r="AQ16" s="20"/>
      <c r="AR16" s="20"/>
      <c r="AS16" s="20"/>
      <c r="AT16" s="20"/>
      <c r="AU16" s="20"/>
      <c r="AV16" s="20"/>
      <c r="AW16" s="20"/>
      <c r="AX16" s="21"/>
      <c r="AY16" s="21"/>
      <c r="AZ16" s="21"/>
      <c r="BA16" s="22"/>
      <c r="BB16" s="462"/>
      <c r="BC16" s="460"/>
      <c r="BD16" s="460"/>
      <c r="BE16" s="23"/>
      <c r="BF16" s="23"/>
      <c r="BG16" s="460"/>
      <c r="BH16" s="23"/>
      <c r="BI16" s="460"/>
      <c r="BJ16" s="23"/>
      <c r="BK16" s="460"/>
      <c r="BL16" s="15"/>
      <c r="BM16" s="15"/>
      <c r="BN16" s="24"/>
      <c r="BO16" s="463"/>
      <c r="BP16" s="465"/>
      <c r="BQ16" s="35"/>
    </row>
    <row r="17" spans="1:69" ht="24.75" customHeight="1">
      <c r="A17" s="466"/>
      <c r="B17" s="469"/>
      <c r="C17" s="461"/>
      <c r="D17" s="26"/>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27"/>
      <c r="AC17" s="27"/>
      <c r="AD17" s="461"/>
      <c r="AE17" s="461"/>
      <c r="AF17" s="461"/>
      <c r="AG17" s="28"/>
      <c r="AH17" s="29"/>
      <c r="AI17" s="30"/>
      <c r="AJ17" s="29"/>
      <c r="AK17" s="30"/>
      <c r="AL17" s="29"/>
      <c r="AM17" s="30"/>
      <c r="AN17" s="29"/>
      <c r="AO17" s="30"/>
      <c r="AP17" s="29"/>
      <c r="AQ17" s="30"/>
      <c r="AR17" s="29"/>
      <c r="AS17" s="30"/>
      <c r="AT17" s="29"/>
      <c r="AU17" s="29"/>
      <c r="AV17" s="30"/>
      <c r="AW17" s="26"/>
      <c r="AX17" s="31"/>
      <c r="AY17" s="32"/>
      <c r="AZ17" s="31"/>
      <c r="BA17" s="33"/>
      <c r="BB17" s="461"/>
      <c r="BC17" s="461"/>
      <c r="BD17" s="461"/>
      <c r="BE17" s="31"/>
      <c r="BF17" s="31"/>
      <c r="BG17" s="461"/>
      <c r="BH17" s="31"/>
      <c r="BI17" s="461"/>
      <c r="BJ17" s="31"/>
      <c r="BK17" s="461"/>
      <c r="BL17" s="26"/>
      <c r="BM17" s="28"/>
      <c r="BN17" s="34"/>
      <c r="BO17" s="464"/>
      <c r="BP17" s="466"/>
      <c r="BQ17" s="35"/>
    </row>
    <row r="18" spans="1:69" ht="24.75" customHeight="1">
      <c r="A18" s="467">
        <v>3</v>
      </c>
      <c r="B18" s="468"/>
      <c r="C18" s="470"/>
      <c r="D18" s="15"/>
      <c r="E18" s="471"/>
      <c r="F18" s="472"/>
      <c r="G18" s="462"/>
      <c r="H18" s="462"/>
      <c r="I18" s="462"/>
      <c r="J18" s="462"/>
      <c r="K18" s="462"/>
      <c r="L18" s="462"/>
      <c r="M18" s="462"/>
      <c r="N18" s="462"/>
      <c r="O18" s="462"/>
      <c r="P18" s="462"/>
      <c r="Q18" s="462"/>
      <c r="R18" s="462"/>
      <c r="S18" s="462"/>
      <c r="T18" s="462"/>
      <c r="U18" s="462"/>
      <c r="V18" s="462"/>
      <c r="W18" s="462"/>
      <c r="X18" s="462"/>
      <c r="Y18" s="462"/>
      <c r="Z18" s="462"/>
      <c r="AA18" s="462"/>
      <c r="AB18" s="19"/>
      <c r="AC18" s="19"/>
      <c r="AD18" s="462"/>
      <c r="AE18" s="462"/>
      <c r="AF18" s="462"/>
      <c r="AG18" s="15"/>
      <c r="AH18" s="20"/>
      <c r="AI18" s="20"/>
      <c r="AJ18" s="20"/>
      <c r="AK18" s="20"/>
      <c r="AL18" s="20"/>
      <c r="AM18" s="20"/>
      <c r="AN18" s="20"/>
      <c r="AO18" s="20"/>
      <c r="AP18" s="20"/>
      <c r="AQ18" s="20"/>
      <c r="AR18" s="20"/>
      <c r="AS18" s="20"/>
      <c r="AT18" s="20"/>
      <c r="AU18" s="20"/>
      <c r="AV18" s="20"/>
      <c r="AW18" s="20"/>
      <c r="AX18" s="21"/>
      <c r="AY18" s="21"/>
      <c r="AZ18" s="21"/>
      <c r="BA18" s="22"/>
      <c r="BB18" s="462"/>
      <c r="BC18" s="460"/>
      <c r="BD18" s="460"/>
      <c r="BE18" s="23"/>
      <c r="BF18" s="23"/>
      <c r="BG18" s="460"/>
      <c r="BH18" s="23"/>
      <c r="BI18" s="460"/>
      <c r="BJ18" s="23"/>
      <c r="BK18" s="460"/>
      <c r="BL18" s="15"/>
      <c r="BM18" s="15"/>
      <c r="BN18" s="24"/>
      <c r="BO18" s="463"/>
      <c r="BP18" s="465"/>
      <c r="BQ18" s="35"/>
    </row>
    <row r="19" spans="1:69" ht="24.75" customHeight="1">
      <c r="A19" s="466"/>
      <c r="B19" s="469"/>
      <c r="C19" s="461"/>
      <c r="D19" s="26"/>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27"/>
      <c r="AC19" s="27"/>
      <c r="AD19" s="461"/>
      <c r="AE19" s="461"/>
      <c r="AF19" s="461"/>
      <c r="AG19" s="28"/>
      <c r="AH19" s="29"/>
      <c r="AI19" s="30"/>
      <c r="AJ19" s="29"/>
      <c r="AK19" s="30"/>
      <c r="AL19" s="29"/>
      <c r="AM19" s="30"/>
      <c r="AN19" s="29"/>
      <c r="AO19" s="30"/>
      <c r="AP19" s="29"/>
      <c r="AQ19" s="30"/>
      <c r="AR19" s="29"/>
      <c r="AS19" s="30"/>
      <c r="AT19" s="29"/>
      <c r="AU19" s="29"/>
      <c r="AV19" s="30"/>
      <c r="AW19" s="26"/>
      <c r="AX19" s="31"/>
      <c r="AY19" s="32"/>
      <c r="AZ19" s="31"/>
      <c r="BA19" s="33"/>
      <c r="BB19" s="461"/>
      <c r="BC19" s="461"/>
      <c r="BD19" s="461"/>
      <c r="BE19" s="31"/>
      <c r="BF19" s="31"/>
      <c r="BG19" s="461"/>
      <c r="BH19" s="31"/>
      <c r="BI19" s="461"/>
      <c r="BJ19" s="31"/>
      <c r="BK19" s="461"/>
      <c r="BL19" s="26"/>
      <c r="BM19" s="28"/>
      <c r="BN19" s="34"/>
      <c r="BO19" s="464"/>
      <c r="BP19" s="466"/>
      <c r="BQ19" s="35"/>
    </row>
    <row r="20" spans="1:69" ht="24.75" customHeight="1">
      <c r="A20" s="467">
        <v>4</v>
      </c>
      <c r="B20" s="468"/>
      <c r="C20" s="470"/>
      <c r="D20" s="15"/>
      <c r="E20" s="471"/>
      <c r="F20" s="472"/>
      <c r="G20" s="462"/>
      <c r="H20" s="462"/>
      <c r="I20" s="462"/>
      <c r="J20" s="462"/>
      <c r="K20" s="462"/>
      <c r="L20" s="462"/>
      <c r="M20" s="462"/>
      <c r="N20" s="462"/>
      <c r="O20" s="462"/>
      <c r="P20" s="462"/>
      <c r="Q20" s="462"/>
      <c r="R20" s="462"/>
      <c r="S20" s="462"/>
      <c r="T20" s="462"/>
      <c r="U20" s="462"/>
      <c r="V20" s="462"/>
      <c r="W20" s="462"/>
      <c r="X20" s="462"/>
      <c r="Y20" s="462"/>
      <c r="Z20" s="462"/>
      <c r="AA20" s="462"/>
      <c r="AB20" s="19"/>
      <c r="AC20" s="19"/>
      <c r="AD20" s="462"/>
      <c r="AE20" s="462"/>
      <c r="AF20" s="462"/>
      <c r="AG20" s="15"/>
      <c r="AH20" s="20"/>
      <c r="AI20" s="20"/>
      <c r="AJ20" s="20"/>
      <c r="AK20" s="20"/>
      <c r="AL20" s="20"/>
      <c r="AM20" s="20"/>
      <c r="AN20" s="20"/>
      <c r="AO20" s="20"/>
      <c r="AP20" s="20"/>
      <c r="AQ20" s="20"/>
      <c r="AR20" s="20"/>
      <c r="AS20" s="20"/>
      <c r="AT20" s="20"/>
      <c r="AU20" s="20"/>
      <c r="AV20" s="20"/>
      <c r="AW20" s="20"/>
      <c r="AX20" s="21"/>
      <c r="AY20" s="21"/>
      <c r="AZ20" s="21"/>
      <c r="BA20" s="22"/>
      <c r="BB20" s="462"/>
      <c r="BC20" s="460"/>
      <c r="BD20" s="460"/>
      <c r="BE20" s="23"/>
      <c r="BF20" s="23"/>
      <c r="BG20" s="460"/>
      <c r="BH20" s="23"/>
      <c r="BI20" s="460"/>
      <c r="BJ20" s="23"/>
      <c r="BK20" s="460"/>
      <c r="BL20" s="15"/>
      <c r="BM20" s="15"/>
      <c r="BN20" s="24"/>
      <c r="BO20" s="463"/>
      <c r="BP20" s="465"/>
      <c r="BQ20" s="35"/>
    </row>
    <row r="21" spans="1:69" ht="24.75" customHeight="1">
      <c r="A21" s="466"/>
      <c r="B21" s="469"/>
      <c r="C21" s="461"/>
      <c r="D21" s="26"/>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27"/>
      <c r="AC21" s="27"/>
      <c r="AD21" s="461"/>
      <c r="AE21" s="461"/>
      <c r="AF21" s="461"/>
      <c r="AG21" s="28"/>
      <c r="AH21" s="29"/>
      <c r="AI21" s="30"/>
      <c r="AJ21" s="29"/>
      <c r="AK21" s="30"/>
      <c r="AL21" s="29"/>
      <c r="AM21" s="30"/>
      <c r="AN21" s="29"/>
      <c r="AO21" s="30"/>
      <c r="AP21" s="29"/>
      <c r="AQ21" s="30"/>
      <c r="AR21" s="29"/>
      <c r="AS21" s="30"/>
      <c r="AT21" s="29"/>
      <c r="AU21" s="29"/>
      <c r="AV21" s="30"/>
      <c r="AW21" s="26"/>
      <c r="AX21" s="31"/>
      <c r="AY21" s="32"/>
      <c r="AZ21" s="31"/>
      <c r="BA21" s="33"/>
      <c r="BB21" s="461"/>
      <c r="BC21" s="461"/>
      <c r="BD21" s="461"/>
      <c r="BE21" s="31"/>
      <c r="BF21" s="31"/>
      <c r="BG21" s="461"/>
      <c r="BH21" s="31"/>
      <c r="BI21" s="461"/>
      <c r="BJ21" s="31"/>
      <c r="BK21" s="461"/>
      <c r="BL21" s="26"/>
      <c r="BM21" s="28"/>
      <c r="BN21" s="34"/>
      <c r="BO21" s="464"/>
      <c r="BP21" s="466"/>
      <c r="BQ21" s="35"/>
    </row>
    <row r="22" spans="1:69" ht="24.75" customHeight="1">
      <c r="A22" s="467">
        <v>5</v>
      </c>
      <c r="B22" s="468"/>
      <c r="C22" s="470"/>
      <c r="D22" s="15"/>
      <c r="E22" s="471"/>
      <c r="F22" s="472"/>
      <c r="G22" s="462"/>
      <c r="H22" s="462"/>
      <c r="I22" s="462"/>
      <c r="J22" s="462"/>
      <c r="K22" s="462"/>
      <c r="L22" s="462"/>
      <c r="M22" s="462"/>
      <c r="N22" s="462"/>
      <c r="O22" s="462"/>
      <c r="P22" s="462"/>
      <c r="Q22" s="462"/>
      <c r="R22" s="462"/>
      <c r="S22" s="462"/>
      <c r="T22" s="462"/>
      <c r="U22" s="462"/>
      <c r="V22" s="462"/>
      <c r="W22" s="462"/>
      <c r="X22" s="462"/>
      <c r="Y22" s="462"/>
      <c r="Z22" s="462"/>
      <c r="AA22" s="462"/>
      <c r="AB22" s="19"/>
      <c r="AC22" s="19"/>
      <c r="AD22" s="462"/>
      <c r="AE22" s="462"/>
      <c r="AF22" s="462"/>
      <c r="AG22" s="15"/>
      <c r="AH22" s="20"/>
      <c r="AI22" s="20"/>
      <c r="AJ22" s="20"/>
      <c r="AK22" s="20"/>
      <c r="AL22" s="20"/>
      <c r="AM22" s="20"/>
      <c r="AN22" s="20"/>
      <c r="AO22" s="20"/>
      <c r="AP22" s="20"/>
      <c r="AQ22" s="20"/>
      <c r="AR22" s="20"/>
      <c r="AS22" s="20"/>
      <c r="AT22" s="20"/>
      <c r="AU22" s="20"/>
      <c r="AV22" s="20"/>
      <c r="AW22" s="20"/>
      <c r="AX22" s="21"/>
      <c r="AY22" s="21"/>
      <c r="AZ22" s="21"/>
      <c r="BA22" s="22"/>
      <c r="BB22" s="462"/>
      <c r="BC22" s="460"/>
      <c r="BD22" s="460"/>
      <c r="BE22" s="23"/>
      <c r="BF22" s="23"/>
      <c r="BG22" s="460"/>
      <c r="BH22" s="23"/>
      <c r="BI22" s="460"/>
      <c r="BJ22" s="23"/>
      <c r="BK22" s="460"/>
      <c r="BL22" s="15"/>
      <c r="BM22" s="15"/>
      <c r="BN22" s="24"/>
      <c r="BO22" s="463"/>
      <c r="BP22" s="465"/>
      <c r="BQ22" s="35"/>
    </row>
    <row r="23" spans="1:69" ht="24.75" customHeight="1">
      <c r="A23" s="466"/>
      <c r="B23" s="469"/>
      <c r="C23" s="461"/>
      <c r="D23" s="26"/>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27"/>
      <c r="AC23" s="27"/>
      <c r="AD23" s="461"/>
      <c r="AE23" s="461"/>
      <c r="AF23" s="461"/>
      <c r="AG23" s="28"/>
      <c r="AH23" s="29"/>
      <c r="AI23" s="30"/>
      <c r="AJ23" s="29"/>
      <c r="AK23" s="30"/>
      <c r="AL23" s="29"/>
      <c r="AM23" s="30"/>
      <c r="AN23" s="29"/>
      <c r="AO23" s="30"/>
      <c r="AP23" s="29"/>
      <c r="AQ23" s="30"/>
      <c r="AR23" s="29"/>
      <c r="AS23" s="30"/>
      <c r="AT23" s="29"/>
      <c r="AU23" s="29"/>
      <c r="AV23" s="30"/>
      <c r="AW23" s="26"/>
      <c r="AX23" s="31"/>
      <c r="AY23" s="32"/>
      <c r="AZ23" s="31"/>
      <c r="BA23" s="33"/>
      <c r="BB23" s="461"/>
      <c r="BC23" s="461"/>
      <c r="BD23" s="461"/>
      <c r="BE23" s="31"/>
      <c r="BF23" s="31"/>
      <c r="BG23" s="461"/>
      <c r="BH23" s="31"/>
      <c r="BI23" s="461"/>
      <c r="BJ23" s="31"/>
      <c r="BK23" s="461"/>
      <c r="BL23" s="26"/>
      <c r="BM23" s="28"/>
      <c r="BN23" s="34"/>
      <c r="BO23" s="464"/>
      <c r="BP23" s="466"/>
      <c r="BQ23" s="35"/>
    </row>
    <row r="24" spans="1:69" ht="24.75" customHeight="1">
      <c r="A24" s="467">
        <v>6</v>
      </c>
      <c r="B24" s="13"/>
      <c r="C24" s="14"/>
      <c r="D24" s="15"/>
      <c r="E24" s="16"/>
      <c r="F24" s="17"/>
      <c r="G24" s="18"/>
      <c r="H24" s="18"/>
      <c r="I24" s="18"/>
      <c r="J24" s="18"/>
      <c r="K24" s="18"/>
      <c r="L24" s="18"/>
      <c r="M24" s="18"/>
      <c r="N24" s="18"/>
      <c r="O24" s="18"/>
      <c r="P24" s="18"/>
      <c r="Q24" s="18"/>
      <c r="R24" s="18"/>
      <c r="S24" s="18"/>
      <c r="T24" s="18"/>
      <c r="U24" s="18"/>
      <c r="V24" s="18"/>
      <c r="W24" s="18"/>
      <c r="X24" s="18"/>
      <c r="Y24" s="18"/>
      <c r="Z24" s="18"/>
      <c r="AA24" s="18"/>
      <c r="AB24" s="19"/>
      <c r="AC24" s="19"/>
      <c r="AD24" s="18"/>
      <c r="AE24" s="18"/>
      <c r="AF24" s="18"/>
      <c r="AG24" s="15"/>
      <c r="AH24" s="20"/>
      <c r="AI24" s="20"/>
      <c r="AJ24" s="20"/>
      <c r="AK24" s="20"/>
      <c r="AL24" s="20"/>
      <c r="AM24" s="20"/>
      <c r="AN24" s="20"/>
      <c r="AO24" s="20"/>
      <c r="AP24" s="20"/>
      <c r="AQ24" s="20"/>
      <c r="AR24" s="20"/>
      <c r="AS24" s="20"/>
      <c r="AT24" s="20"/>
      <c r="AU24" s="20"/>
      <c r="AV24" s="20"/>
      <c r="AW24" s="20"/>
      <c r="AX24" s="21"/>
      <c r="AY24" s="21"/>
      <c r="AZ24" s="21"/>
      <c r="BA24" s="22"/>
      <c r="BB24" s="18"/>
      <c r="BC24" s="23"/>
      <c r="BD24" s="23"/>
      <c r="BE24" s="23"/>
      <c r="BF24" s="23"/>
      <c r="BG24" s="23"/>
      <c r="BH24" s="23"/>
      <c r="BI24" s="23"/>
      <c r="BJ24" s="23"/>
      <c r="BK24" s="23"/>
      <c r="BL24" s="15"/>
      <c r="BM24" s="15"/>
      <c r="BN24" s="24"/>
      <c r="BO24" s="25"/>
      <c r="BP24" s="36"/>
      <c r="BQ24" s="35"/>
    </row>
    <row r="25" spans="1:69" ht="24.75" customHeight="1">
      <c r="A25" s="466"/>
      <c r="B25" s="37"/>
      <c r="C25" s="38"/>
      <c r="D25" s="26"/>
      <c r="E25" s="39"/>
      <c r="F25" s="40"/>
      <c r="G25" s="41"/>
      <c r="H25" s="41"/>
      <c r="I25" s="41"/>
      <c r="J25" s="41"/>
      <c r="K25" s="41"/>
      <c r="L25" s="41"/>
      <c r="M25" s="41"/>
      <c r="N25" s="41"/>
      <c r="O25" s="41"/>
      <c r="P25" s="41"/>
      <c r="Q25" s="41"/>
      <c r="R25" s="41"/>
      <c r="S25" s="41"/>
      <c r="T25" s="41"/>
      <c r="U25" s="41"/>
      <c r="V25" s="41"/>
      <c r="W25" s="41"/>
      <c r="X25" s="41"/>
      <c r="Y25" s="41"/>
      <c r="Z25" s="41"/>
      <c r="AA25" s="41"/>
      <c r="AB25" s="27"/>
      <c r="AC25" s="27"/>
      <c r="AD25" s="41"/>
      <c r="AE25" s="41"/>
      <c r="AF25" s="41"/>
      <c r="AG25" s="28"/>
      <c r="AH25" s="29"/>
      <c r="AI25" s="30"/>
      <c r="AJ25" s="29"/>
      <c r="AK25" s="30"/>
      <c r="AL25" s="29"/>
      <c r="AM25" s="30"/>
      <c r="AN25" s="29"/>
      <c r="AO25" s="30"/>
      <c r="AP25" s="29"/>
      <c r="AQ25" s="30"/>
      <c r="AR25" s="29"/>
      <c r="AS25" s="30"/>
      <c r="AT25" s="29"/>
      <c r="AU25" s="29"/>
      <c r="AV25" s="30"/>
      <c r="AW25" s="26"/>
      <c r="AX25" s="31"/>
      <c r="AY25" s="32"/>
      <c r="AZ25" s="31"/>
      <c r="BA25" s="33"/>
      <c r="BB25" s="41"/>
      <c r="BC25" s="42"/>
      <c r="BD25" s="42"/>
      <c r="BE25" s="31"/>
      <c r="BF25" s="31"/>
      <c r="BG25" s="42"/>
      <c r="BH25" s="31"/>
      <c r="BI25" s="42"/>
      <c r="BJ25" s="31"/>
      <c r="BK25" s="42"/>
      <c r="BL25" s="26"/>
      <c r="BM25" s="28"/>
      <c r="BN25" s="34"/>
      <c r="BO25" s="43"/>
      <c r="BP25" s="44"/>
      <c r="BQ25" s="35"/>
    </row>
    <row r="26" spans="1:69" ht="15.75" customHeight="1">
      <c r="A26" s="2"/>
      <c r="B26" s="3"/>
      <c r="C26" s="3"/>
      <c r="D26" s="3"/>
      <c r="E26" s="4"/>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
      <c r="AI26" s="5"/>
      <c r="AJ26" s="5"/>
      <c r="AK26" s="5"/>
      <c r="AL26" s="5"/>
      <c r="AM26" s="5"/>
      <c r="AN26" s="5"/>
      <c r="AO26" s="5"/>
      <c r="AP26" s="5"/>
      <c r="AQ26" s="3"/>
      <c r="AR26" s="3"/>
      <c r="AS26" s="3"/>
      <c r="AT26" s="3"/>
      <c r="AU26" s="3"/>
      <c r="AV26" s="3"/>
      <c r="AW26" s="3"/>
      <c r="AX26" s="6"/>
      <c r="AY26" s="6"/>
      <c r="AZ26" s="6"/>
      <c r="BA26" s="3"/>
      <c r="BB26" s="3"/>
      <c r="BC26" s="6"/>
      <c r="BD26" s="6"/>
      <c r="BE26" s="6"/>
      <c r="BF26" s="6"/>
      <c r="BG26" s="6"/>
      <c r="BH26" s="6"/>
      <c r="BI26" s="6"/>
      <c r="BJ26" s="6"/>
      <c r="BK26" s="6"/>
      <c r="BL26" s="3"/>
      <c r="BM26" s="5"/>
      <c r="BN26" s="3"/>
      <c r="BO26" s="6"/>
      <c r="BP26" s="4"/>
      <c r="BQ26" s="35"/>
    </row>
    <row r="27" spans="1:69" ht="15.75" customHeight="1">
      <c r="A27" s="2"/>
      <c r="B27" s="3"/>
      <c r="C27" s="3"/>
      <c r="D27" s="3"/>
      <c r="E27" s="4"/>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5"/>
      <c r="AI27" s="5"/>
      <c r="AJ27" s="5"/>
      <c r="AK27" s="5"/>
      <c r="AL27" s="5"/>
      <c r="AM27" s="5"/>
      <c r="AN27" s="5"/>
      <c r="AO27" s="5"/>
      <c r="AP27" s="5"/>
      <c r="AQ27" s="3"/>
      <c r="AR27" s="3"/>
      <c r="AS27" s="3"/>
      <c r="AT27" s="3"/>
      <c r="AU27" s="3"/>
      <c r="AV27" s="3"/>
      <c r="AW27" s="3"/>
      <c r="AX27" s="6"/>
      <c r="AY27" s="6"/>
      <c r="AZ27" s="6"/>
      <c r="BA27" s="3"/>
      <c r="BB27" s="3"/>
      <c r="BC27" s="6"/>
      <c r="BD27" s="6"/>
      <c r="BE27" s="6"/>
      <c r="BF27" s="6"/>
      <c r="BG27" s="6"/>
      <c r="BH27" s="6"/>
      <c r="BI27" s="6"/>
      <c r="BJ27" s="6"/>
      <c r="BK27" s="6"/>
      <c r="BL27" s="3"/>
      <c r="BM27" s="5"/>
      <c r="BN27" s="3"/>
      <c r="BO27" s="6"/>
      <c r="BP27" s="4"/>
      <c r="BQ27" s="35"/>
    </row>
    <row r="28" spans="1:69" ht="15.75" customHeight="1">
      <c r="A28" s="2"/>
      <c r="B28" s="3"/>
      <c r="C28" s="3"/>
      <c r="D28" s="3"/>
      <c r="E28" s="4"/>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5"/>
      <c r="AI28" s="5"/>
      <c r="AJ28" s="5"/>
      <c r="AK28" s="5"/>
      <c r="AL28" s="5"/>
      <c r="AM28" s="5"/>
      <c r="AN28" s="5"/>
      <c r="AO28" s="5"/>
      <c r="AP28" s="5"/>
      <c r="AQ28" s="3"/>
      <c r="AR28" s="3"/>
      <c r="AS28" s="3"/>
      <c r="AT28" s="3"/>
      <c r="AU28" s="3"/>
      <c r="AV28" s="3"/>
      <c r="AW28" s="3"/>
      <c r="AX28" s="6"/>
      <c r="AY28" s="6"/>
      <c r="AZ28" s="6"/>
      <c r="BA28" s="3"/>
      <c r="BB28" s="3"/>
      <c r="BC28" s="6"/>
      <c r="BD28" s="6"/>
      <c r="BE28" s="6"/>
      <c r="BF28" s="6"/>
      <c r="BG28" s="6"/>
      <c r="BH28" s="6"/>
      <c r="BI28" s="6"/>
      <c r="BJ28" s="6"/>
      <c r="BK28" s="6"/>
      <c r="BL28" s="3"/>
      <c r="BM28" s="5"/>
      <c r="BN28" s="3"/>
      <c r="BO28" s="6"/>
      <c r="BP28" s="4"/>
      <c r="BQ28" s="35"/>
    </row>
    <row r="29" spans="1:69" ht="15.75" customHeight="1">
      <c r="A29" s="2"/>
      <c r="B29" s="3"/>
      <c r="C29" s="3"/>
      <c r="D29" s="3"/>
      <c r="E29" s="4"/>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5"/>
      <c r="AI29" s="5"/>
      <c r="AJ29" s="5"/>
      <c r="AK29" s="5"/>
      <c r="AL29" s="5"/>
      <c r="AM29" s="5"/>
      <c r="AN29" s="5"/>
      <c r="AO29" s="5"/>
      <c r="AP29" s="5"/>
      <c r="AQ29" s="3"/>
      <c r="AR29" s="3"/>
      <c r="AS29" s="3"/>
      <c r="AT29" s="3"/>
      <c r="AU29" s="3"/>
      <c r="AV29" s="3"/>
      <c r="AW29" s="3"/>
      <c r="AX29" s="6"/>
      <c r="AY29" s="6"/>
      <c r="AZ29" s="6"/>
      <c r="BA29" s="3"/>
      <c r="BB29" s="3"/>
      <c r="BC29" s="6"/>
      <c r="BD29" s="6"/>
      <c r="BE29" s="6"/>
      <c r="BF29" s="6"/>
      <c r="BG29" s="6"/>
      <c r="BH29" s="6"/>
      <c r="BI29" s="6"/>
      <c r="BJ29" s="6"/>
      <c r="BK29" s="6"/>
      <c r="BL29" s="3"/>
      <c r="BM29" s="5"/>
      <c r="BN29" s="3"/>
      <c r="BO29" s="6"/>
      <c r="BP29" s="4"/>
      <c r="BQ29" s="35"/>
    </row>
    <row r="30" spans="1:69" ht="15.75" customHeight="1">
      <c r="A30" s="2"/>
      <c r="B30" s="3"/>
      <c r="C30" s="3"/>
      <c r="D30" s="3"/>
      <c r="E30" s="4"/>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5"/>
      <c r="AI30" s="5"/>
      <c r="AJ30" s="5"/>
      <c r="AK30" s="5"/>
      <c r="AL30" s="5"/>
      <c r="AM30" s="5"/>
      <c r="AN30" s="5"/>
      <c r="AO30" s="5"/>
      <c r="AP30" s="5"/>
      <c r="AQ30" s="3"/>
      <c r="AR30" s="3"/>
      <c r="AS30" s="3"/>
      <c r="AT30" s="3"/>
      <c r="AU30" s="3"/>
      <c r="AV30" s="3"/>
      <c r="AW30" s="3"/>
      <c r="AX30" s="6"/>
      <c r="AY30" s="6"/>
      <c r="AZ30" s="6"/>
      <c r="BA30" s="3"/>
      <c r="BB30" s="3"/>
      <c r="BC30" s="6"/>
      <c r="BD30" s="6"/>
      <c r="BE30" s="6"/>
      <c r="BF30" s="6"/>
      <c r="BG30" s="6"/>
      <c r="BH30" s="6"/>
      <c r="BI30" s="6"/>
      <c r="BJ30" s="6"/>
      <c r="BK30" s="6"/>
      <c r="BL30" s="3"/>
      <c r="BM30" s="5"/>
      <c r="BN30" s="3"/>
      <c r="BO30" s="6"/>
      <c r="BP30" s="4"/>
      <c r="BQ30" s="35"/>
    </row>
    <row r="31" spans="1:69" ht="15.75" customHeight="1">
      <c r="A31" s="2"/>
      <c r="B31" s="3"/>
      <c r="C31" s="3"/>
      <c r="D31" s="3"/>
      <c r="E31" s="4"/>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5"/>
      <c r="AI31" s="5"/>
      <c r="AJ31" s="5"/>
      <c r="AK31" s="5"/>
      <c r="AL31" s="5"/>
      <c r="AM31" s="5"/>
      <c r="AN31" s="5"/>
      <c r="AO31" s="5"/>
      <c r="AP31" s="5"/>
      <c r="AQ31" s="3"/>
      <c r="AR31" s="3"/>
      <c r="AS31" s="3"/>
      <c r="AT31" s="3"/>
      <c r="AU31" s="3"/>
      <c r="AV31" s="3"/>
      <c r="AW31" s="3"/>
      <c r="AX31" s="6"/>
      <c r="AY31" s="6"/>
      <c r="AZ31" s="6"/>
      <c r="BA31" s="3"/>
      <c r="BB31" s="3"/>
      <c r="BC31" s="6"/>
      <c r="BD31" s="6"/>
      <c r="BE31" s="6"/>
      <c r="BF31" s="6"/>
      <c r="BG31" s="6"/>
      <c r="BH31" s="6"/>
      <c r="BI31" s="6"/>
      <c r="BJ31" s="6"/>
      <c r="BK31" s="6"/>
      <c r="BL31" s="3"/>
      <c r="BM31" s="5"/>
      <c r="BN31" s="3"/>
      <c r="BO31" s="6"/>
      <c r="BP31" s="4"/>
      <c r="BQ31" s="35"/>
    </row>
    <row r="32" spans="1:69" ht="15.75" customHeight="1">
      <c r="A32" s="2"/>
      <c r="B32" s="3"/>
      <c r="C32" s="3"/>
      <c r="D32" s="3"/>
      <c r="E32" s="4"/>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5"/>
      <c r="AI32" s="5"/>
      <c r="AJ32" s="5"/>
      <c r="AK32" s="5"/>
      <c r="AL32" s="5"/>
      <c r="AM32" s="5"/>
      <c r="AN32" s="5"/>
      <c r="AO32" s="5"/>
      <c r="AP32" s="5"/>
      <c r="AQ32" s="3"/>
      <c r="AR32" s="3"/>
      <c r="AS32" s="3"/>
      <c r="AT32" s="3"/>
      <c r="AU32" s="3"/>
      <c r="AV32" s="3"/>
      <c r="AW32" s="3"/>
      <c r="AX32" s="6"/>
      <c r="AY32" s="6"/>
      <c r="AZ32" s="6"/>
      <c r="BA32" s="3"/>
      <c r="BB32" s="3"/>
      <c r="BC32" s="6"/>
      <c r="BD32" s="6"/>
      <c r="BE32" s="6"/>
      <c r="BF32" s="6"/>
      <c r="BG32" s="6"/>
      <c r="BH32" s="6"/>
      <c r="BI32" s="6"/>
      <c r="BJ32" s="6"/>
      <c r="BK32" s="6"/>
      <c r="BL32" s="3"/>
      <c r="BM32" s="5"/>
      <c r="BN32" s="3"/>
      <c r="BO32" s="6"/>
      <c r="BP32" s="4"/>
      <c r="BQ32" s="35"/>
    </row>
    <row r="33" spans="1:69" ht="15.75" customHeight="1">
      <c r="A33" s="2"/>
      <c r="B33" s="3"/>
      <c r="C33" s="3"/>
      <c r="D33" s="3"/>
      <c r="E33" s="4"/>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5"/>
      <c r="AI33" s="5"/>
      <c r="AJ33" s="5"/>
      <c r="AK33" s="5"/>
      <c r="AL33" s="5"/>
      <c r="AM33" s="5"/>
      <c r="AN33" s="5"/>
      <c r="AO33" s="5"/>
      <c r="AP33" s="5"/>
      <c r="AQ33" s="3"/>
      <c r="AR33" s="3"/>
      <c r="AS33" s="3"/>
      <c r="AT33" s="3"/>
      <c r="AU33" s="3"/>
      <c r="AV33" s="3"/>
      <c r="AW33" s="3"/>
      <c r="AX33" s="6"/>
      <c r="AY33" s="6"/>
      <c r="AZ33" s="6"/>
      <c r="BA33" s="3"/>
      <c r="BB33" s="3"/>
      <c r="BC33" s="6"/>
      <c r="BD33" s="6"/>
      <c r="BE33" s="6"/>
      <c r="BF33" s="6"/>
      <c r="BG33" s="6"/>
      <c r="BH33" s="6"/>
      <c r="BI33" s="6"/>
      <c r="BJ33" s="6"/>
      <c r="BK33" s="6"/>
      <c r="BL33" s="3"/>
      <c r="BM33" s="5"/>
      <c r="BN33" s="3"/>
      <c r="BO33" s="6"/>
      <c r="BP33" s="4"/>
      <c r="BQ33" s="35"/>
    </row>
    <row r="34" spans="1:69" ht="15.75" customHeight="1">
      <c r="A34" s="2"/>
      <c r="B34" s="3"/>
      <c r="C34" s="3"/>
      <c r="D34" s="3"/>
      <c r="E34" s="4"/>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5"/>
      <c r="AI34" s="5"/>
      <c r="AJ34" s="5"/>
      <c r="AK34" s="5"/>
      <c r="AL34" s="5"/>
      <c r="AM34" s="5"/>
      <c r="AN34" s="5"/>
      <c r="AO34" s="5"/>
      <c r="AP34" s="5"/>
      <c r="AQ34" s="3"/>
      <c r="AR34" s="3"/>
      <c r="AS34" s="3"/>
      <c r="AT34" s="3"/>
      <c r="AU34" s="3"/>
      <c r="AV34" s="3"/>
      <c r="AW34" s="3"/>
      <c r="AX34" s="6"/>
      <c r="AY34" s="6"/>
      <c r="AZ34" s="6"/>
      <c r="BA34" s="3"/>
      <c r="BB34" s="3"/>
      <c r="BC34" s="6"/>
      <c r="BD34" s="6"/>
      <c r="BE34" s="6"/>
      <c r="BF34" s="6"/>
      <c r="BG34" s="6"/>
      <c r="BH34" s="6"/>
      <c r="BI34" s="6"/>
      <c r="BJ34" s="6"/>
      <c r="BK34" s="6"/>
      <c r="BL34" s="3"/>
      <c r="BM34" s="5"/>
      <c r="BN34" s="3"/>
      <c r="BO34" s="6"/>
      <c r="BP34" s="4"/>
      <c r="BQ34" s="35"/>
    </row>
    <row r="35" spans="1:69" ht="15.75" customHeight="1">
      <c r="A35" s="2"/>
      <c r="B35" s="3"/>
      <c r="C35" s="3"/>
      <c r="D35" s="3"/>
      <c r="E35" s="4"/>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5"/>
      <c r="AI35" s="5"/>
      <c r="AJ35" s="5"/>
      <c r="AK35" s="5"/>
      <c r="AL35" s="5"/>
      <c r="AM35" s="5"/>
      <c r="AN35" s="5"/>
      <c r="AO35" s="5"/>
      <c r="AP35" s="5"/>
      <c r="AQ35" s="3"/>
      <c r="AR35" s="3"/>
      <c r="AS35" s="3"/>
      <c r="AT35" s="3"/>
      <c r="AU35" s="3"/>
      <c r="AV35" s="3"/>
      <c r="AW35" s="3"/>
      <c r="AX35" s="6"/>
      <c r="AY35" s="6"/>
      <c r="AZ35" s="6"/>
      <c r="BA35" s="3"/>
      <c r="BB35" s="3"/>
      <c r="BC35" s="6"/>
      <c r="BD35" s="6"/>
      <c r="BE35" s="6"/>
      <c r="BF35" s="6"/>
      <c r="BG35" s="6"/>
      <c r="BH35" s="6"/>
      <c r="BI35" s="6"/>
      <c r="BJ35" s="6"/>
      <c r="BK35" s="6"/>
      <c r="BL35" s="3"/>
      <c r="BM35" s="5"/>
      <c r="BN35" s="3"/>
      <c r="BO35" s="6"/>
      <c r="BP35" s="4"/>
      <c r="BQ35" s="35"/>
    </row>
    <row r="36" spans="1:69" ht="15.75" customHeight="1">
      <c r="A36" s="2"/>
      <c r="B36" s="3"/>
      <c r="C36" s="3"/>
      <c r="D36" s="3"/>
      <c r="E36" s="4"/>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5"/>
      <c r="AI36" s="5"/>
      <c r="AJ36" s="5"/>
      <c r="AK36" s="5"/>
      <c r="AL36" s="5"/>
      <c r="AM36" s="5"/>
      <c r="AN36" s="5"/>
      <c r="AO36" s="5"/>
      <c r="AP36" s="5"/>
      <c r="AQ36" s="3"/>
      <c r="AR36" s="3"/>
      <c r="AS36" s="3"/>
      <c r="AT36" s="3"/>
      <c r="AU36" s="3"/>
      <c r="AV36" s="3"/>
      <c r="AW36" s="3"/>
      <c r="AX36" s="6"/>
      <c r="AY36" s="6"/>
      <c r="AZ36" s="6"/>
      <c r="BA36" s="3"/>
      <c r="BB36" s="3"/>
      <c r="BC36" s="6"/>
      <c r="BD36" s="6"/>
      <c r="BE36" s="6"/>
      <c r="BF36" s="6"/>
      <c r="BG36" s="6"/>
      <c r="BH36" s="6"/>
      <c r="BI36" s="6"/>
      <c r="BJ36" s="6"/>
      <c r="BK36" s="6"/>
      <c r="BL36" s="3"/>
      <c r="BM36" s="5"/>
      <c r="BN36" s="3"/>
      <c r="BO36" s="6"/>
      <c r="BP36" s="4"/>
      <c r="BQ36" s="35"/>
    </row>
    <row r="37" spans="1:69" ht="15.75" customHeight="1">
      <c r="A37" s="2"/>
      <c r="B37" s="3"/>
      <c r="C37" s="3"/>
      <c r="D37" s="3"/>
      <c r="E37" s="4"/>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5"/>
      <c r="AI37" s="5"/>
      <c r="AJ37" s="5"/>
      <c r="AK37" s="5"/>
      <c r="AL37" s="5"/>
      <c r="AM37" s="5"/>
      <c r="AN37" s="5"/>
      <c r="AO37" s="5"/>
      <c r="AP37" s="5"/>
      <c r="AQ37" s="3"/>
      <c r="AR37" s="3"/>
      <c r="AS37" s="3"/>
      <c r="AT37" s="3"/>
      <c r="AU37" s="3"/>
      <c r="AV37" s="3"/>
      <c r="AW37" s="3"/>
      <c r="AX37" s="6"/>
      <c r="AY37" s="6"/>
      <c r="AZ37" s="6"/>
      <c r="BA37" s="3"/>
      <c r="BB37" s="3"/>
      <c r="BC37" s="6"/>
      <c r="BD37" s="6"/>
      <c r="BE37" s="6"/>
      <c r="BF37" s="6"/>
      <c r="BG37" s="6"/>
      <c r="BH37" s="6"/>
      <c r="BI37" s="6"/>
      <c r="BJ37" s="6"/>
      <c r="BK37" s="6"/>
      <c r="BL37" s="3"/>
      <c r="BM37" s="5"/>
      <c r="BN37" s="3"/>
      <c r="BO37" s="6"/>
      <c r="BP37" s="4"/>
      <c r="BQ37" s="35"/>
    </row>
    <row r="38" spans="1:69" ht="15.75" customHeight="1">
      <c r="A38" s="2"/>
      <c r="B38" s="3"/>
      <c r="C38" s="3"/>
      <c r="D38" s="3"/>
      <c r="E38" s="4"/>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5"/>
      <c r="AI38" s="5"/>
      <c r="AJ38" s="5"/>
      <c r="AK38" s="5"/>
      <c r="AL38" s="5"/>
      <c r="AM38" s="5"/>
      <c r="AN38" s="5"/>
      <c r="AO38" s="5"/>
      <c r="AP38" s="5"/>
      <c r="AQ38" s="3"/>
      <c r="AR38" s="3"/>
      <c r="AS38" s="3"/>
      <c r="AT38" s="3"/>
      <c r="AU38" s="3"/>
      <c r="AV38" s="3"/>
      <c r="AW38" s="3"/>
      <c r="AX38" s="6"/>
      <c r="AY38" s="6"/>
      <c r="AZ38" s="6"/>
      <c r="BA38" s="3"/>
      <c r="BB38" s="3"/>
      <c r="BC38" s="6"/>
      <c r="BD38" s="6"/>
      <c r="BE38" s="6"/>
      <c r="BF38" s="6"/>
      <c r="BG38" s="6"/>
      <c r="BH38" s="6"/>
      <c r="BI38" s="6"/>
      <c r="BJ38" s="6"/>
      <c r="BK38" s="6"/>
      <c r="BL38" s="3"/>
      <c r="BM38" s="5"/>
      <c r="BN38" s="3"/>
      <c r="BO38" s="6"/>
      <c r="BP38" s="4"/>
      <c r="BQ38" s="35"/>
    </row>
    <row r="39" spans="1:69" ht="15.75" customHeight="1">
      <c r="A39" s="2"/>
      <c r="B39" s="3"/>
      <c r="C39" s="3"/>
      <c r="D39" s="3"/>
      <c r="E39" s="4"/>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5"/>
      <c r="AI39" s="5"/>
      <c r="AJ39" s="5"/>
      <c r="AK39" s="5"/>
      <c r="AL39" s="5"/>
      <c r="AM39" s="5"/>
      <c r="AN39" s="5"/>
      <c r="AO39" s="5"/>
      <c r="AP39" s="5"/>
      <c r="AQ39" s="3"/>
      <c r="AR39" s="3"/>
      <c r="AS39" s="3"/>
      <c r="AT39" s="3"/>
      <c r="AU39" s="3"/>
      <c r="AV39" s="3"/>
      <c r="AW39" s="3"/>
      <c r="AX39" s="6"/>
      <c r="AY39" s="6"/>
      <c r="AZ39" s="6"/>
      <c r="BA39" s="3"/>
      <c r="BB39" s="3"/>
      <c r="BC39" s="6"/>
      <c r="BD39" s="6"/>
      <c r="BE39" s="6"/>
      <c r="BF39" s="6"/>
      <c r="BG39" s="6"/>
      <c r="BH39" s="6"/>
      <c r="BI39" s="6"/>
      <c r="BJ39" s="6"/>
      <c r="BK39" s="6"/>
      <c r="BL39" s="3"/>
      <c r="BM39" s="5"/>
      <c r="BN39" s="3"/>
      <c r="BO39" s="6"/>
      <c r="BP39" s="4"/>
      <c r="BQ39" s="35"/>
    </row>
    <row r="40" spans="1:69" ht="15.75" customHeight="1">
      <c r="A40" s="2"/>
      <c r="B40" s="3"/>
      <c r="C40" s="3"/>
      <c r="D40" s="3"/>
      <c r="E40" s="4"/>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5"/>
      <c r="AI40" s="5"/>
      <c r="AJ40" s="5"/>
      <c r="AK40" s="5"/>
      <c r="AL40" s="5"/>
      <c r="AM40" s="5"/>
      <c r="AN40" s="5"/>
      <c r="AO40" s="5"/>
      <c r="AP40" s="5"/>
      <c r="AQ40" s="3"/>
      <c r="AR40" s="3"/>
      <c r="AS40" s="3"/>
      <c r="AT40" s="3"/>
      <c r="AU40" s="3"/>
      <c r="AV40" s="3"/>
      <c r="AW40" s="3"/>
      <c r="AX40" s="6"/>
      <c r="AY40" s="6"/>
      <c r="AZ40" s="6"/>
      <c r="BA40" s="3"/>
      <c r="BB40" s="3"/>
      <c r="BC40" s="6"/>
      <c r="BD40" s="6"/>
      <c r="BE40" s="6"/>
      <c r="BF40" s="6"/>
      <c r="BG40" s="6"/>
      <c r="BH40" s="6"/>
      <c r="BI40" s="6"/>
      <c r="BJ40" s="6"/>
      <c r="BK40" s="6"/>
      <c r="BL40" s="3"/>
      <c r="BM40" s="5"/>
      <c r="BN40" s="3"/>
      <c r="BO40" s="6"/>
      <c r="BP40" s="4"/>
      <c r="BQ40" s="35"/>
    </row>
    <row r="41" spans="1:69" ht="15.75" customHeight="1">
      <c r="A41" s="2"/>
      <c r="B41" s="3"/>
      <c r="C41" s="3"/>
      <c r="D41" s="3"/>
      <c r="E41" s="4"/>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5"/>
      <c r="AI41" s="5"/>
      <c r="AJ41" s="5"/>
      <c r="AK41" s="5"/>
      <c r="AL41" s="5"/>
      <c r="AM41" s="5"/>
      <c r="AN41" s="5"/>
      <c r="AO41" s="5"/>
      <c r="AP41" s="5"/>
      <c r="AQ41" s="3"/>
      <c r="AR41" s="3"/>
      <c r="AS41" s="3"/>
      <c r="AT41" s="3"/>
      <c r="AU41" s="3"/>
      <c r="AV41" s="3"/>
      <c r="AW41" s="3"/>
      <c r="AX41" s="6"/>
      <c r="AY41" s="6"/>
      <c r="AZ41" s="6"/>
      <c r="BA41" s="3"/>
      <c r="BB41" s="3"/>
      <c r="BC41" s="6"/>
      <c r="BD41" s="6"/>
      <c r="BE41" s="6"/>
      <c r="BF41" s="6"/>
      <c r="BG41" s="6"/>
      <c r="BH41" s="6"/>
      <c r="BI41" s="6"/>
      <c r="BJ41" s="6"/>
      <c r="BK41" s="6"/>
      <c r="BL41" s="3"/>
      <c r="BM41" s="5"/>
      <c r="BN41" s="3"/>
      <c r="BO41" s="6"/>
      <c r="BP41" s="4"/>
      <c r="BQ41" s="35"/>
    </row>
    <row r="42" spans="1:69" ht="15.75" customHeight="1">
      <c r="A42" s="2"/>
      <c r="B42" s="3"/>
      <c r="C42" s="3"/>
      <c r="D42" s="3"/>
      <c r="E42" s="4"/>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5"/>
      <c r="AI42" s="5"/>
      <c r="AJ42" s="5"/>
      <c r="AK42" s="5"/>
      <c r="AL42" s="5"/>
      <c r="AM42" s="5"/>
      <c r="AN42" s="5"/>
      <c r="AO42" s="5"/>
      <c r="AP42" s="5"/>
      <c r="AQ42" s="3"/>
      <c r="AR42" s="3"/>
      <c r="AS42" s="3"/>
      <c r="AT42" s="3"/>
      <c r="AU42" s="3"/>
      <c r="AV42" s="3"/>
      <c r="AW42" s="3"/>
      <c r="AX42" s="6"/>
      <c r="AY42" s="6"/>
      <c r="AZ42" s="6"/>
      <c r="BA42" s="3"/>
      <c r="BB42" s="3"/>
      <c r="BC42" s="6"/>
      <c r="BD42" s="6"/>
      <c r="BE42" s="6"/>
      <c r="BF42" s="6"/>
      <c r="BG42" s="6"/>
      <c r="BH42" s="6"/>
      <c r="BI42" s="6"/>
      <c r="BJ42" s="6"/>
      <c r="BK42" s="6"/>
      <c r="BL42" s="3"/>
      <c r="BM42" s="5"/>
      <c r="BN42" s="3"/>
      <c r="BO42" s="6"/>
      <c r="BP42" s="4"/>
      <c r="BQ42" s="35"/>
    </row>
    <row r="43" spans="1:69" ht="15.75" customHeight="1">
      <c r="A43" s="2"/>
      <c r="B43" s="3"/>
      <c r="C43" s="3"/>
      <c r="D43" s="3"/>
      <c r="E43" s="4"/>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5"/>
      <c r="AI43" s="5"/>
      <c r="AJ43" s="5"/>
      <c r="AK43" s="5"/>
      <c r="AL43" s="5"/>
      <c r="AM43" s="5"/>
      <c r="AN43" s="5"/>
      <c r="AO43" s="5"/>
      <c r="AP43" s="5"/>
      <c r="AQ43" s="3"/>
      <c r="AR43" s="3"/>
      <c r="AS43" s="3"/>
      <c r="AT43" s="3"/>
      <c r="AU43" s="3"/>
      <c r="AV43" s="3"/>
      <c r="AW43" s="3"/>
      <c r="AX43" s="6"/>
      <c r="AY43" s="6"/>
      <c r="AZ43" s="6"/>
      <c r="BA43" s="3"/>
      <c r="BB43" s="3"/>
      <c r="BC43" s="6"/>
      <c r="BD43" s="6"/>
      <c r="BE43" s="6"/>
      <c r="BF43" s="6"/>
      <c r="BG43" s="6"/>
      <c r="BH43" s="6"/>
      <c r="BI43" s="6"/>
      <c r="BJ43" s="6"/>
      <c r="BK43" s="6"/>
      <c r="BL43" s="3"/>
      <c r="BM43" s="5"/>
      <c r="BN43" s="3"/>
      <c r="BO43" s="6"/>
      <c r="BP43" s="4"/>
      <c r="BQ43" s="35"/>
    </row>
    <row r="44" spans="1:69" ht="15.75" customHeight="1">
      <c r="A44" s="2"/>
      <c r="B44" s="3"/>
      <c r="C44" s="3"/>
      <c r="D44" s="3"/>
      <c r="E44" s="4"/>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5"/>
      <c r="AI44" s="5"/>
      <c r="AJ44" s="5"/>
      <c r="AK44" s="5"/>
      <c r="AL44" s="5"/>
      <c r="AM44" s="5"/>
      <c r="AN44" s="5"/>
      <c r="AO44" s="5"/>
      <c r="AP44" s="5"/>
      <c r="AQ44" s="3"/>
      <c r="AR44" s="3"/>
      <c r="AS44" s="3"/>
      <c r="AT44" s="3"/>
      <c r="AU44" s="3"/>
      <c r="AV44" s="3"/>
      <c r="AW44" s="3"/>
      <c r="AX44" s="6"/>
      <c r="AY44" s="6"/>
      <c r="AZ44" s="6"/>
      <c r="BA44" s="3"/>
      <c r="BB44" s="3"/>
      <c r="BC44" s="6"/>
      <c r="BD44" s="6"/>
      <c r="BE44" s="6"/>
      <c r="BF44" s="6"/>
      <c r="BG44" s="6"/>
      <c r="BH44" s="6"/>
      <c r="BI44" s="6"/>
      <c r="BJ44" s="6"/>
      <c r="BK44" s="6"/>
      <c r="BL44" s="3"/>
      <c r="BM44" s="5"/>
      <c r="BN44" s="3"/>
      <c r="BO44" s="6"/>
      <c r="BP44" s="4"/>
      <c r="BQ44" s="3"/>
    </row>
    <row r="45" spans="1:69" ht="15.75" customHeight="1">
      <c r="A45" s="2"/>
      <c r="B45" s="3"/>
      <c r="C45" s="3"/>
      <c r="D45" s="3"/>
      <c r="E45" s="4"/>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5"/>
      <c r="AI45" s="5"/>
      <c r="AJ45" s="5"/>
      <c r="AK45" s="5"/>
      <c r="AL45" s="5"/>
      <c r="AM45" s="5"/>
      <c r="AN45" s="5"/>
      <c r="AO45" s="5"/>
      <c r="AP45" s="5"/>
      <c r="AQ45" s="3"/>
      <c r="AR45" s="3"/>
      <c r="AS45" s="3"/>
      <c r="AT45" s="3"/>
      <c r="AU45" s="3"/>
      <c r="AV45" s="3"/>
      <c r="AW45" s="3"/>
      <c r="AX45" s="6"/>
      <c r="AY45" s="6"/>
      <c r="AZ45" s="6"/>
      <c r="BA45" s="3"/>
      <c r="BB45" s="3"/>
      <c r="BC45" s="6"/>
      <c r="BD45" s="6"/>
      <c r="BE45" s="6"/>
      <c r="BF45" s="6"/>
      <c r="BG45" s="6"/>
      <c r="BH45" s="6"/>
      <c r="BI45" s="6"/>
      <c r="BJ45" s="6"/>
      <c r="BK45" s="6"/>
      <c r="BL45" s="3"/>
      <c r="BM45" s="5"/>
      <c r="BN45" s="3"/>
      <c r="BO45" s="6"/>
      <c r="BP45" s="4"/>
      <c r="BQ45" s="3"/>
    </row>
    <row r="46" spans="1:69" ht="15.75" customHeight="1">
      <c r="A46" s="2"/>
      <c r="B46" s="3"/>
      <c r="C46" s="3"/>
      <c r="D46" s="3"/>
      <c r="E46" s="4"/>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5"/>
      <c r="AI46" s="5"/>
      <c r="AJ46" s="5"/>
      <c r="AK46" s="5"/>
      <c r="AL46" s="5"/>
      <c r="AM46" s="5"/>
      <c r="AN46" s="5"/>
      <c r="AO46" s="5"/>
      <c r="AP46" s="5"/>
      <c r="AQ46" s="3"/>
      <c r="AR46" s="3"/>
      <c r="AS46" s="3"/>
      <c r="AT46" s="3"/>
      <c r="AU46" s="3"/>
      <c r="AV46" s="3"/>
      <c r="AW46" s="3"/>
      <c r="AX46" s="6"/>
      <c r="AY46" s="6"/>
      <c r="AZ46" s="6"/>
      <c r="BA46" s="3"/>
      <c r="BB46" s="3"/>
      <c r="BC46" s="6"/>
      <c r="BD46" s="6"/>
      <c r="BE46" s="6"/>
      <c r="BF46" s="6"/>
      <c r="BG46" s="6"/>
      <c r="BH46" s="6"/>
      <c r="BI46" s="6"/>
      <c r="BJ46" s="6"/>
      <c r="BK46" s="6"/>
      <c r="BL46" s="3"/>
      <c r="BM46" s="5"/>
      <c r="BN46" s="3"/>
      <c r="BO46" s="6"/>
      <c r="BP46" s="4"/>
      <c r="BQ46" s="3"/>
    </row>
    <row r="47" spans="1:69" ht="15.75" customHeight="1">
      <c r="A47" s="2"/>
      <c r="B47" s="3"/>
      <c r="C47" s="3"/>
      <c r="D47" s="3"/>
      <c r="E47" s="4"/>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5"/>
      <c r="AI47" s="5"/>
      <c r="AJ47" s="5"/>
      <c r="AK47" s="5"/>
      <c r="AL47" s="5"/>
      <c r="AM47" s="5"/>
      <c r="AN47" s="5"/>
      <c r="AO47" s="5"/>
      <c r="AP47" s="5"/>
      <c r="AQ47" s="3"/>
      <c r="AR47" s="3"/>
      <c r="AS47" s="3"/>
      <c r="AT47" s="3"/>
      <c r="AU47" s="3"/>
      <c r="AV47" s="3"/>
      <c r="AW47" s="3"/>
      <c r="AX47" s="6"/>
      <c r="AY47" s="6"/>
      <c r="AZ47" s="6"/>
      <c r="BA47" s="3"/>
      <c r="BB47" s="3"/>
      <c r="BC47" s="6"/>
      <c r="BD47" s="6"/>
      <c r="BE47" s="6"/>
      <c r="BF47" s="6"/>
      <c r="BG47" s="6"/>
      <c r="BH47" s="6"/>
      <c r="BI47" s="6"/>
      <c r="BJ47" s="6"/>
      <c r="BK47" s="6"/>
      <c r="BL47" s="3"/>
      <c r="BM47" s="5"/>
      <c r="BN47" s="3"/>
      <c r="BO47" s="6"/>
      <c r="BP47" s="4"/>
      <c r="BQ47" s="3"/>
    </row>
    <row r="48" spans="1:69" ht="15.75" customHeight="1">
      <c r="A48" s="2"/>
      <c r="B48" s="3"/>
      <c r="C48" s="3"/>
      <c r="D48" s="3"/>
      <c r="E48" s="4"/>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5"/>
      <c r="AI48" s="5"/>
      <c r="AJ48" s="5"/>
      <c r="AK48" s="5"/>
      <c r="AL48" s="5"/>
      <c r="AM48" s="5"/>
      <c r="AN48" s="5"/>
      <c r="AO48" s="5"/>
      <c r="AP48" s="5"/>
      <c r="AQ48" s="3"/>
      <c r="AR48" s="3"/>
      <c r="AS48" s="3"/>
      <c r="AT48" s="3"/>
      <c r="AU48" s="3"/>
      <c r="AV48" s="3"/>
      <c r="AW48" s="3"/>
      <c r="AX48" s="6"/>
      <c r="AY48" s="6"/>
      <c r="AZ48" s="6"/>
      <c r="BA48" s="3"/>
      <c r="BB48" s="3"/>
      <c r="BC48" s="6"/>
      <c r="BD48" s="6"/>
      <c r="BE48" s="6"/>
      <c r="BF48" s="6"/>
      <c r="BG48" s="6"/>
      <c r="BH48" s="6"/>
      <c r="BI48" s="6"/>
      <c r="BJ48" s="6"/>
      <c r="BK48" s="6"/>
      <c r="BL48" s="3"/>
      <c r="BM48" s="5"/>
      <c r="BN48" s="3"/>
      <c r="BO48" s="6"/>
      <c r="BP48" s="4"/>
      <c r="BQ48" s="3"/>
    </row>
    <row r="49" spans="1:69" ht="15.75" customHeight="1">
      <c r="A49" s="2"/>
      <c r="B49" s="3"/>
      <c r="C49" s="3"/>
      <c r="D49" s="3"/>
      <c r="E49" s="4"/>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5"/>
      <c r="AI49" s="5"/>
      <c r="AJ49" s="5"/>
      <c r="AK49" s="5"/>
      <c r="AL49" s="5"/>
      <c r="AM49" s="5"/>
      <c r="AN49" s="5"/>
      <c r="AO49" s="5"/>
      <c r="AP49" s="5"/>
      <c r="AQ49" s="3"/>
      <c r="AR49" s="3"/>
      <c r="AS49" s="3"/>
      <c r="AT49" s="3"/>
      <c r="AU49" s="3"/>
      <c r="AV49" s="3"/>
      <c r="AW49" s="3"/>
      <c r="AX49" s="6"/>
      <c r="AY49" s="6"/>
      <c r="AZ49" s="6"/>
      <c r="BA49" s="3"/>
      <c r="BB49" s="3"/>
      <c r="BC49" s="6"/>
      <c r="BD49" s="6"/>
      <c r="BE49" s="6"/>
      <c r="BF49" s="6"/>
      <c r="BG49" s="6"/>
      <c r="BH49" s="6"/>
      <c r="BI49" s="6"/>
      <c r="BJ49" s="6"/>
      <c r="BK49" s="6"/>
      <c r="BL49" s="3"/>
      <c r="BM49" s="5"/>
      <c r="BN49" s="3"/>
      <c r="BO49" s="6"/>
      <c r="BP49" s="4"/>
      <c r="BQ49" s="3"/>
    </row>
    <row r="50" spans="1:69" ht="15.75" customHeight="1">
      <c r="A50" s="2"/>
      <c r="B50" s="3"/>
      <c r="C50" s="3"/>
      <c r="D50" s="3"/>
      <c r="E50" s="4"/>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5"/>
      <c r="AI50" s="5"/>
      <c r="AJ50" s="5"/>
      <c r="AK50" s="5"/>
      <c r="AL50" s="5"/>
      <c r="AM50" s="5"/>
      <c r="AN50" s="5"/>
      <c r="AO50" s="5"/>
      <c r="AP50" s="5"/>
      <c r="AQ50" s="3"/>
      <c r="AR50" s="3"/>
      <c r="AS50" s="3"/>
      <c r="AT50" s="3"/>
      <c r="AU50" s="3"/>
      <c r="AV50" s="3"/>
      <c r="AW50" s="3"/>
      <c r="AX50" s="6"/>
      <c r="AY50" s="6"/>
      <c r="AZ50" s="6"/>
      <c r="BA50" s="3"/>
      <c r="BB50" s="3"/>
      <c r="BC50" s="6"/>
      <c r="BD50" s="6"/>
      <c r="BE50" s="6"/>
      <c r="BF50" s="6"/>
      <c r="BG50" s="6"/>
      <c r="BH50" s="6"/>
      <c r="BI50" s="6"/>
      <c r="BJ50" s="6"/>
      <c r="BK50" s="6"/>
      <c r="BL50" s="3"/>
      <c r="BM50" s="5"/>
      <c r="BN50" s="3"/>
      <c r="BO50" s="6"/>
      <c r="BP50" s="4"/>
      <c r="BQ50" s="3"/>
    </row>
    <row r="51" spans="1:69" ht="15.75" customHeight="1">
      <c r="A51" s="2"/>
      <c r="B51" s="3"/>
      <c r="C51" s="3"/>
      <c r="D51" s="3"/>
      <c r="E51" s="4"/>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5"/>
      <c r="AI51" s="5"/>
      <c r="AJ51" s="5"/>
      <c r="AK51" s="5"/>
      <c r="AL51" s="5"/>
      <c r="AM51" s="5"/>
      <c r="AN51" s="5"/>
      <c r="AO51" s="5"/>
      <c r="AP51" s="5"/>
      <c r="AQ51" s="3"/>
      <c r="AR51" s="3"/>
      <c r="AS51" s="3"/>
      <c r="AT51" s="3"/>
      <c r="AU51" s="3"/>
      <c r="AV51" s="3"/>
      <c r="AW51" s="3"/>
      <c r="AX51" s="6"/>
      <c r="AY51" s="6"/>
      <c r="AZ51" s="6"/>
      <c r="BA51" s="3"/>
      <c r="BB51" s="3"/>
      <c r="BC51" s="6"/>
      <c r="BD51" s="6"/>
      <c r="BE51" s="6"/>
      <c r="BF51" s="6"/>
      <c r="BG51" s="6"/>
      <c r="BH51" s="6"/>
      <c r="BI51" s="6"/>
      <c r="BJ51" s="6"/>
      <c r="BK51" s="6"/>
      <c r="BL51" s="3"/>
      <c r="BM51" s="5"/>
      <c r="BN51" s="3"/>
      <c r="BO51" s="6"/>
      <c r="BP51" s="4"/>
      <c r="BQ51" s="3"/>
    </row>
    <row r="52" spans="1:69" ht="15.75" customHeight="1">
      <c r="A52" s="2"/>
      <c r="B52" s="3"/>
      <c r="C52" s="3"/>
      <c r="D52" s="3"/>
      <c r="E52" s="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5"/>
      <c r="AI52" s="5"/>
      <c r="AJ52" s="5"/>
      <c r="AK52" s="5"/>
      <c r="AL52" s="5"/>
      <c r="AM52" s="5"/>
      <c r="AN52" s="5"/>
      <c r="AO52" s="5"/>
      <c r="AP52" s="5"/>
      <c r="AQ52" s="3"/>
      <c r="AR52" s="3"/>
      <c r="AS52" s="3"/>
      <c r="AT52" s="3"/>
      <c r="AU52" s="3"/>
      <c r="AV52" s="3"/>
      <c r="AW52" s="3"/>
      <c r="AX52" s="6"/>
      <c r="AY52" s="6"/>
      <c r="AZ52" s="6"/>
      <c r="BA52" s="3"/>
      <c r="BB52" s="3"/>
      <c r="BC52" s="6"/>
      <c r="BD52" s="6"/>
      <c r="BE52" s="6"/>
      <c r="BF52" s="6"/>
      <c r="BG52" s="6"/>
      <c r="BH52" s="6"/>
      <c r="BI52" s="6"/>
      <c r="BJ52" s="6"/>
      <c r="BK52" s="6"/>
      <c r="BL52" s="3"/>
      <c r="BM52" s="5"/>
      <c r="BN52" s="3"/>
      <c r="BO52" s="6"/>
      <c r="BP52" s="4"/>
      <c r="BQ52" s="3"/>
    </row>
    <row r="53" spans="1:69" ht="15.75" customHeight="1">
      <c r="A53" s="2"/>
      <c r="B53" s="3"/>
      <c r="C53" s="3"/>
      <c r="D53" s="3"/>
      <c r="E53" s="4"/>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5"/>
      <c r="AI53" s="5"/>
      <c r="AJ53" s="5"/>
      <c r="AK53" s="5"/>
      <c r="AL53" s="5"/>
      <c r="AM53" s="5"/>
      <c r="AN53" s="5"/>
      <c r="AO53" s="5"/>
      <c r="AP53" s="5"/>
      <c r="AQ53" s="3"/>
      <c r="AR53" s="3"/>
      <c r="AS53" s="3"/>
      <c r="AT53" s="3"/>
      <c r="AU53" s="3"/>
      <c r="AV53" s="3"/>
      <c r="AW53" s="3"/>
      <c r="AX53" s="6"/>
      <c r="AY53" s="6"/>
      <c r="AZ53" s="6"/>
      <c r="BA53" s="3"/>
      <c r="BB53" s="3"/>
      <c r="BC53" s="6"/>
      <c r="BD53" s="6"/>
      <c r="BE53" s="6"/>
      <c r="BF53" s="6"/>
      <c r="BG53" s="6"/>
      <c r="BH53" s="6"/>
      <c r="BI53" s="6"/>
      <c r="BJ53" s="6"/>
      <c r="BK53" s="6"/>
      <c r="BL53" s="3"/>
      <c r="BM53" s="5"/>
      <c r="BN53" s="3"/>
      <c r="BO53" s="6"/>
      <c r="BP53" s="4"/>
      <c r="BQ53" s="3"/>
    </row>
    <row r="54" spans="1:69" ht="15.75" customHeight="1">
      <c r="A54" s="2"/>
      <c r="B54" s="3"/>
      <c r="C54" s="3"/>
      <c r="D54" s="3"/>
      <c r="E54" s="4"/>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5"/>
      <c r="AI54" s="5"/>
      <c r="AJ54" s="5"/>
      <c r="AK54" s="5"/>
      <c r="AL54" s="5"/>
      <c r="AM54" s="5"/>
      <c r="AN54" s="5"/>
      <c r="AO54" s="5"/>
      <c r="AP54" s="5"/>
      <c r="AQ54" s="3"/>
      <c r="AR54" s="3"/>
      <c r="AS54" s="3"/>
      <c r="AT54" s="3"/>
      <c r="AU54" s="3"/>
      <c r="AV54" s="3"/>
      <c r="AW54" s="3"/>
      <c r="AX54" s="6"/>
      <c r="AY54" s="6"/>
      <c r="AZ54" s="6"/>
      <c r="BA54" s="3"/>
      <c r="BB54" s="3"/>
      <c r="BC54" s="6"/>
      <c r="BD54" s="6"/>
      <c r="BE54" s="6"/>
      <c r="BF54" s="6"/>
      <c r="BG54" s="6"/>
      <c r="BH54" s="6"/>
      <c r="BI54" s="6"/>
      <c r="BJ54" s="6"/>
      <c r="BK54" s="6"/>
      <c r="BL54" s="3"/>
      <c r="BM54" s="5"/>
      <c r="BN54" s="3"/>
      <c r="BO54" s="6"/>
      <c r="BP54" s="4"/>
      <c r="BQ54" s="3"/>
    </row>
    <row r="55" spans="1:69" ht="15.75" customHeight="1">
      <c r="A55" s="2"/>
      <c r="B55" s="3"/>
      <c r="C55" s="3"/>
      <c r="D55" s="3"/>
      <c r="E55" s="4"/>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5"/>
      <c r="AI55" s="5"/>
      <c r="AJ55" s="5"/>
      <c r="AK55" s="5"/>
      <c r="AL55" s="5"/>
      <c r="AM55" s="5"/>
      <c r="AN55" s="5"/>
      <c r="AO55" s="5"/>
      <c r="AP55" s="5"/>
      <c r="AQ55" s="3"/>
      <c r="AR55" s="3"/>
      <c r="AS55" s="3"/>
      <c r="AT55" s="3"/>
      <c r="AU55" s="3"/>
      <c r="AV55" s="3"/>
      <c r="AW55" s="3"/>
      <c r="AX55" s="6"/>
      <c r="AY55" s="6"/>
      <c r="AZ55" s="6"/>
      <c r="BA55" s="3"/>
      <c r="BB55" s="3"/>
      <c r="BC55" s="6"/>
      <c r="BD55" s="6"/>
      <c r="BE55" s="6"/>
      <c r="BF55" s="6"/>
      <c r="BG55" s="6"/>
      <c r="BH55" s="6"/>
      <c r="BI55" s="6"/>
      <c r="BJ55" s="6"/>
      <c r="BK55" s="6"/>
      <c r="BL55" s="3"/>
      <c r="BM55" s="5"/>
      <c r="BN55" s="3"/>
      <c r="BO55" s="6"/>
      <c r="BP55" s="4"/>
      <c r="BQ55" s="3"/>
    </row>
    <row r="56" spans="1:69" ht="15.75" customHeight="1">
      <c r="A56" s="2"/>
      <c r="B56" s="3"/>
      <c r="C56" s="3"/>
      <c r="D56" s="3"/>
      <c r="E56" s="4"/>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5"/>
      <c r="AI56" s="5"/>
      <c r="AJ56" s="5"/>
      <c r="AK56" s="5"/>
      <c r="AL56" s="5"/>
      <c r="AM56" s="5"/>
      <c r="AN56" s="5"/>
      <c r="AO56" s="5"/>
      <c r="AP56" s="5"/>
      <c r="AQ56" s="3"/>
      <c r="AR56" s="3"/>
      <c r="AS56" s="3"/>
      <c r="AT56" s="3"/>
      <c r="AU56" s="3"/>
      <c r="AV56" s="3"/>
      <c r="AW56" s="3"/>
      <c r="AX56" s="6"/>
      <c r="AY56" s="6"/>
      <c r="AZ56" s="6"/>
      <c r="BA56" s="3"/>
      <c r="BB56" s="3"/>
      <c r="BC56" s="6"/>
      <c r="BD56" s="6"/>
      <c r="BE56" s="6"/>
      <c r="BF56" s="6"/>
      <c r="BG56" s="6"/>
      <c r="BH56" s="6"/>
      <c r="BI56" s="6"/>
      <c r="BJ56" s="6"/>
      <c r="BK56" s="6"/>
      <c r="BL56" s="3"/>
      <c r="BM56" s="5"/>
      <c r="BN56" s="3"/>
      <c r="BO56" s="6"/>
      <c r="BP56" s="4"/>
      <c r="BQ56" s="3"/>
    </row>
    <row r="57" spans="1:69" ht="15.75" customHeight="1">
      <c r="A57" s="2"/>
      <c r="B57" s="3"/>
      <c r="C57" s="3"/>
      <c r="D57" s="3"/>
      <c r="E57" s="4"/>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5"/>
      <c r="AI57" s="5"/>
      <c r="AJ57" s="5"/>
      <c r="AK57" s="5"/>
      <c r="AL57" s="5"/>
      <c r="AM57" s="5"/>
      <c r="AN57" s="5"/>
      <c r="AO57" s="5"/>
      <c r="AP57" s="5"/>
      <c r="AQ57" s="3"/>
      <c r="AR57" s="3"/>
      <c r="AS57" s="3"/>
      <c r="AT57" s="3"/>
      <c r="AU57" s="3"/>
      <c r="AV57" s="3"/>
      <c r="AW57" s="3"/>
      <c r="AX57" s="6"/>
      <c r="AY57" s="6"/>
      <c r="AZ57" s="6"/>
      <c r="BA57" s="3"/>
      <c r="BB57" s="3"/>
      <c r="BC57" s="6"/>
      <c r="BD57" s="6"/>
      <c r="BE57" s="6"/>
      <c r="BF57" s="6"/>
      <c r="BG57" s="6"/>
      <c r="BH57" s="6"/>
      <c r="BI57" s="6"/>
      <c r="BJ57" s="6"/>
      <c r="BK57" s="6"/>
      <c r="BL57" s="3"/>
      <c r="BM57" s="5"/>
      <c r="BN57" s="3"/>
      <c r="BO57" s="6"/>
      <c r="BP57" s="4"/>
      <c r="BQ57" s="3"/>
    </row>
    <row r="58" spans="1:69" ht="15.75" customHeight="1">
      <c r="A58" s="2"/>
      <c r="B58" s="3"/>
      <c r="C58" s="3"/>
      <c r="D58" s="3"/>
      <c r="E58" s="4"/>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5"/>
      <c r="AI58" s="5"/>
      <c r="AJ58" s="5"/>
      <c r="AK58" s="5"/>
      <c r="AL58" s="5"/>
      <c r="AM58" s="5"/>
      <c r="AN58" s="5"/>
      <c r="AO58" s="5"/>
      <c r="AP58" s="5"/>
      <c r="AQ58" s="3"/>
      <c r="AR58" s="3"/>
      <c r="AS58" s="3"/>
      <c r="AT58" s="3"/>
      <c r="AU58" s="3"/>
      <c r="AV58" s="3"/>
      <c r="AW58" s="3"/>
      <c r="AX58" s="6"/>
      <c r="AY58" s="6"/>
      <c r="AZ58" s="6"/>
      <c r="BA58" s="3"/>
      <c r="BB58" s="3"/>
      <c r="BC58" s="6"/>
      <c r="BD58" s="6"/>
      <c r="BE58" s="6"/>
      <c r="BF58" s="6"/>
      <c r="BG58" s="6"/>
      <c r="BH58" s="6"/>
      <c r="BI58" s="6"/>
      <c r="BJ58" s="6"/>
      <c r="BK58" s="6"/>
      <c r="BL58" s="3"/>
      <c r="BM58" s="5"/>
      <c r="BN58" s="3"/>
      <c r="BO58" s="6"/>
      <c r="BP58" s="4"/>
      <c r="BQ58" s="3"/>
    </row>
    <row r="59" spans="1:69" ht="15.75" customHeight="1">
      <c r="A59" s="2"/>
      <c r="B59" s="3"/>
      <c r="C59" s="3"/>
      <c r="D59" s="3"/>
      <c r="E59" s="4"/>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5"/>
      <c r="AI59" s="5"/>
      <c r="AJ59" s="5"/>
      <c r="AK59" s="5"/>
      <c r="AL59" s="5"/>
      <c r="AM59" s="5"/>
      <c r="AN59" s="5"/>
      <c r="AO59" s="5"/>
      <c r="AP59" s="5"/>
      <c r="AQ59" s="3"/>
      <c r="AR59" s="3"/>
      <c r="AS59" s="3"/>
      <c r="AT59" s="3"/>
      <c r="AU59" s="3"/>
      <c r="AV59" s="3"/>
      <c r="AW59" s="3"/>
      <c r="AX59" s="6"/>
      <c r="AY59" s="6"/>
      <c r="AZ59" s="6"/>
      <c r="BA59" s="3"/>
      <c r="BB59" s="3"/>
      <c r="BC59" s="6"/>
      <c r="BD59" s="6"/>
      <c r="BE59" s="6"/>
      <c r="BF59" s="6"/>
      <c r="BG59" s="6"/>
      <c r="BH59" s="6"/>
      <c r="BI59" s="6"/>
      <c r="BJ59" s="6"/>
      <c r="BK59" s="6"/>
      <c r="BL59" s="3"/>
      <c r="BM59" s="5"/>
      <c r="BN59" s="3"/>
      <c r="BO59" s="6"/>
      <c r="BP59" s="4"/>
      <c r="BQ59" s="3"/>
    </row>
    <row r="60" spans="1:69" ht="15.75" customHeight="1">
      <c r="A60" s="2"/>
      <c r="B60" s="3"/>
      <c r="C60" s="3"/>
      <c r="D60" s="3"/>
      <c r="E60" s="4"/>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5"/>
      <c r="AI60" s="5"/>
      <c r="AJ60" s="5"/>
      <c r="AK60" s="5"/>
      <c r="AL60" s="5"/>
      <c r="AM60" s="5"/>
      <c r="AN60" s="5"/>
      <c r="AO60" s="5"/>
      <c r="AP60" s="5"/>
      <c r="AQ60" s="3"/>
      <c r="AR60" s="3"/>
      <c r="AS60" s="3"/>
      <c r="AT60" s="3"/>
      <c r="AU60" s="3"/>
      <c r="AV60" s="3"/>
      <c r="AW60" s="3"/>
      <c r="AX60" s="6"/>
      <c r="AY60" s="6"/>
      <c r="AZ60" s="6"/>
      <c r="BA60" s="3"/>
      <c r="BB60" s="3"/>
      <c r="BC60" s="6"/>
      <c r="BD60" s="6"/>
      <c r="BE60" s="6"/>
      <c r="BF60" s="6"/>
      <c r="BG60" s="6"/>
      <c r="BH60" s="6"/>
      <c r="BI60" s="6"/>
      <c r="BJ60" s="6"/>
      <c r="BK60" s="6"/>
      <c r="BL60" s="3"/>
      <c r="BM60" s="5"/>
      <c r="BN60" s="3"/>
      <c r="BO60" s="6"/>
      <c r="BP60" s="4"/>
      <c r="BQ60" s="3"/>
    </row>
    <row r="61" spans="1:69" ht="15.75" customHeight="1">
      <c r="A61" s="2"/>
      <c r="B61" s="3"/>
      <c r="C61" s="3"/>
      <c r="D61" s="3"/>
      <c r="E61" s="4"/>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5"/>
      <c r="AI61" s="5"/>
      <c r="AJ61" s="5"/>
      <c r="AK61" s="5"/>
      <c r="AL61" s="5"/>
      <c r="AM61" s="5"/>
      <c r="AN61" s="5"/>
      <c r="AO61" s="5"/>
      <c r="AP61" s="5"/>
      <c r="AQ61" s="3"/>
      <c r="AR61" s="3"/>
      <c r="AS61" s="3"/>
      <c r="AT61" s="3"/>
      <c r="AU61" s="3"/>
      <c r="AV61" s="3"/>
      <c r="AW61" s="3"/>
      <c r="AX61" s="6"/>
      <c r="AY61" s="6"/>
      <c r="AZ61" s="6"/>
      <c r="BA61" s="3"/>
      <c r="BB61" s="3"/>
      <c r="BC61" s="6"/>
      <c r="BD61" s="6"/>
      <c r="BE61" s="6"/>
      <c r="BF61" s="6"/>
      <c r="BG61" s="6"/>
      <c r="BH61" s="6"/>
      <c r="BI61" s="6"/>
      <c r="BJ61" s="6"/>
      <c r="BK61" s="6"/>
      <c r="BL61" s="3"/>
      <c r="BM61" s="5"/>
      <c r="BN61" s="3"/>
      <c r="BO61" s="6"/>
      <c r="BP61" s="4"/>
      <c r="BQ61" s="3"/>
    </row>
    <row r="62" spans="1:69" ht="15.75" customHeight="1">
      <c r="A62" s="2"/>
      <c r="B62" s="3"/>
      <c r="C62" s="3"/>
      <c r="D62" s="3"/>
      <c r="E62" s="4"/>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5"/>
      <c r="AI62" s="5"/>
      <c r="AJ62" s="5"/>
      <c r="AK62" s="5"/>
      <c r="AL62" s="5"/>
      <c r="AM62" s="5"/>
      <c r="AN62" s="5"/>
      <c r="AO62" s="5"/>
      <c r="AP62" s="5"/>
      <c r="AQ62" s="3"/>
      <c r="AR62" s="3"/>
      <c r="AS62" s="3"/>
      <c r="AT62" s="3"/>
      <c r="AU62" s="3"/>
      <c r="AV62" s="3"/>
      <c r="AW62" s="3"/>
      <c r="AX62" s="6"/>
      <c r="AY62" s="6"/>
      <c r="AZ62" s="6"/>
      <c r="BA62" s="3"/>
      <c r="BB62" s="3"/>
      <c r="BC62" s="6"/>
      <c r="BD62" s="6"/>
      <c r="BE62" s="6"/>
      <c r="BF62" s="6"/>
      <c r="BG62" s="6"/>
      <c r="BH62" s="6"/>
      <c r="BI62" s="6"/>
      <c r="BJ62" s="6"/>
      <c r="BK62" s="6"/>
      <c r="BL62" s="3"/>
      <c r="BM62" s="5"/>
      <c r="BN62" s="3"/>
      <c r="BO62" s="6"/>
      <c r="BP62" s="4"/>
      <c r="BQ62" s="3"/>
    </row>
    <row r="63" spans="1:69" ht="15.75" customHeight="1">
      <c r="A63" s="2"/>
      <c r="B63" s="3"/>
      <c r="C63" s="3"/>
      <c r="D63" s="3"/>
      <c r="E63" s="4"/>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5"/>
      <c r="AI63" s="5"/>
      <c r="AJ63" s="5"/>
      <c r="AK63" s="5"/>
      <c r="AL63" s="5"/>
      <c r="AM63" s="5"/>
      <c r="AN63" s="5"/>
      <c r="AO63" s="5"/>
      <c r="AP63" s="5"/>
      <c r="AQ63" s="3"/>
      <c r="AR63" s="3"/>
      <c r="AS63" s="3"/>
      <c r="AT63" s="3"/>
      <c r="AU63" s="3"/>
      <c r="AV63" s="3"/>
      <c r="AW63" s="3"/>
      <c r="AX63" s="6"/>
      <c r="AY63" s="6"/>
      <c r="AZ63" s="6"/>
      <c r="BA63" s="3"/>
      <c r="BB63" s="3"/>
      <c r="BC63" s="6"/>
      <c r="BD63" s="6"/>
      <c r="BE63" s="6"/>
      <c r="BF63" s="6"/>
      <c r="BG63" s="6"/>
      <c r="BH63" s="6"/>
      <c r="BI63" s="6"/>
      <c r="BJ63" s="6"/>
      <c r="BK63" s="6"/>
      <c r="BL63" s="3"/>
      <c r="BM63" s="5"/>
      <c r="BN63" s="3"/>
      <c r="BO63" s="6"/>
      <c r="BP63" s="4"/>
      <c r="BQ63" s="3"/>
    </row>
    <row r="64" spans="1:69" ht="15.75" customHeight="1">
      <c r="A64" s="2"/>
      <c r="B64" s="3"/>
      <c r="C64" s="3"/>
      <c r="D64" s="3"/>
      <c r="E64" s="4"/>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5"/>
      <c r="AI64" s="5"/>
      <c r="AJ64" s="5"/>
      <c r="AK64" s="5"/>
      <c r="AL64" s="5"/>
      <c r="AM64" s="5"/>
      <c r="AN64" s="5"/>
      <c r="AO64" s="5"/>
      <c r="AP64" s="5"/>
      <c r="AQ64" s="3"/>
      <c r="AR64" s="3"/>
      <c r="AS64" s="3"/>
      <c r="AT64" s="3"/>
      <c r="AU64" s="3"/>
      <c r="AV64" s="3"/>
      <c r="AW64" s="3"/>
      <c r="AX64" s="6"/>
      <c r="AY64" s="6"/>
      <c r="AZ64" s="6"/>
      <c r="BA64" s="3"/>
      <c r="BB64" s="3"/>
      <c r="BC64" s="6"/>
      <c r="BD64" s="6"/>
      <c r="BE64" s="6"/>
      <c r="BF64" s="6"/>
      <c r="BG64" s="6"/>
      <c r="BH64" s="6"/>
      <c r="BI64" s="6"/>
      <c r="BJ64" s="6"/>
      <c r="BK64" s="6"/>
      <c r="BL64" s="3"/>
      <c r="BM64" s="5"/>
      <c r="BN64" s="3"/>
      <c r="BO64" s="6"/>
      <c r="BP64" s="4"/>
      <c r="BQ64" s="3"/>
    </row>
    <row r="65" spans="1:69" ht="15.75" customHeight="1">
      <c r="A65" s="2"/>
      <c r="B65" s="3"/>
      <c r="C65" s="3"/>
      <c r="D65" s="3"/>
      <c r="E65" s="4"/>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5"/>
      <c r="AI65" s="5"/>
      <c r="AJ65" s="5"/>
      <c r="AK65" s="5"/>
      <c r="AL65" s="5"/>
      <c r="AM65" s="5"/>
      <c r="AN65" s="5"/>
      <c r="AO65" s="5"/>
      <c r="AP65" s="5"/>
      <c r="AQ65" s="3"/>
      <c r="AR65" s="3"/>
      <c r="AS65" s="3"/>
      <c r="AT65" s="3"/>
      <c r="AU65" s="3"/>
      <c r="AV65" s="3"/>
      <c r="AW65" s="3"/>
      <c r="AX65" s="6"/>
      <c r="AY65" s="6"/>
      <c r="AZ65" s="6"/>
      <c r="BA65" s="3"/>
      <c r="BB65" s="3"/>
      <c r="BC65" s="6"/>
      <c r="BD65" s="6"/>
      <c r="BE65" s="6"/>
      <c r="BF65" s="6"/>
      <c r="BG65" s="6"/>
      <c r="BH65" s="6"/>
      <c r="BI65" s="6"/>
      <c r="BJ65" s="6"/>
      <c r="BK65" s="6"/>
      <c r="BL65" s="3"/>
      <c r="BM65" s="5"/>
      <c r="BN65" s="3"/>
      <c r="BO65" s="6"/>
      <c r="BP65" s="4"/>
      <c r="BQ65" s="3"/>
    </row>
    <row r="66" spans="1:69" ht="15.75" customHeight="1">
      <c r="A66" s="2"/>
      <c r="B66" s="3"/>
      <c r="C66" s="3"/>
      <c r="D66" s="3"/>
      <c r="E66" s="4"/>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5"/>
      <c r="AI66" s="5"/>
      <c r="AJ66" s="5"/>
      <c r="AK66" s="5"/>
      <c r="AL66" s="5"/>
      <c r="AM66" s="5"/>
      <c r="AN66" s="5"/>
      <c r="AO66" s="5"/>
      <c r="AP66" s="5"/>
      <c r="AQ66" s="3"/>
      <c r="AR66" s="3"/>
      <c r="AS66" s="3"/>
      <c r="AT66" s="3"/>
      <c r="AU66" s="3"/>
      <c r="AV66" s="3"/>
      <c r="AW66" s="3"/>
      <c r="AX66" s="6"/>
      <c r="AY66" s="6"/>
      <c r="AZ66" s="6"/>
      <c r="BA66" s="3"/>
      <c r="BB66" s="3"/>
      <c r="BC66" s="6"/>
      <c r="BD66" s="6"/>
      <c r="BE66" s="6"/>
      <c r="BF66" s="6"/>
      <c r="BG66" s="6"/>
      <c r="BH66" s="6"/>
      <c r="BI66" s="6"/>
      <c r="BJ66" s="6"/>
      <c r="BK66" s="6"/>
      <c r="BL66" s="3"/>
      <c r="BM66" s="5"/>
      <c r="BN66" s="3"/>
      <c r="BO66" s="6"/>
      <c r="BP66" s="4"/>
      <c r="BQ66" s="3"/>
    </row>
    <row r="67" spans="1:69" ht="15.75" customHeight="1">
      <c r="A67" s="2"/>
      <c r="B67" s="3"/>
      <c r="C67" s="3"/>
      <c r="D67" s="3"/>
      <c r="E67" s="4"/>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5"/>
      <c r="AI67" s="5"/>
      <c r="AJ67" s="5"/>
      <c r="AK67" s="5"/>
      <c r="AL67" s="5"/>
      <c r="AM67" s="5"/>
      <c r="AN67" s="5"/>
      <c r="AO67" s="5"/>
      <c r="AP67" s="5"/>
      <c r="AQ67" s="3"/>
      <c r="AR67" s="3"/>
      <c r="AS67" s="3"/>
      <c r="AT67" s="3"/>
      <c r="AU67" s="3"/>
      <c r="AV67" s="3"/>
      <c r="AW67" s="3"/>
      <c r="AX67" s="6"/>
      <c r="AY67" s="6"/>
      <c r="AZ67" s="6"/>
      <c r="BA67" s="3"/>
      <c r="BB67" s="3"/>
      <c r="BC67" s="6"/>
      <c r="BD67" s="6"/>
      <c r="BE67" s="6"/>
      <c r="BF67" s="6"/>
      <c r="BG67" s="6"/>
      <c r="BH67" s="6"/>
      <c r="BI67" s="6"/>
      <c r="BJ67" s="6"/>
      <c r="BK67" s="6"/>
      <c r="BL67" s="3"/>
      <c r="BM67" s="5"/>
      <c r="BN67" s="3"/>
      <c r="BO67" s="6"/>
      <c r="BP67" s="4"/>
      <c r="BQ67" s="3"/>
    </row>
    <row r="68" spans="1:69" ht="15.75" customHeight="1">
      <c r="A68" s="2"/>
      <c r="B68" s="3"/>
      <c r="C68" s="3"/>
      <c r="D68" s="3"/>
      <c r="E68" s="4"/>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5"/>
      <c r="AI68" s="5"/>
      <c r="AJ68" s="5"/>
      <c r="AK68" s="5"/>
      <c r="AL68" s="5"/>
      <c r="AM68" s="5"/>
      <c r="AN68" s="5"/>
      <c r="AO68" s="5"/>
      <c r="AP68" s="5"/>
      <c r="AQ68" s="3"/>
      <c r="AR68" s="3"/>
      <c r="AS68" s="3"/>
      <c r="AT68" s="3"/>
      <c r="AU68" s="3"/>
      <c r="AV68" s="3"/>
      <c r="AW68" s="3"/>
      <c r="AX68" s="6"/>
      <c r="AY68" s="6"/>
      <c r="AZ68" s="6"/>
      <c r="BA68" s="3"/>
      <c r="BB68" s="3"/>
      <c r="BC68" s="6"/>
      <c r="BD68" s="6"/>
      <c r="BE68" s="6"/>
      <c r="BF68" s="6"/>
      <c r="BG68" s="6"/>
      <c r="BH68" s="6"/>
      <c r="BI68" s="6"/>
      <c r="BJ68" s="6"/>
      <c r="BK68" s="6"/>
      <c r="BL68" s="3"/>
      <c r="BM68" s="5"/>
      <c r="BN68" s="3"/>
      <c r="BO68" s="6"/>
      <c r="BP68" s="4"/>
      <c r="BQ68" s="3"/>
    </row>
    <row r="69" spans="1:69" ht="15.75" customHeight="1">
      <c r="A69" s="2"/>
      <c r="B69" s="3"/>
      <c r="C69" s="3"/>
      <c r="D69" s="3"/>
      <c r="E69" s="4"/>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5"/>
      <c r="AI69" s="5"/>
      <c r="AJ69" s="5"/>
      <c r="AK69" s="5"/>
      <c r="AL69" s="5"/>
      <c r="AM69" s="5"/>
      <c r="AN69" s="5"/>
      <c r="AO69" s="5"/>
      <c r="AP69" s="5"/>
      <c r="AQ69" s="3"/>
      <c r="AR69" s="3"/>
      <c r="AS69" s="3"/>
      <c r="AT69" s="3"/>
      <c r="AU69" s="3"/>
      <c r="AV69" s="3"/>
      <c r="AW69" s="3"/>
      <c r="AX69" s="6"/>
      <c r="AY69" s="6"/>
      <c r="AZ69" s="6"/>
      <c r="BA69" s="3"/>
      <c r="BB69" s="3"/>
      <c r="BC69" s="6"/>
      <c r="BD69" s="6"/>
      <c r="BE69" s="6"/>
      <c r="BF69" s="6"/>
      <c r="BG69" s="6"/>
      <c r="BH69" s="6"/>
      <c r="BI69" s="6"/>
      <c r="BJ69" s="6"/>
      <c r="BK69" s="6"/>
      <c r="BL69" s="3"/>
      <c r="BM69" s="5"/>
      <c r="BN69" s="3"/>
      <c r="BO69" s="6"/>
      <c r="BP69" s="4"/>
      <c r="BQ69" s="3"/>
    </row>
    <row r="70" spans="1:69" ht="15.75" customHeight="1">
      <c r="A70" s="2"/>
      <c r="B70" s="3"/>
      <c r="C70" s="3"/>
      <c r="D70" s="3"/>
      <c r="E70" s="4"/>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5"/>
      <c r="AI70" s="5"/>
      <c r="AJ70" s="5"/>
      <c r="AK70" s="5"/>
      <c r="AL70" s="5"/>
      <c r="AM70" s="5"/>
      <c r="AN70" s="5"/>
      <c r="AO70" s="5"/>
      <c r="AP70" s="5"/>
      <c r="AQ70" s="3"/>
      <c r="AR70" s="3"/>
      <c r="AS70" s="3"/>
      <c r="AT70" s="3"/>
      <c r="AU70" s="3"/>
      <c r="AV70" s="3"/>
      <c r="AW70" s="3"/>
      <c r="AX70" s="6"/>
      <c r="AY70" s="6"/>
      <c r="AZ70" s="6"/>
      <c r="BA70" s="3"/>
      <c r="BB70" s="3"/>
      <c r="BC70" s="6"/>
      <c r="BD70" s="6"/>
      <c r="BE70" s="6"/>
      <c r="BF70" s="6"/>
      <c r="BG70" s="6"/>
      <c r="BH70" s="6"/>
      <c r="BI70" s="6"/>
      <c r="BJ70" s="6"/>
      <c r="BK70" s="6"/>
      <c r="BL70" s="3"/>
      <c r="BM70" s="5"/>
      <c r="BN70" s="3"/>
      <c r="BO70" s="6"/>
      <c r="BP70" s="4"/>
      <c r="BQ70" s="3"/>
    </row>
    <row r="71" spans="1:69" ht="15.75" customHeight="1">
      <c r="A71" s="2"/>
      <c r="B71" s="3"/>
      <c r="C71" s="3"/>
      <c r="D71" s="3"/>
      <c r="E71" s="4"/>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5"/>
      <c r="AI71" s="5"/>
      <c r="AJ71" s="5"/>
      <c r="AK71" s="5"/>
      <c r="AL71" s="5"/>
      <c r="AM71" s="5"/>
      <c r="AN71" s="5"/>
      <c r="AO71" s="5"/>
      <c r="AP71" s="5"/>
      <c r="AQ71" s="3"/>
      <c r="AR71" s="3"/>
      <c r="AS71" s="3"/>
      <c r="AT71" s="3"/>
      <c r="AU71" s="3"/>
      <c r="AV71" s="3"/>
      <c r="AW71" s="3"/>
      <c r="AX71" s="6"/>
      <c r="AY71" s="6"/>
      <c r="AZ71" s="6"/>
      <c r="BA71" s="3"/>
      <c r="BB71" s="3"/>
      <c r="BC71" s="6"/>
      <c r="BD71" s="6"/>
      <c r="BE71" s="6"/>
      <c r="BF71" s="6"/>
      <c r="BG71" s="6"/>
      <c r="BH71" s="6"/>
      <c r="BI71" s="6"/>
      <c r="BJ71" s="6"/>
      <c r="BK71" s="6"/>
      <c r="BL71" s="3"/>
      <c r="BM71" s="5"/>
      <c r="BN71" s="3"/>
      <c r="BO71" s="6"/>
      <c r="BP71" s="4"/>
      <c r="BQ71" s="3"/>
    </row>
    <row r="72" spans="1:69" ht="15.75" customHeight="1">
      <c r="A72" s="2"/>
      <c r="B72" s="3"/>
      <c r="C72" s="3"/>
      <c r="D72" s="3"/>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5"/>
      <c r="AI72" s="5"/>
      <c r="AJ72" s="5"/>
      <c r="AK72" s="5"/>
      <c r="AL72" s="5"/>
      <c r="AM72" s="5"/>
      <c r="AN72" s="5"/>
      <c r="AO72" s="5"/>
      <c r="AP72" s="5"/>
      <c r="AQ72" s="3"/>
      <c r="AR72" s="3"/>
      <c r="AS72" s="3"/>
      <c r="AT72" s="3"/>
      <c r="AU72" s="3"/>
      <c r="AV72" s="3"/>
      <c r="AW72" s="3"/>
      <c r="AX72" s="6"/>
      <c r="AY72" s="6"/>
      <c r="AZ72" s="6"/>
      <c r="BA72" s="3"/>
      <c r="BB72" s="3"/>
      <c r="BC72" s="6"/>
      <c r="BD72" s="6"/>
      <c r="BE72" s="6"/>
      <c r="BF72" s="6"/>
      <c r="BG72" s="6"/>
      <c r="BH72" s="6"/>
      <c r="BI72" s="6"/>
      <c r="BJ72" s="6"/>
      <c r="BK72" s="6"/>
      <c r="BL72" s="3"/>
      <c r="BM72" s="5"/>
      <c r="BN72" s="3"/>
      <c r="BO72" s="6"/>
      <c r="BP72" s="4"/>
      <c r="BQ72" s="3"/>
    </row>
    <row r="73" spans="1:69" ht="15.75" customHeight="1">
      <c r="A73" s="2"/>
      <c r="B73" s="3"/>
      <c r="C73" s="3"/>
      <c r="D73" s="3"/>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5"/>
      <c r="AI73" s="5"/>
      <c r="AJ73" s="5"/>
      <c r="AK73" s="5"/>
      <c r="AL73" s="5"/>
      <c r="AM73" s="5"/>
      <c r="AN73" s="5"/>
      <c r="AO73" s="5"/>
      <c r="AP73" s="5"/>
      <c r="AQ73" s="3"/>
      <c r="AR73" s="3"/>
      <c r="AS73" s="3"/>
      <c r="AT73" s="3"/>
      <c r="AU73" s="3"/>
      <c r="AV73" s="3"/>
      <c r="AW73" s="3"/>
      <c r="AX73" s="6"/>
      <c r="AY73" s="6"/>
      <c r="AZ73" s="6"/>
      <c r="BA73" s="3"/>
      <c r="BB73" s="3"/>
      <c r="BC73" s="6"/>
      <c r="BD73" s="6"/>
      <c r="BE73" s="6"/>
      <c r="BF73" s="6"/>
      <c r="BG73" s="6"/>
      <c r="BH73" s="6"/>
      <c r="BI73" s="6"/>
      <c r="BJ73" s="6"/>
      <c r="BK73" s="6"/>
      <c r="BL73" s="3"/>
      <c r="BM73" s="5"/>
      <c r="BN73" s="3"/>
      <c r="BO73" s="6"/>
      <c r="BP73" s="4"/>
      <c r="BQ73" s="3"/>
    </row>
    <row r="74" spans="1:69" ht="15.75" customHeight="1">
      <c r="A74" s="2"/>
      <c r="B74" s="3"/>
      <c r="C74" s="3"/>
      <c r="D74" s="3"/>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5"/>
      <c r="AI74" s="5"/>
      <c r="AJ74" s="5"/>
      <c r="AK74" s="5"/>
      <c r="AL74" s="5"/>
      <c r="AM74" s="5"/>
      <c r="AN74" s="5"/>
      <c r="AO74" s="5"/>
      <c r="AP74" s="5"/>
      <c r="AQ74" s="3"/>
      <c r="AR74" s="3"/>
      <c r="AS74" s="3"/>
      <c r="AT74" s="3"/>
      <c r="AU74" s="3"/>
      <c r="AV74" s="3"/>
      <c r="AW74" s="3"/>
      <c r="AX74" s="6"/>
      <c r="AY74" s="6"/>
      <c r="AZ74" s="6"/>
      <c r="BA74" s="3"/>
      <c r="BB74" s="3"/>
      <c r="BC74" s="6"/>
      <c r="BD74" s="6"/>
      <c r="BE74" s="6"/>
      <c r="BF74" s="6"/>
      <c r="BG74" s="6"/>
      <c r="BH74" s="6"/>
      <c r="BI74" s="6"/>
      <c r="BJ74" s="6"/>
      <c r="BK74" s="6"/>
      <c r="BL74" s="3"/>
      <c r="BM74" s="5"/>
      <c r="BN74" s="3"/>
      <c r="BO74" s="6"/>
      <c r="BP74" s="4"/>
      <c r="BQ74" s="3"/>
    </row>
    <row r="75" spans="1:69" ht="15.75" customHeight="1">
      <c r="A75" s="2"/>
      <c r="B75" s="3"/>
      <c r="C75" s="3"/>
      <c r="D75" s="3"/>
      <c r="E75" s="4"/>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5"/>
      <c r="AI75" s="5"/>
      <c r="AJ75" s="5"/>
      <c r="AK75" s="5"/>
      <c r="AL75" s="5"/>
      <c r="AM75" s="5"/>
      <c r="AN75" s="5"/>
      <c r="AO75" s="5"/>
      <c r="AP75" s="5"/>
      <c r="AQ75" s="3"/>
      <c r="AR75" s="3"/>
      <c r="AS75" s="3"/>
      <c r="AT75" s="3"/>
      <c r="AU75" s="3"/>
      <c r="AV75" s="3"/>
      <c r="AW75" s="3"/>
      <c r="AX75" s="6"/>
      <c r="AY75" s="6"/>
      <c r="AZ75" s="6"/>
      <c r="BA75" s="3"/>
      <c r="BB75" s="3"/>
      <c r="BC75" s="6"/>
      <c r="BD75" s="6"/>
      <c r="BE75" s="6"/>
      <c r="BF75" s="6"/>
      <c r="BG75" s="6"/>
      <c r="BH75" s="6"/>
      <c r="BI75" s="6"/>
      <c r="BJ75" s="6"/>
      <c r="BK75" s="6"/>
      <c r="BL75" s="3"/>
      <c r="BM75" s="5"/>
      <c r="BN75" s="3"/>
      <c r="BO75" s="6"/>
      <c r="BP75" s="4"/>
      <c r="BQ75" s="3"/>
    </row>
    <row r="76" spans="1:69" ht="15.75" customHeight="1">
      <c r="A76" s="2"/>
      <c r="B76" s="3"/>
      <c r="C76" s="3"/>
      <c r="D76" s="3"/>
      <c r="E76" s="4"/>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5"/>
      <c r="AI76" s="5"/>
      <c r="AJ76" s="5"/>
      <c r="AK76" s="5"/>
      <c r="AL76" s="5"/>
      <c r="AM76" s="5"/>
      <c r="AN76" s="5"/>
      <c r="AO76" s="5"/>
      <c r="AP76" s="5"/>
      <c r="AQ76" s="3"/>
      <c r="AR76" s="3"/>
      <c r="AS76" s="3"/>
      <c r="AT76" s="3"/>
      <c r="AU76" s="3"/>
      <c r="AV76" s="3"/>
      <c r="AW76" s="3"/>
      <c r="AX76" s="6"/>
      <c r="AY76" s="6"/>
      <c r="AZ76" s="6"/>
      <c r="BA76" s="3"/>
      <c r="BB76" s="3"/>
      <c r="BC76" s="6"/>
      <c r="BD76" s="6"/>
      <c r="BE76" s="6"/>
      <c r="BF76" s="6"/>
      <c r="BG76" s="6"/>
      <c r="BH76" s="6"/>
      <c r="BI76" s="6"/>
      <c r="BJ76" s="6"/>
      <c r="BK76" s="6"/>
      <c r="BL76" s="3"/>
      <c r="BM76" s="5"/>
      <c r="BN76" s="3"/>
      <c r="BO76" s="6"/>
      <c r="BP76" s="4"/>
      <c r="BQ76" s="3"/>
    </row>
    <row r="77" spans="1:69" ht="15.75" customHeight="1">
      <c r="A77" s="2"/>
      <c r="B77" s="3"/>
      <c r="C77" s="3"/>
      <c r="D77" s="3"/>
      <c r="E77" s="4"/>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5"/>
      <c r="AI77" s="5"/>
      <c r="AJ77" s="5"/>
      <c r="AK77" s="5"/>
      <c r="AL77" s="5"/>
      <c r="AM77" s="5"/>
      <c r="AN77" s="5"/>
      <c r="AO77" s="5"/>
      <c r="AP77" s="5"/>
      <c r="AQ77" s="3"/>
      <c r="AR77" s="3"/>
      <c r="AS77" s="3"/>
      <c r="AT77" s="3"/>
      <c r="AU77" s="3"/>
      <c r="AV77" s="3"/>
      <c r="AW77" s="3"/>
      <c r="AX77" s="6"/>
      <c r="AY77" s="6"/>
      <c r="AZ77" s="6"/>
      <c r="BA77" s="3"/>
      <c r="BB77" s="3"/>
      <c r="BC77" s="6"/>
      <c r="BD77" s="6"/>
      <c r="BE77" s="6"/>
      <c r="BF77" s="6"/>
      <c r="BG77" s="6"/>
      <c r="BH77" s="6"/>
      <c r="BI77" s="6"/>
      <c r="BJ77" s="6"/>
      <c r="BK77" s="6"/>
      <c r="BL77" s="3"/>
      <c r="BM77" s="5"/>
      <c r="BN77" s="3"/>
      <c r="BO77" s="6"/>
      <c r="BP77" s="4"/>
      <c r="BQ77" s="3"/>
    </row>
    <row r="78" spans="1:69" ht="15.75" customHeight="1">
      <c r="A78" s="2"/>
      <c r="B78" s="3"/>
      <c r="C78" s="3"/>
      <c r="D78" s="3"/>
      <c r="E78" s="4"/>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5"/>
      <c r="AI78" s="5"/>
      <c r="AJ78" s="5"/>
      <c r="AK78" s="5"/>
      <c r="AL78" s="5"/>
      <c r="AM78" s="5"/>
      <c r="AN78" s="5"/>
      <c r="AO78" s="5"/>
      <c r="AP78" s="5"/>
      <c r="AQ78" s="3"/>
      <c r="AR78" s="3"/>
      <c r="AS78" s="3"/>
      <c r="AT78" s="3"/>
      <c r="AU78" s="3"/>
      <c r="AV78" s="3"/>
      <c r="AW78" s="3"/>
      <c r="AX78" s="6"/>
      <c r="AY78" s="6"/>
      <c r="AZ78" s="6"/>
      <c r="BA78" s="3"/>
      <c r="BB78" s="3"/>
      <c r="BC78" s="6"/>
      <c r="BD78" s="6"/>
      <c r="BE78" s="6"/>
      <c r="BF78" s="6"/>
      <c r="BG78" s="6"/>
      <c r="BH78" s="6"/>
      <c r="BI78" s="6"/>
      <c r="BJ78" s="6"/>
      <c r="BK78" s="6"/>
      <c r="BL78" s="3"/>
      <c r="BM78" s="5"/>
      <c r="BN78" s="3"/>
      <c r="BO78" s="6"/>
      <c r="BP78" s="4"/>
      <c r="BQ78" s="3"/>
    </row>
    <row r="79" spans="1:69" ht="15.75" customHeight="1">
      <c r="A79" s="2"/>
      <c r="B79" s="3"/>
      <c r="C79" s="3"/>
      <c r="D79" s="3"/>
      <c r="E79" s="4"/>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5"/>
      <c r="AI79" s="5"/>
      <c r="AJ79" s="5"/>
      <c r="AK79" s="5"/>
      <c r="AL79" s="5"/>
      <c r="AM79" s="5"/>
      <c r="AN79" s="5"/>
      <c r="AO79" s="5"/>
      <c r="AP79" s="5"/>
      <c r="AQ79" s="3"/>
      <c r="AR79" s="3"/>
      <c r="AS79" s="3"/>
      <c r="AT79" s="3"/>
      <c r="AU79" s="3"/>
      <c r="AV79" s="3"/>
      <c r="AW79" s="3"/>
      <c r="AX79" s="6"/>
      <c r="AY79" s="6"/>
      <c r="AZ79" s="6"/>
      <c r="BA79" s="3"/>
      <c r="BB79" s="3"/>
      <c r="BC79" s="6"/>
      <c r="BD79" s="6"/>
      <c r="BE79" s="6"/>
      <c r="BF79" s="6"/>
      <c r="BG79" s="6"/>
      <c r="BH79" s="6"/>
      <c r="BI79" s="6"/>
      <c r="BJ79" s="6"/>
      <c r="BK79" s="6"/>
      <c r="BL79" s="3"/>
      <c r="BM79" s="5"/>
      <c r="BN79" s="3"/>
      <c r="BO79" s="6"/>
      <c r="BP79" s="4"/>
      <c r="BQ79" s="3"/>
    </row>
    <row r="80" spans="1:69" ht="15.75" customHeight="1">
      <c r="A80" s="2"/>
      <c r="B80" s="3"/>
      <c r="C80" s="3"/>
      <c r="D80" s="3"/>
      <c r="E80" s="4"/>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5"/>
      <c r="AI80" s="5"/>
      <c r="AJ80" s="5"/>
      <c r="AK80" s="5"/>
      <c r="AL80" s="5"/>
      <c r="AM80" s="5"/>
      <c r="AN80" s="5"/>
      <c r="AO80" s="5"/>
      <c r="AP80" s="5"/>
      <c r="AQ80" s="3"/>
      <c r="AR80" s="3"/>
      <c r="AS80" s="3"/>
      <c r="AT80" s="3"/>
      <c r="AU80" s="3"/>
      <c r="AV80" s="3"/>
      <c r="AW80" s="3"/>
      <c r="AX80" s="6"/>
      <c r="AY80" s="6"/>
      <c r="AZ80" s="6"/>
      <c r="BA80" s="3"/>
      <c r="BB80" s="3"/>
      <c r="BC80" s="6"/>
      <c r="BD80" s="6"/>
      <c r="BE80" s="6"/>
      <c r="BF80" s="6"/>
      <c r="BG80" s="6"/>
      <c r="BH80" s="6"/>
      <c r="BI80" s="6"/>
      <c r="BJ80" s="6"/>
      <c r="BK80" s="6"/>
      <c r="BL80" s="3"/>
      <c r="BM80" s="5"/>
      <c r="BN80" s="3"/>
      <c r="BO80" s="6"/>
      <c r="BP80" s="4"/>
      <c r="BQ80" s="3"/>
    </row>
    <row r="81" spans="1:69" ht="15.75" customHeight="1">
      <c r="A81" s="2"/>
      <c r="B81" s="3"/>
      <c r="C81" s="3"/>
      <c r="D81" s="3"/>
      <c r="E81" s="4"/>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5"/>
      <c r="AI81" s="5"/>
      <c r="AJ81" s="5"/>
      <c r="AK81" s="5"/>
      <c r="AL81" s="5"/>
      <c r="AM81" s="5"/>
      <c r="AN81" s="5"/>
      <c r="AO81" s="5"/>
      <c r="AP81" s="5"/>
      <c r="AQ81" s="3"/>
      <c r="AR81" s="3"/>
      <c r="AS81" s="3"/>
      <c r="AT81" s="3"/>
      <c r="AU81" s="3"/>
      <c r="AV81" s="3"/>
      <c r="AW81" s="3"/>
      <c r="AX81" s="6"/>
      <c r="AY81" s="6"/>
      <c r="AZ81" s="6"/>
      <c r="BA81" s="3"/>
      <c r="BB81" s="3"/>
      <c r="BC81" s="6"/>
      <c r="BD81" s="6"/>
      <c r="BE81" s="6"/>
      <c r="BF81" s="6"/>
      <c r="BG81" s="6"/>
      <c r="BH81" s="6"/>
      <c r="BI81" s="6"/>
      <c r="BJ81" s="6"/>
      <c r="BK81" s="6"/>
      <c r="BL81" s="3"/>
      <c r="BM81" s="5"/>
      <c r="BN81" s="3"/>
      <c r="BO81" s="6"/>
      <c r="BP81" s="4"/>
      <c r="BQ81" s="3"/>
    </row>
    <row r="82" spans="1:69" ht="15.75" customHeight="1">
      <c r="A82" s="2"/>
      <c r="B82" s="3"/>
      <c r="C82" s="3"/>
      <c r="D82" s="3"/>
      <c r="E82" s="4"/>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5"/>
      <c r="AI82" s="5"/>
      <c r="AJ82" s="5"/>
      <c r="AK82" s="5"/>
      <c r="AL82" s="5"/>
      <c r="AM82" s="5"/>
      <c r="AN82" s="5"/>
      <c r="AO82" s="5"/>
      <c r="AP82" s="5"/>
      <c r="AQ82" s="3"/>
      <c r="AR82" s="3"/>
      <c r="AS82" s="3"/>
      <c r="AT82" s="3"/>
      <c r="AU82" s="3"/>
      <c r="AV82" s="3"/>
      <c r="AW82" s="3"/>
      <c r="AX82" s="6"/>
      <c r="AY82" s="6"/>
      <c r="AZ82" s="6"/>
      <c r="BA82" s="3"/>
      <c r="BB82" s="3"/>
      <c r="BC82" s="6"/>
      <c r="BD82" s="6"/>
      <c r="BE82" s="6"/>
      <c r="BF82" s="6"/>
      <c r="BG82" s="6"/>
      <c r="BH82" s="6"/>
      <c r="BI82" s="6"/>
      <c r="BJ82" s="6"/>
      <c r="BK82" s="6"/>
      <c r="BL82" s="3"/>
      <c r="BM82" s="5"/>
      <c r="BN82" s="3"/>
      <c r="BO82" s="6"/>
      <c r="BP82" s="4"/>
      <c r="BQ82" s="3"/>
    </row>
    <row r="83" spans="1:69" ht="15.75" customHeight="1">
      <c r="A83" s="2"/>
      <c r="B83" s="3"/>
      <c r="C83" s="3"/>
      <c r="D83" s="3"/>
      <c r="E83" s="4"/>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5"/>
      <c r="AI83" s="5"/>
      <c r="AJ83" s="5"/>
      <c r="AK83" s="5"/>
      <c r="AL83" s="5"/>
      <c r="AM83" s="5"/>
      <c r="AN83" s="5"/>
      <c r="AO83" s="5"/>
      <c r="AP83" s="5"/>
      <c r="AQ83" s="3"/>
      <c r="AR83" s="3"/>
      <c r="AS83" s="3"/>
      <c r="AT83" s="3"/>
      <c r="AU83" s="3"/>
      <c r="AV83" s="3"/>
      <c r="AW83" s="3"/>
      <c r="AX83" s="6"/>
      <c r="AY83" s="6"/>
      <c r="AZ83" s="6"/>
      <c r="BA83" s="3"/>
      <c r="BB83" s="3"/>
      <c r="BC83" s="6"/>
      <c r="BD83" s="6"/>
      <c r="BE83" s="6"/>
      <c r="BF83" s="6"/>
      <c r="BG83" s="6"/>
      <c r="BH83" s="6"/>
      <c r="BI83" s="6"/>
      <c r="BJ83" s="6"/>
      <c r="BK83" s="6"/>
      <c r="BL83" s="3"/>
      <c r="BM83" s="5"/>
      <c r="BN83" s="3"/>
      <c r="BO83" s="6"/>
      <c r="BP83" s="4"/>
      <c r="BQ83" s="3"/>
    </row>
    <row r="84" spans="1:69" ht="15.75" customHeight="1">
      <c r="A84" s="2"/>
      <c r="B84" s="3"/>
      <c r="C84" s="3"/>
      <c r="D84" s="3"/>
      <c r="E84" s="4"/>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5"/>
      <c r="AI84" s="5"/>
      <c r="AJ84" s="5"/>
      <c r="AK84" s="5"/>
      <c r="AL84" s="5"/>
      <c r="AM84" s="5"/>
      <c r="AN84" s="5"/>
      <c r="AO84" s="5"/>
      <c r="AP84" s="5"/>
      <c r="AQ84" s="3"/>
      <c r="AR84" s="3"/>
      <c r="AS84" s="3"/>
      <c r="AT84" s="3"/>
      <c r="AU84" s="3"/>
      <c r="AV84" s="3"/>
      <c r="AW84" s="3"/>
      <c r="AX84" s="6"/>
      <c r="AY84" s="6"/>
      <c r="AZ84" s="6"/>
      <c r="BA84" s="3"/>
      <c r="BB84" s="3"/>
      <c r="BC84" s="6"/>
      <c r="BD84" s="6"/>
      <c r="BE84" s="6"/>
      <c r="BF84" s="6"/>
      <c r="BG84" s="6"/>
      <c r="BH84" s="6"/>
      <c r="BI84" s="6"/>
      <c r="BJ84" s="6"/>
      <c r="BK84" s="6"/>
      <c r="BL84" s="3"/>
      <c r="BM84" s="5"/>
      <c r="BN84" s="3"/>
      <c r="BO84" s="6"/>
      <c r="BP84" s="4"/>
      <c r="BQ84" s="3"/>
    </row>
    <row r="85" spans="1:69" ht="15.75" customHeight="1">
      <c r="A85" s="2"/>
      <c r="B85" s="3"/>
      <c r="C85" s="3"/>
      <c r="D85" s="3"/>
      <c r="E85" s="4"/>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5"/>
      <c r="AI85" s="5"/>
      <c r="AJ85" s="5"/>
      <c r="AK85" s="5"/>
      <c r="AL85" s="5"/>
      <c r="AM85" s="5"/>
      <c r="AN85" s="5"/>
      <c r="AO85" s="5"/>
      <c r="AP85" s="5"/>
      <c r="AQ85" s="3"/>
      <c r="AR85" s="3"/>
      <c r="AS85" s="3"/>
      <c r="AT85" s="3"/>
      <c r="AU85" s="3"/>
      <c r="AV85" s="3"/>
      <c r="AW85" s="3"/>
      <c r="AX85" s="6"/>
      <c r="AY85" s="6"/>
      <c r="AZ85" s="6"/>
      <c r="BA85" s="3"/>
      <c r="BB85" s="3"/>
      <c r="BC85" s="6"/>
      <c r="BD85" s="6"/>
      <c r="BE85" s="6"/>
      <c r="BF85" s="6"/>
      <c r="BG85" s="6"/>
      <c r="BH85" s="6"/>
      <c r="BI85" s="6"/>
      <c r="BJ85" s="6"/>
      <c r="BK85" s="6"/>
      <c r="BL85" s="3"/>
      <c r="BM85" s="5"/>
      <c r="BN85" s="3"/>
      <c r="BO85" s="6"/>
      <c r="BP85" s="4"/>
      <c r="BQ85" s="3"/>
    </row>
    <row r="86" spans="1:69" ht="15.75" customHeight="1">
      <c r="A86" s="2"/>
      <c r="B86" s="3"/>
      <c r="C86" s="3"/>
      <c r="D86" s="3"/>
      <c r="E86" s="4"/>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5"/>
      <c r="AI86" s="5"/>
      <c r="AJ86" s="5"/>
      <c r="AK86" s="5"/>
      <c r="AL86" s="5"/>
      <c r="AM86" s="5"/>
      <c r="AN86" s="5"/>
      <c r="AO86" s="5"/>
      <c r="AP86" s="5"/>
      <c r="AQ86" s="3"/>
      <c r="AR86" s="3"/>
      <c r="AS86" s="3"/>
      <c r="AT86" s="3"/>
      <c r="AU86" s="3"/>
      <c r="AV86" s="3"/>
      <c r="AW86" s="3"/>
      <c r="AX86" s="6"/>
      <c r="AY86" s="6"/>
      <c r="AZ86" s="6"/>
      <c r="BA86" s="3"/>
      <c r="BB86" s="3"/>
      <c r="BC86" s="6"/>
      <c r="BD86" s="6"/>
      <c r="BE86" s="6"/>
      <c r="BF86" s="6"/>
      <c r="BG86" s="6"/>
      <c r="BH86" s="6"/>
      <c r="BI86" s="6"/>
      <c r="BJ86" s="6"/>
      <c r="BK86" s="6"/>
      <c r="BL86" s="3"/>
      <c r="BM86" s="5"/>
      <c r="BN86" s="3"/>
      <c r="BO86" s="6"/>
      <c r="BP86" s="4"/>
      <c r="BQ86" s="3"/>
    </row>
    <row r="87" spans="1:69" ht="15.75" customHeight="1">
      <c r="A87" s="2"/>
      <c r="B87" s="3"/>
      <c r="C87" s="3"/>
      <c r="D87" s="3"/>
      <c r="E87" s="4"/>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5"/>
      <c r="AI87" s="5"/>
      <c r="AJ87" s="5"/>
      <c r="AK87" s="5"/>
      <c r="AL87" s="5"/>
      <c r="AM87" s="5"/>
      <c r="AN87" s="5"/>
      <c r="AO87" s="5"/>
      <c r="AP87" s="5"/>
      <c r="AQ87" s="3"/>
      <c r="AR87" s="3"/>
      <c r="AS87" s="3"/>
      <c r="AT87" s="3"/>
      <c r="AU87" s="3"/>
      <c r="AV87" s="3"/>
      <c r="AW87" s="3"/>
      <c r="AX87" s="6"/>
      <c r="AY87" s="6"/>
      <c r="AZ87" s="6"/>
      <c r="BA87" s="3"/>
      <c r="BB87" s="3"/>
      <c r="BC87" s="6"/>
      <c r="BD87" s="6"/>
      <c r="BE87" s="6"/>
      <c r="BF87" s="6"/>
      <c r="BG87" s="6"/>
      <c r="BH87" s="6"/>
      <c r="BI87" s="6"/>
      <c r="BJ87" s="6"/>
      <c r="BK87" s="6"/>
      <c r="BL87" s="3"/>
      <c r="BM87" s="5"/>
      <c r="BN87" s="3"/>
      <c r="BO87" s="6"/>
      <c r="BP87" s="4"/>
      <c r="BQ87" s="3"/>
    </row>
    <row r="88" spans="1:69" ht="15.75" customHeight="1">
      <c r="A88" s="2"/>
      <c r="B88" s="3"/>
      <c r="C88" s="3"/>
      <c r="D88" s="3"/>
      <c r="E88" s="4"/>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5"/>
      <c r="AI88" s="5"/>
      <c r="AJ88" s="5"/>
      <c r="AK88" s="5"/>
      <c r="AL88" s="5"/>
      <c r="AM88" s="5"/>
      <c r="AN88" s="5"/>
      <c r="AO88" s="5"/>
      <c r="AP88" s="5"/>
      <c r="AQ88" s="3"/>
      <c r="AR88" s="3"/>
      <c r="AS88" s="3"/>
      <c r="AT88" s="3"/>
      <c r="AU88" s="3"/>
      <c r="AV88" s="3"/>
      <c r="AW88" s="3"/>
      <c r="AX88" s="6"/>
      <c r="AY88" s="6"/>
      <c r="AZ88" s="6"/>
      <c r="BA88" s="3"/>
      <c r="BB88" s="3"/>
      <c r="BC88" s="6"/>
      <c r="BD88" s="6"/>
      <c r="BE88" s="6"/>
      <c r="BF88" s="6"/>
      <c r="BG88" s="6"/>
      <c r="BH88" s="6"/>
      <c r="BI88" s="6"/>
      <c r="BJ88" s="6"/>
      <c r="BK88" s="6"/>
      <c r="BL88" s="3"/>
      <c r="BM88" s="5"/>
      <c r="BN88" s="3"/>
      <c r="BO88" s="6"/>
      <c r="BP88" s="4"/>
      <c r="BQ88" s="3"/>
    </row>
    <row r="89" spans="1:69" ht="15.75" customHeight="1">
      <c r="A89" s="2"/>
      <c r="B89" s="3"/>
      <c r="C89" s="3"/>
      <c r="D89" s="3"/>
      <c r="E89" s="4"/>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5"/>
      <c r="AI89" s="5"/>
      <c r="AJ89" s="5"/>
      <c r="AK89" s="5"/>
      <c r="AL89" s="5"/>
      <c r="AM89" s="5"/>
      <c r="AN89" s="5"/>
      <c r="AO89" s="5"/>
      <c r="AP89" s="5"/>
      <c r="AQ89" s="3"/>
      <c r="AR89" s="3"/>
      <c r="AS89" s="3"/>
      <c r="AT89" s="3"/>
      <c r="AU89" s="3"/>
      <c r="AV89" s="3"/>
      <c r="AW89" s="3"/>
      <c r="AX89" s="6"/>
      <c r="AY89" s="6"/>
      <c r="AZ89" s="6"/>
      <c r="BA89" s="3"/>
      <c r="BB89" s="3"/>
      <c r="BC89" s="6"/>
      <c r="BD89" s="6"/>
      <c r="BE89" s="6"/>
      <c r="BF89" s="6"/>
      <c r="BG89" s="6"/>
      <c r="BH89" s="6"/>
      <c r="BI89" s="6"/>
      <c r="BJ89" s="6"/>
      <c r="BK89" s="6"/>
      <c r="BL89" s="3"/>
      <c r="BM89" s="5"/>
      <c r="BN89" s="3"/>
      <c r="BO89" s="6"/>
      <c r="BP89" s="4"/>
      <c r="BQ89" s="3"/>
    </row>
    <row r="90" spans="1:69" ht="15.75" customHeight="1">
      <c r="A90" s="2"/>
      <c r="B90" s="3"/>
      <c r="C90" s="3"/>
      <c r="D90" s="3"/>
      <c r="E90" s="4"/>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5"/>
      <c r="AI90" s="5"/>
      <c r="AJ90" s="5"/>
      <c r="AK90" s="5"/>
      <c r="AL90" s="5"/>
      <c r="AM90" s="5"/>
      <c r="AN90" s="5"/>
      <c r="AO90" s="5"/>
      <c r="AP90" s="5"/>
      <c r="AQ90" s="3"/>
      <c r="AR90" s="3"/>
      <c r="AS90" s="3"/>
      <c r="AT90" s="3"/>
      <c r="AU90" s="3"/>
      <c r="AV90" s="3"/>
      <c r="AW90" s="3"/>
      <c r="AX90" s="6"/>
      <c r="AY90" s="6"/>
      <c r="AZ90" s="6"/>
      <c r="BA90" s="3"/>
      <c r="BB90" s="3"/>
      <c r="BC90" s="6"/>
      <c r="BD90" s="6"/>
      <c r="BE90" s="6"/>
      <c r="BF90" s="6"/>
      <c r="BG90" s="6"/>
      <c r="BH90" s="6"/>
      <c r="BI90" s="6"/>
      <c r="BJ90" s="6"/>
      <c r="BK90" s="6"/>
      <c r="BL90" s="3"/>
      <c r="BM90" s="5"/>
      <c r="BN90" s="3"/>
      <c r="BO90" s="6"/>
      <c r="BP90" s="4"/>
      <c r="BQ90" s="3"/>
    </row>
    <row r="91" spans="1:69" ht="15.75" customHeight="1">
      <c r="A91" s="2"/>
      <c r="B91" s="3"/>
      <c r="C91" s="3"/>
      <c r="D91" s="3"/>
      <c r="E91" s="4"/>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5"/>
      <c r="AI91" s="5"/>
      <c r="AJ91" s="5"/>
      <c r="AK91" s="5"/>
      <c r="AL91" s="5"/>
      <c r="AM91" s="5"/>
      <c r="AN91" s="5"/>
      <c r="AO91" s="5"/>
      <c r="AP91" s="5"/>
      <c r="AQ91" s="3"/>
      <c r="AR91" s="3"/>
      <c r="AS91" s="3"/>
      <c r="AT91" s="3"/>
      <c r="AU91" s="3"/>
      <c r="AV91" s="3"/>
      <c r="AW91" s="3"/>
      <c r="AX91" s="6"/>
      <c r="AY91" s="6"/>
      <c r="AZ91" s="6"/>
      <c r="BA91" s="3"/>
      <c r="BB91" s="3"/>
      <c r="BC91" s="6"/>
      <c r="BD91" s="6"/>
      <c r="BE91" s="6"/>
      <c r="BF91" s="6"/>
      <c r="BG91" s="6"/>
      <c r="BH91" s="6"/>
      <c r="BI91" s="6"/>
      <c r="BJ91" s="6"/>
      <c r="BK91" s="6"/>
      <c r="BL91" s="3"/>
      <c r="BM91" s="5"/>
      <c r="BN91" s="3"/>
      <c r="BO91" s="6"/>
      <c r="BP91" s="4"/>
      <c r="BQ91" s="3"/>
    </row>
    <row r="92" spans="1:69" ht="15.75" customHeight="1">
      <c r="A92" s="2"/>
      <c r="B92" s="3"/>
      <c r="C92" s="3"/>
      <c r="D92" s="3"/>
      <c r="E92" s="4"/>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5"/>
      <c r="AI92" s="5"/>
      <c r="AJ92" s="5"/>
      <c r="AK92" s="5"/>
      <c r="AL92" s="5"/>
      <c r="AM92" s="5"/>
      <c r="AN92" s="5"/>
      <c r="AO92" s="5"/>
      <c r="AP92" s="5"/>
      <c r="AQ92" s="3"/>
      <c r="AR92" s="3"/>
      <c r="AS92" s="3"/>
      <c r="AT92" s="3"/>
      <c r="AU92" s="3"/>
      <c r="AV92" s="3"/>
      <c r="AW92" s="3"/>
      <c r="AX92" s="6"/>
      <c r="AY92" s="6"/>
      <c r="AZ92" s="6"/>
      <c r="BA92" s="3"/>
      <c r="BB92" s="3"/>
      <c r="BC92" s="6"/>
      <c r="BD92" s="6"/>
      <c r="BE92" s="6"/>
      <c r="BF92" s="6"/>
      <c r="BG92" s="6"/>
      <c r="BH92" s="6"/>
      <c r="BI92" s="6"/>
      <c r="BJ92" s="6"/>
      <c r="BK92" s="6"/>
      <c r="BL92" s="3"/>
      <c r="BM92" s="5"/>
      <c r="BN92" s="3"/>
      <c r="BO92" s="6"/>
      <c r="BP92" s="4"/>
      <c r="BQ92" s="3"/>
    </row>
    <row r="93" spans="1:69" ht="15.75" customHeight="1">
      <c r="A93" s="2"/>
      <c r="B93" s="3"/>
      <c r="C93" s="3"/>
      <c r="D93" s="3"/>
      <c r="E93" s="4"/>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5"/>
      <c r="AI93" s="5"/>
      <c r="AJ93" s="5"/>
      <c r="AK93" s="5"/>
      <c r="AL93" s="5"/>
      <c r="AM93" s="5"/>
      <c r="AN93" s="5"/>
      <c r="AO93" s="5"/>
      <c r="AP93" s="5"/>
      <c r="AQ93" s="3"/>
      <c r="AR93" s="3"/>
      <c r="AS93" s="3"/>
      <c r="AT93" s="3"/>
      <c r="AU93" s="3"/>
      <c r="AV93" s="3"/>
      <c r="AW93" s="3"/>
      <c r="AX93" s="6"/>
      <c r="AY93" s="6"/>
      <c r="AZ93" s="6"/>
      <c r="BA93" s="3"/>
      <c r="BB93" s="3"/>
      <c r="BC93" s="6"/>
      <c r="BD93" s="6"/>
      <c r="BE93" s="6"/>
      <c r="BF93" s="6"/>
      <c r="BG93" s="6"/>
      <c r="BH93" s="6"/>
      <c r="BI93" s="6"/>
      <c r="BJ93" s="6"/>
      <c r="BK93" s="6"/>
      <c r="BL93" s="3"/>
      <c r="BM93" s="5"/>
      <c r="BN93" s="3"/>
      <c r="BO93" s="6"/>
      <c r="BP93" s="4"/>
      <c r="BQ93" s="3"/>
    </row>
    <row r="94" spans="1:69" ht="15.75" customHeight="1">
      <c r="A94" s="2"/>
      <c r="B94" s="3"/>
      <c r="C94" s="3"/>
      <c r="D94" s="3"/>
      <c r="E94" s="4"/>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5"/>
      <c r="AI94" s="5"/>
      <c r="AJ94" s="5"/>
      <c r="AK94" s="5"/>
      <c r="AL94" s="5"/>
      <c r="AM94" s="5"/>
      <c r="AN94" s="5"/>
      <c r="AO94" s="5"/>
      <c r="AP94" s="5"/>
      <c r="AQ94" s="3"/>
      <c r="AR94" s="3"/>
      <c r="AS94" s="3"/>
      <c r="AT94" s="3"/>
      <c r="AU94" s="3"/>
      <c r="AV94" s="3"/>
      <c r="AW94" s="3"/>
      <c r="AX94" s="6"/>
      <c r="AY94" s="6"/>
      <c r="AZ94" s="6"/>
      <c r="BA94" s="3"/>
      <c r="BB94" s="3"/>
      <c r="BC94" s="6"/>
      <c r="BD94" s="6"/>
      <c r="BE94" s="6"/>
      <c r="BF94" s="6"/>
      <c r="BG94" s="6"/>
      <c r="BH94" s="6"/>
      <c r="BI94" s="6"/>
      <c r="BJ94" s="6"/>
      <c r="BK94" s="6"/>
      <c r="BL94" s="3"/>
      <c r="BM94" s="5"/>
      <c r="BN94" s="3"/>
      <c r="BO94" s="6"/>
      <c r="BP94" s="4"/>
      <c r="BQ94" s="3"/>
    </row>
    <row r="95" spans="1:69" ht="15.75" customHeight="1">
      <c r="A95" s="2"/>
      <c r="B95" s="3"/>
      <c r="C95" s="3"/>
      <c r="D95" s="3"/>
      <c r="E95" s="4"/>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5"/>
      <c r="AI95" s="5"/>
      <c r="AJ95" s="5"/>
      <c r="AK95" s="5"/>
      <c r="AL95" s="5"/>
      <c r="AM95" s="5"/>
      <c r="AN95" s="5"/>
      <c r="AO95" s="5"/>
      <c r="AP95" s="5"/>
      <c r="AQ95" s="3"/>
      <c r="AR95" s="3"/>
      <c r="AS95" s="3"/>
      <c r="AT95" s="3"/>
      <c r="AU95" s="3"/>
      <c r="AV95" s="3"/>
      <c r="AW95" s="3"/>
      <c r="AX95" s="6"/>
      <c r="AY95" s="6"/>
      <c r="AZ95" s="6"/>
      <c r="BA95" s="3"/>
      <c r="BB95" s="3"/>
      <c r="BC95" s="6"/>
      <c r="BD95" s="6"/>
      <c r="BE95" s="6"/>
      <c r="BF95" s="6"/>
      <c r="BG95" s="6"/>
      <c r="BH95" s="6"/>
      <c r="BI95" s="6"/>
      <c r="BJ95" s="6"/>
      <c r="BK95" s="6"/>
      <c r="BL95" s="3"/>
      <c r="BM95" s="5"/>
      <c r="BN95" s="3"/>
      <c r="BO95" s="6"/>
      <c r="BP95" s="4"/>
      <c r="BQ95" s="3"/>
    </row>
    <row r="96" spans="1:69" ht="15.75" customHeight="1">
      <c r="A96" s="2"/>
      <c r="B96" s="3"/>
      <c r="C96" s="3"/>
      <c r="D96" s="3"/>
      <c r="E96" s="4"/>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5"/>
      <c r="AI96" s="5"/>
      <c r="AJ96" s="5"/>
      <c r="AK96" s="5"/>
      <c r="AL96" s="5"/>
      <c r="AM96" s="5"/>
      <c r="AN96" s="5"/>
      <c r="AO96" s="5"/>
      <c r="AP96" s="5"/>
      <c r="AQ96" s="3"/>
      <c r="AR96" s="3"/>
      <c r="AS96" s="3"/>
      <c r="AT96" s="3"/>
      <c r="AU96" s="3"/>
      <c r="AV96" s="3"/>
      <c r="AW96" s="3"/>
      <c r="AX96" s="6"/>
      <c r="AY96" s="6"/>
      <c r="AZ96" s="6"/>
      <c r="BA96" s="3"/>
      <c r="BB96" s="3"/>
      <c r="BC96" s="6"/>
      <c r="BD96" s="6"/>
      <c r="BE96" s="6"/>
      <c r="BF96" s="6"/>
      <c r="BG96" s="6"/>
      <c r="BH96" s="6"/>
      <c r="BI96" s="6"/>
      <c r="BJ96" s="6"/>
      <c r="BK96" s="6"/>
      <c r="BL96" s="3"/>
      <c r="BM96" s="5"/>
      <c r="BN96" s="3"/>
      <c r="BO96" s="6"/>
      <c r="BP96" s="4"/>
      <c r="BQ96" s="3"/>
    </row>
    <row r="97" spans="1:69" ht="15.75" customHeight="1">
      <c r="A97" s="2"/>
      <c r="B97" s="3"/>
      <c r="C97" s="3"/>
      <c r="D97" s="3"/>
      <c r="E97" s="4"/>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5"/>
      <c r="AI97" s="5"/>
      <c r="AJ97" s="5"/>
      <c r="AK97" s="5"/>
      <c r="AL97" s="5"/>
      <c r="AM97" s="5"/>
      <c r="AN97" s="5"/>
      <c r="AO97" s="5"/>
      <c r="AP97" s="5"/>
      <c r="AQ97" s="3"/>
      <c r="AR97" s="3"/>
      <c r="AS97" s="3"/>
      <c r="AT97" s="3"/>
      <c r="AU97" s="3"/>
      <c r="AV97" s="3"/>
      <c r="AW97" s="3"/>
      <c r="AX97" s="6"/>
      <c r="AY97" s="6"/>
      <c r="AZ97" s="6"/>
      <c r="BA97" s="3"/>
      <c r="BB97" s="3"/>
      <c r="BC97" s="6"/>
      <c r="BD97" s="6"/>
      <c r="BE97" s="6"/>
      <c r="BF97" s="6"/>
      <c r="BG97" s="6"/>
      <c r="BH97" s="6"/>
      <c r="BI97" s="6"/>
      <c r="BJ97" s="6"/>
      <c r="BK97" s="6"/>
      <c r="BL97" s="3"/>
      <c r="BM97" s="5"/>
      <c r="BN97" s="3"/>
      <c r="BO97" s="6"/>
      <c r="BP97" s="4"/>
      <c r="BQ97" s="3"/>
    </row>
    <row r="98" spans="1:69" ht="15.75" customHeight="1">
      <c r="A98" s="2"/>
      <c r="B98" s="3"/>
      <c r="C98" s="3"/>
      <c r="D98" s="3"/>
      <c r="E98" s="4"/>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5"/>
      <c r="AI98" s="5"/>
      <c r="AJ98" s="5"/>
      <c r="AK98" s="5"/>
      <c r="AL98" s="5"/>
      <c r="AM98" s="5"/>
      <c r="AN98" s="5"/>
      <c r="AO98" s="5"/>
      <c r="AP98" s="5"/>
      <c r="AQ98" s="3"/>
      <c r="AR98" s="3"/>
      <c r="AS98" s="3"/>
      <c r="AT98" s="3"/>
      <c r="AU98" s="3"/>
      <c r="AV98" s="3"/>
      <c r="AW98" s="3"/>
      <c r="AX98" s="6"/>
      <c r="AY98" s="6"/>
      <c r="AZ98" s="6"/>
      <c r="BA98" s="3"/>
      <c r="BB98" s="3"/>
      <c r="BC98" s="6"/>
      <c r="BD98" s="6"/>
      <c r="BE98" s="6"/>
      <c r="BF98" s="6"/>
      <c r="BG98" s="6"/>
      <c r="BH98" s="6"/>
      <c r="BI98" s="6"/>
      <c r="BJ98" s="6"/>
      <c r="BK98" s="6"/>
      <c r="BL98" s="3"/>
      <c r="BM98" s="5"/>
      <c r="BN98" s="3"/>
      <c r="BO98" s="6"/>
      <c r="BP98" s="4"/>
      <c r="BQ98" s="3"/>
    </row>
    <row r="99" spans="1:69" ht="15.75" customHeight="1">
      <c r="A99" s="2"/>
      <c r="B99" s="3"/>
      <c r="C99" s="3"/>
      <c r="D99" s="3"/>
      <c r="E99" s="4"/>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5"/>
      <c r="AI99" s="5"/>
      <c r="AJ99" s="5"/>
      <c r="AK99" s="5"/>
      <c r="AL99" s="5"/>
      <c r="AM99" s="5"/>
      <c r="AN99" s="5"/>
      <c r="AO99" s="5"/>
      <c r="AP99" s="5"/>
      <c r="AQ99" s="3"/>
      <c r="AR99" s="3"/>
      <c r="AS99" s="3"/>
      <c r="AT99" s="3"/>
      <c r="AU99" s="3"/>
      <c r="AV99" s="3"/>
      <c r="AW99" s="3"/>
      <c r="AX99" s="6"/>
      <c r="AY99" s="6"/>
      <c r="AZ99" s="6"/>
      <c r="BA99" s="3"/>
      <c r="BB99" s="3"/>
      <c r="BC99" s="6"/>
      <c r="BD99" s="6"/>
      <c r="BE99" s="6"/>
      <c r="BF99" s="6"/>
      <c r="BG99" s="6"/>
      <c r="BH99" s="6"/>
      <c r="BI99" s="6"/>
      <c r="BJ99" s="6"/>
      <c r="BK99" s="6"/>
      <c r="BL99" s="3"/>
      <c r="BM99" s="5"/>
      <c r="BN99" s="3"/>
      <c r="BO99" s="6"/>
      <c r="BP99" s="4"/>
      <c r="BQ99" s="3"/>
    </row>
    <row r="100" spans="1:69" ht="15.75" customHeight="1">
      <c r="A100" s="2"/>
      <c r="B100" s="3"/>
      <c r="C100" s="3"/>
      <c r="D100" s="3"/>
      <c r="E100" s="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5"/>
      <c r="AI100" s="5"/>
      <c r="AJ100" s="5"/>
      <c r="AK100" s="5"/>
      <c r="AL100" s="5"/>
      <c r="AM100" s="5"/>
      <c r="AN100" s="5"/>
      <c r="AO100" s="5"/>
      <c r="AP100" s="5"/>
      <c r="AQ100" s="3"/>
      <c r="AR100" s="3"/>
      <c r="AS100" s="3"/>
      <c r="AT100" s="3"/>
      <c r="AU100" s="3"/>
      <c r="AV100" s="3"/>
      <c r="AW100" s="3"/>
      <c r="AX100" s="6"/>
      <c r="AY100" s="6"/>
      <c r="AZ100" s="6"/>
      <c r="BA100" s="3"/>
      <c r="BB100" s="3"/>
      <c r="BC100" s="6"/>
      <c r="BD100" s="6"/>
      <c r="BE100" s="6"/>
      <c r="BF100" s="6"/>
      <c r="BG100" s="6"/>
      <c r="BH100" s="6"/>
      <c r="BI100" s="6"/>
      <c r="BJ100" s="6"/>
      <c r="BK100" s="6"/>
      <c r="BL100" s="3"/>
      <c r="BM100" s="5"/>
      <c r="BN100" s="3"/>
      <c r="BO100" s="6"/>
      <c r="BP100" s="4"/>
      <c r="BQ100" s="3"/>
    </row>
  </sheetData>
  <mergeCells count="228">
    <mergeCell ref="A16:A17"/>
    <mergeCell ref="A18:A19"/>
    <mergeCell ref="B18:B19"/>
    <mergeCell ref="C18:C19"/>
    <mergeCell ref="E18:E19"/>
    <mergeCell ref="F18:F19"/>
    <mergeCell ref="G18:G19"/>
    <mergeCell ref="A22:A23"/>
    <mergeCell ref="B22:B23"/>
    <mergeCell ref="C22:C23"/>
    <mergeCell ref="E22:E23"/>
    <mergeCell ref="F22:F23"/>
    <mergeCell ref="G22:G23"/>
    <mergeCell ref="B16:B17"/>
    <mergeCell ref="C16:C17"/>
    <mergeCell ref="G16:G17"/>
    <mergeCell ref="F16:F17"/>
    <mergeCell ref="E16:E17"/>
    <mergeCell ref="A24:A25"/>
    <mergeCell ref="P22:P23"/>
    <mergeCell ref="Q22:Q23"/>
    <mergeCell ref="I22:I23"/>
    <mergeCell ref="J22:J23"/>
    <mergeCell ref="K22:K23"/>
    <mergeCell ref="L22:L23"/>
    <mergeCell ref="M22:M23"/>
    <mergeCell ref="N22:N23"/>
    <mergeCell ref="O22:O23"/>
    <mergeCell ref="H22:H23"/>
    <mergeCell ref="Y22:Y23"/>
    <mergeCell ref="Z22:Z23"/>
    <mergeCell ref="K20:K21"/>
    <mergeCell ref="L20:L21"/>
    <mergeCell ref="M20:M21"/>
    <mergeCell ref="N20:N21"/>
    <mergeCell ref="O20:O21"/>
    <mergeCell ref="AA22:AA23"/>
    <mergeCell ref="AD22:AD23"/>
    <mergeCell ref="T20:T21"/>
    <mergeCell ref="R22:R23"/>
    <mergeCell ref="S22:S23"/>
    <mergeCell ref="T22:T23"/>
    <mergeCell ref="U22:U23"/>
    <mergeCell ref="AE18:AE19"/>
    <mergeCell ref="AF18:AF19"/>
    <mergeCell ref="AE20:AE21"/>
    <mergeCell ref="AF20:AF21"/>
    <mergeCell ref="W20:W21"/>
    <mergeCell ref="X20:X21"/>
    <mergeCell ref="X18:X19"/>
    <mergeCell ref="Q18:Q19"/>
    <mergeCell ref="P20:P21"/>
    <mergeCell ref="Q20:Q21"/>
    <mergeCell ref="U20:U21"/>
    <mergeCell ref="V20:V21"/>
    <mergeCell ref="R20:R21"/>
    <mergeCell ref="R18:R19"/>
    <mergeCell ref="S20:S21"/>
    <mergeCell ref="Y18:Y19"/>
    <mergeCell ref="Z18:Z19"/>
    <mergeCell ref="T18:T19"/>
    <mergeCell ref="AA18:AA19"/>
    <mergeCell ref="AD18:AD19"/>
    <mergeCell ref="Y20:Y21"/>
    <mergeCell ref="Z20:Z21"/>
    <mergeCell ref="AF22:AF23"/>
    <mergeCell ref="BB22:BB23"/>
    <mergeCell ref="BC22:BC23"/>
    <mergeCell ref="BD22:BD23"/>
    <mergeCell ref="BG22:BG23"/>
    <mergeCell ref="AA20:AA21"/>
    <mergeCell ref="BB20:BB21"/>
    <mergeCell ref="BC20:BC21"/>
    <mergeCell ref="BD20:BD21"/>
    <mergeCell ref="BG20:BG21"/>
    <mergeCell ref="AD20:AD21"/>
    <mergeCell ref="AE22:AE23"/>
    <mergeCell ref="BK22:BK23"/>
    <mergeCell ref="BO22:BO23"/>
    <mergeCell ref="BP22:BP23"/>
    <mergeCell ref="BI22:BI23"/>
    <mergeCell ref="R16:R17"/>
    <mergeCell ref="S16:S17"/>
    <mergeCell ref="U16:U17"/>
    <mergeCell ref="U14:U15"/>
    <mergeCell ref="W18:W19"/>
    <mergeCell ref="W16:W17"/>
    <mergeCell ref="V22:V23"/>
    <mergeCell ref="W22:W23"/>
    <mergeCell ref="X22:X23"/>
    <mergeCell ref="BC16:BC17"/>
    <mergeCell ref="S18:S19"/>
    <mergeCell ref="U18:U19"/>
    <mergeCell ref="V18:V19"/>
    <mergeCell ref="V16:V17"/>
    <mergeCell ref="T16:T17"/>
    <mergeCell ref="BK16:BK17"/>
    <mergeCell ref="BD16:BD17"/>
    <mergeCell ref="BO16:BO17"/>
    <mergeCell ref="BP16:BP17"/>
    <mergeCell ref="BG16:BG17"/>
    <mergeCell ref="B11:B13"/>
    <mergeCell ref="C11:C13"/>
    <mergeCell ref="D11:D13"/>
    <mergeCell ref="E11:E13"/>
    <mergeCell ref="F11:F13"/>
    <mergeCell ref="E14:E15"/>
    <mergeCell ref="BD11:BD13"/>
    <mergeCell ref="BC11:BC13"/>
    <mergeCell ref="AJ11:AJ13"/>
    <mergeCell ref="AG11:AG13"/>
    <mergeCell ref="AH11:AH13"/>
    <mergeCell ref="AI11:AI13"/>
    <mergeCell ref="W14:W15"/>
    <mergeCell ref="AO11:AO13"/>
    <mergeCell ref="AS11:AS13"/>
    <mergeCell ref="AT11:AT13"/>
    <mergeCell ref="BC14:BC15"/>
    <mergeCell ref="BA11:BB13"/>
    <mergeCell ref="AM11:AM13"/>
    <mergeCell ref="AN11:AN13"/>
    <mergeCell ref="AF12:AF13"/>
    <mergeCell ref="G11:AF11"/>
    <mergeCell ref="H14:H15"/>
    <mergeCell ref="Q14:Q15"/>
    <mergeCell ref="A14:A15"/>
    <mergeCell ref="H3:I3"/>
    <mergeCell ref="H4:I4"/>
    <mergeCell ref="B3:B7"/>
    <mergeCell ref="C5:G7"/>
    <mergeCell ref="C3:G4"/>
    <mergeCell ref="H5:I7"/>
    <mergeCell ref="G12:G13"/>
    <mergeCell ref="AL11:AL13"/>
    <mergeCell ref="AK11:AK13"/>
    <mergeCell ref="S14:S15"/>
    <mergeCell ref="R14:R15"/>
    <mergeCell ref="T14:T15"/>
    <mergeCell ref="V14:V15"/>
    <mergeCell ref="Y14:Y15"/>
    <mergeCell ref="Z14:Z15"/>
    <mergeCell ref="AA14:AA15"/>
    <mergeCell ref="AD14:AD15"/>
    <mergeCell ref="AE14:AE15"/>
    <mergeCell ref="X14:X15"/>
    <mergeCell ref="B14:B15"/>
    <mergeCell ref="C14:C15"/>
    <mergeCell ref="F14:F15"/>
    <mergeCell ref="G14:G15"/>
    <mergeCell ref="BE11:BK12"/>
    <mergeCell ref="BL11:BP12"/>
    <mergeCell ref="BE13:BF13"/>
    <mergeCell ref="AX11:AX13"/>
    <mergeCell ref="AY11:AY13"/>
    <mergeCell ref="AP11:AP13"/>
    <mergeCell ref="AQ11:AQ13"/>
    <mergeCell ref="AU11:AU13"/>
    <mergeCell ref="AV11:AV13"/>
    <mergeCell ref="AR11:AR13"/>
    <mergeCell ref="AW11:AW13"/>
    <mergeCell ref="AZ11:AZ13"/>
    <mergeCell ref="X16:X17"/>
    <mergeCell ref="Y16:Y17"/>
    <mergeCell ref="Z16:Z17"/>
    <mergeCell ref="AA16:AA17"/>
    <mergeCell ref="AD16:AD17"/>
    <mergeCell ref="AE16:AE17"/>
    <mergeCell ref="I12:AA12"/>
    <mergeCell ref="AD12:AD13"/>
    <mergeCell ref="J14:J15"/>
    <mergeCell ref="K14:K15"/>
    <mergeCell ref="L14:L15"/>
    <mergeCell ref="M14:M15"/>
    <mergeCell ref="N14:N15"/>
    <mergeCell ref="O14:O15"/>
    <mergeCell ref="P14:P15"/>
    <mergeCell ref="I14:I15"/>
    <mergeCell ref="Q16:Q17"/>
    <mergeCell ref="H16:H17"/>
    <mergeCell ref="I16:I17"/>
    <mergeCell ref="O18:O19"/>
    <mergeCell ref="P18:P19"/>
    <mergeCell ref="H18:H19"/>
    <mergeCell ref="I18:I19"/>
    <mergeCell ref="J18:J19"/>
    <mergeCell ref="K18:K19"/>
    <mergeCell ref="L18:L19"/>
    <mergeCell ref="M18:M19"/>
    <mergeCell ref="N18:N19"/>
    <mergeCell ref="J16:J17"/>
    <mergeCell ref="K16:K17"/>
    <mergeCell ref="L16:L17"/>
    <mergeCell ref="M16:M17"/>
    <mergeCell ref="N16:N17"/>
    <mergeCell ref="O16:O17"/>
    <mergeCell ref="P16:P17"/>
    <mergeCell ref="I20:I21"/>
    <mergeCell ref="J20:J21"/>
    <mergeCell ref="A20:A21"/>
    <mergeCell ref="B20:B21"/>
    <mergeCell ref="C20:C21"/>
    <mergeCell ref="E20:E21"/>
    <mergeCell ref="F20:F21"/>
    <mergeCell ref="G20:G21"/>
    <mergeCell ref="H20:H21"/>
    <mergeCell ref="BI20:BI21"/>
    <mergeCell ref="BK20:BK21"/>
    <mergeCell ref="AF14:AF15"/>
    <mergeCell ref="AF16:AF17"/>
    <mergeCell ref="BO20:BO21"/>
    <mergeCell ref="BP20:BP21"/>
    <mergeCell ref="BI16:BI17"/>
    <mergeCell ref="BG18:BG19"/>
    <mergeCell ref="BI18:BI19"/>
    <mergeCell ref="BK18:BK19"/>
    <mergeCell ref="BO18:BO19"/>
    <mergeCell ref="BP18:BP19"/>
    <mergeCell ref="BB14:BB15"/>
    <mergeCell ref="BB16:BB17"/>
    <mergeCell ref="BB18:BB19"/>
    <mergeCell ref="BC18:BC19"/>
    <mergeCell ref="BD18:BD19"/>
    <mergeCell ref="BG14:BG15"/>
    <mergeCell ref="BI14:BI15"/>
    <mergeCell ref="BP14:BP15"/>
    <mergeCell ref="BD14:BD15"/>
    <mergeCell ref="BO14:BO15"/>
    <mergeCell ref="BK14:BK15"/>
  </mergeCells>
  <conditionalFormatting sqref="AF14:AF25 BK14:BK25">
    <cfRule type="containsText" dxfId="1991" priority="1" operator="containsText" text="baja">
      <formula>NOT(ISERROR(SEARCH(("baja"),(AF14))))</formula>
    </cfRule>
    <cfRule type="containsText" dxfId="1990" priority="2" operator="containsText" text="Alta">
      <formula>NOT(ISERROR(SEARCH(("Alta"),(AF14))))</formula>
    </cfRule>
    <cfRule type="containsText" dxfId="1989" priority="3" operator="containsText" text="Moderada">
      <formula>NOT(ISERROR(SEARCH(("Moderada"),(AF14))))</formula>
    </cfRule>
    <cfRule type="containsText" dxfId="1988" priority="4" operator="containsText" text="Extrema">
      <formula>NOT(ISERROR(SEARCH(("Extrema"),(AF14))))</formula>
    </cfRule>
  </conditionalFormatting>
  <conditionalFormatting sqref="AX14:BA25">
    <cfRule type="cellIs" dxfId="1987" priority="5" operator="between">
      <formula>76</formula>
      <formula>100</formula>
    </cfRule>
    <cfRule type="cellIs" dxfId="1986" priority="6" operator="between">
      <formula>1</formula>
      <formula>50</formula>
    </cfRule>
    <cfRule type="cellIs" dxfId="1985" priority="7" operator="between">
      <formula>50</formula>
      <formula>75</formula>
    </cfRule>
    <cfRule type="cellIs" dxfId="1984" priority="8" operator="between">
      <formula>0</formula>
      <formula>0</formula>
    </cfRule>
    <cfRule type="containsText" dxfId="1983" priority="9" operator="containsText" text="Débil">
      <formula>NOT(ISERROR(SEARCH(("Débil"),(AX14))))</formula>
    </cfRule>
    <cfRule type="containsText" dxfId="1982" priority="10" operator="containsText" text="Moderado">
      <formula>NOT(ISERROR(SEARCH(("Moderado"),(AX14))))</formula>
    </cfRule>
    <cfRule type="containsText" dxfId="1981" priority="11" operator="containsText" text="Fuerte">
      <formula>NOT(ISERROR(SEARCH(("Fuerte"),(AX14))))</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Hoja2!$AK$3:$AK$4</xm:f>
          </x14:formula1>
          <xm:sqref>BD14 BD16 BD18 BD20 BD22 BD24:BD25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312"/>
  <sheetViews>
    <sheetView topLeftCell="Z6" workbookViewId="0">
      <selection activeCell="C9" sqref="C9:C11"/>
    </sheetView>
  </sheetViews>
  <sheetFormatPr baseColWidth="10" defaultColWidth="14.42578125" defaultRowHeight="15"/>
  <cols>
    <col min="1" max="1" width="4" style="274" customWidth="1"/>
    <col min="2" max="2" width="19.140625" style="274" customWidth="1"/>
    <col min="3" max="3" width="36.140625" style="274" customWidth="1"/>
    <col min="4" max="4" width="32.42578125" style="274" customWidth="1"/>
    <col min="5" max="5" width="28.42578125" style="274" customWidth="1"/>
    <col min="6" max="6" width="29.42578125" style="274" customWidth="1"/>
    <col min="7" max="7" width="35.85546875" style="274" customWidth="1"/>
    <col min="8" max="9" width="24.140625" style="274" customWidth="1"/>
    <col min="10" max="10" width="17.85546875" style="274" customWidth="1"/>
    <col min="11" max="11" width="16.42578125" style="274" customWidth="1"/>
    <col min="12" max="20" width="6.28515625" style="274" customWidth="1"/>
    <col min="21" max="21" width="6.42578125" style="274" customWidth="1"/>
    <col min="22" max="31" width="6.28515625" style="274" customWidth="1"/>
    <col min="32" max="32" width="14.28515625" style="274" customWidth="1"/>
    <col min="33" max="33" width="14.85546875" style="274" customWidth="1"/>
    <col min="34" max="34" width="17.42578125" style="274" customWidth="1"/>
    <col min="35" max="35" width="6.28515625" style="274" customWidth="1"/>
    <col min="36" max="36" width="16" style="274" customWidth="1"/>
    <col min="37" max="37" width="5.85546875" style="274" customWidth="1"/>
    <col min="38" max="38" width="97.85546875" style="274" customWidth="1"/>
    <col min="39" max="39" width="8.42578125" style="274" customWidth="1"/>
    <col min="40" max="40" width="5.7109375" style="274" customWidth="1"/>
    <col min="41" max="41" width="8" style="274" customWidth="1"/>
    <col min="42" max="42" width="6.42578125" style="274" customWidth="1"/>
    <col min="43" max="43" width="6.85546875" style="274" customWidth="1"/>
    <col min="44" max="44" width="6.28515625" style="274" customWidth="1"/>
    <col min="45" max="45" width="7.28515625" style="274" customWidth="1"/>
    <col min="46" max="46" width="8.42578125" style="274" customWidth="1"/>
    <col min="47" max="47" width="7.7109375" style="274" customWidth="1"/>
    <col min="48" max="48" width="8" style="274" customWidth="1"/>
    <col min="49" max="49" width="10" style="274" customWidth="1"/>
    <col min="50" max="50" width="8.7109375" style="274" customWidth="1"/>
    <col min="51" max="51" width="12.140625" style="274" customWidth="1"/>
    <col min="52" max="52" width="6" style="274" customWidth="1"/>
    <col min="53" max="53" width="10.7109375" style="274" customWidth="1"/>
    <col min="54" max="54" width="9.140625" style="274" customWidth="1"/>
    <col min="55" max="55" width="9.42578125" style="274" customWidth="1"/>
    <col min="56" max="57" width="7.42578125" style="274" customWidth="1"/>
    <col min="58" max="58" width="10.42578125" style="274" customWidth="1"/>
    <col min="59" max="59" width="13.85546875" style="274" customWidth="1"/>
    <col min="60" max="60" width="9.42578125" style="274" customWidth="1"/>
    <col min="61" max="62" width="10.42578125" style="274" customWidth="1"/>
    <col min="63" max="63" width="9.28515625" style="274" customWidth="1"/>
    <col min="64" max="64" width="9.140625" style="274" customWidth="1"/>
    <col min="65" max="65" width="8.42578125" style="274" customWidth="1"/>
    <col min="66" max="66" width="13.42578125" style="274" customWidth="1"/>
    <col min="67" max="67" width="63.85546875" style="274" customWidth="1"/>
    <col min="68" max="68" width="34.7109375" style="274" customWidth="1"/>
    <col min="69" max="71" width="18.85546875" style="274" customWidth="1"/>
    <col min="72" max="72" width="20.7109375" style="274" customWidth="1"/>
    <col min="73" max="73" width="21.7109375" style="274" customWidth="1"/>
    <col min="74" max="74" width="31.85546875" style="274" customWidth="1"/>
    <col min="75" max="75" width="22.140625" style="274" customWidth="1"/>
    <col min="76" max="95" width="11.42578125" style="274" customWidth="1"/>
    <col min="96" max="16384" width="14.42578125" style="274"/>
  </cols>
  <sheetData>
    <row r="1" spans="1:95" ht="16.5" hidden="1" customHeight="1">
      <c r="A1" s="276"/>
      <c r="B1" s="518"/>
      <c r="C1" s="479"/>
      <c r="D1" s="489"/>
      <c r="E1" s="519" t="s">
        <v>0</v>
      </c>
      <c r="F1" s="479"/>
      <c r="G1" s="277" t="s">
        <v>1208</v>
      </c>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row>
    <row r="2" spans="1:95" ht="16.5" hidden="1" customHeight="1">
      <c r="A2" s="279"/>
      <c r="B2" s="504"/>
      <c r="C2" s="498"/>
      <c r="D2" s="505"/>
      <c r="E2" s="481"/>
      <c r="F2" s="487"/>
      <c r="G2" s="277" t="s">
        <v>1207</v>
      </c>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row>
    <row r="3" spans="1:95" ht="13.5" hidden="1" customHeight="1">
      <c r="A3" s="279"/>
      <c r="B3" s="504"/>
      <c r="C3" s="498"/>
      <c r="D3" s="505"/>
      <c r="E3" s="519" t="s">
        <v>1206</v>
      </c>
      <c r="F3" s="479"/>
      <c r="G3" s="520" t="s">
        <v>1205</v>
      </c>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row>
    <row r="4" spans="1:95" ht="13.5" hidden="1" customHeight="1">
      <c r="A4" s="279"/>
      <c r="B4" s="481"/>
      <c r="C4" s="487"/>
      <c r="D4" s="483"/>
      <c r="E4" s="481"/>
      <c r="F4" s="487"/>
      <c r="G4" s="495"/>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row>
    <row r="5" spans="1:95" ht="16.5" hidden="1" customHeight="1">
      <c r="A5" s="280" t="s">
        <v>1204</v>
      </c>
      <c r="B5" s="281"/>
      <c r="C5" s="281"/>
      <c r="D5" s="281"/>
      <c r="E5" s="281"/>
      <c r="F5" s="281"/>
      <c r="G5" s="278"/>
      <c r="H5" s="282"/>
      <c r="I5" s="282"/>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row>
    <row r="6" spans="1:95" ht="16.5" customHeight="1">
      <c r="A6" s="510" t="s">
        <v>1203</v>
      </c>
      <c r="B6" s="511"/>
      <c r="C6" s="511"/>
      <c r="D6" s="511"/>
      <c r="E6" s="511"/>
      <c r="F6" s="511"/>
      <c r="G6" s="511"/>
      <c r="H6" s="511"/>
      <c r="I6" s="511"/>
      <c r="J6" s="513"/>
      <c r="K6" s="510" t="s">
        <v>1202</v>
      </c>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3"/>
      <c r="AK6" s="510" t="s">
        <v>1201</v>
      </c>
      <c r="AL6" s="511"/>
      <c r="AM6" s="511"/>
      <c r="AN6" s="511"/>
      <c r="AO6" s="511"/>
      <c r="AP6" s="511"/>
      <c r="AQ6" s="511"/>
      <c r="AR6" s="511"/>
      <c r="AS6" s="511"/>
      <c r="AT6" s="511"/>
      <c r="AU6" s="511"/>
      <c r="AV6" s="511"/>
      <c r="AW6" s="511"/>
      <c r="AX6" s="511"/>
      <c r="AY6" s="511"/>
      <c r="AZ6" s="511"/>
      <c r="BA6" s="511"/>
      <c r="BB6" s="511"/>
      <c r="BC6" s="283"/>
      <c r="BD6" s="283"/>
      <c r="BE6" s="283"/>
      <c r="BF6" s="283"/>
      <c r="BG6" s="283"/>
      <c r="BH6" s="512"/>
      <c r="BI6" s="511"/>
      <c r="BJ6" s="511"/>
      <c r="BK6" s="511"/>
      <c r="BL6" s="511"/>
      <c r="BM6" s="511"/>
      <c r="BN6" s="513"/>
      <c r="BO6" s="283"/>
      <c r="BP6" s="510" t="s">
        <v>1200</v>
      </c>
      <c r="BQ6" s="511"/>
      <c r="BR6" s="511"/>
      <c r="BS6" s="511"/>
      <c r="BT6" s="511"/>
      <c r="BU6" s="511"/>
      <c r="BV6" s="511"/>
      <c r="BW6" s="513"/>
      <c r="BX6" s="278"/>
      <c r="BY6" s="278"/>
      <c r="BZ6" s="278"/>
      <c r="CA6" s="278"/>
      <c r="CB6" s="278"/>
      <c r="CC6" s="278"/>
      <c r="CD6" s="278"/>
      <c r="CE6" s="278"/>
      <c r="CF6" s="278"/>
      <c r="CG6" s="278"/>
      <c r="CH6" s="278"/>
      <c r="CI6" s="278"/>
      <c r="CJ6" s="278"/>
      <c r="CK6" s="278"/>
      <c r="CL6" s="278"/>
      <c r="CM6" s="278"/>
      <c r="CN6" s="278"/>
      <c r="CO6" s="278"/>
      <c r="CP6" s="278"/>
      <c r="CQ6" s="278"/>
    </row>
    <row r="7" spans="1:95" ht="16.5" customHeight="1">
      <c r="A7" s="514" t="s">
        <v>1199</v>
      </c>
      <c r="B7" s="516" t="s">
        <v>38</v>
      </c>
      <c r="C7" s="516" t="s">
        <v>6</v>
      </c>
      <c r="D7" s="517" t="s">
        <v>1198</v>
      </c>
      <c r="E7" s="516" t="s">
        <v>1197</v>
      </c>
      <c r="F7" s="516" t="s">
        <v>1196</v>
      </c>
      <c r="G7" s="516" t="s">
        <v>1195</v>
      </c>
      <c r="H7" s="516" t="s">
        <v>1194</v>
      </c>
      <c r="I7" s="284"/>
      <c r="J7" s="529" t="s">
        <v>1193</v>
      </c>
      <c r="K7" s="516" t="s">
        <v>1192</v>
      </c>
      <c r="L7" s="530" t="s">
        <v>1159</v>
      </c>
      <c r="M7" s="507" t="s">
        <v>60</v>
      </c>
      <c r="N7" s="474"/>
      <c r="O7" s="474"/>
      <c r="P7" s="474"/>
      <c r="Q7" s="474"/>
      <c r="R7" s="474"/>
      <c r="S7" s="474"/>
      <c r="T7" s="474"/>
      <c r="U7" s="474"/>
      <c r="V7" s="474"/>
      <c r="W7" s="474"/>
      <c r="X7" s="474"/>
      <c r="Y7" s="474"/>
      <c r="Z7" s="474"/>
      <c r="AA7" s="474"/>
      <c r="AB7" s="474"/>
      <c r="AC7" s="474"/>
      <c r="AD7" s="474"/>
      <c r="AE7" s="475"/>
      <c r="AF7" s="508" t="s">
        <v>1191</v>
      </c>
      <c r="AG7" s="516" t="s">
        <v>1190</v>
      </c>
      <c r="AH7" s="516" t="s">
        <v>1189</v>
      </c>
      <c r="AI7" s="516" t="s">
        <v>1159</v>
      </c>
      <c r="AJ7" s="516" t="s">
        <v>1188</v>
      </c>
      <c r="AK7" s="525" t="s">
        <v>1187</v>
      </c>
      <c r="AL7" s="516" t="s">
        <v>1186</v>
      </c>
      <c r="AM7" s="510" t="s">
        <v>1185</v>
      </c>
      <c r="AN7" s="511"/>
      <c r="AO7" s="511"/>
      <c r="AP7" s="511"/>
      <c r="AQ7" s="511"/>
      <c r="AR7" s="511"/>
      <c r="AS7" s="511"/>
      <c r="AT7" s="511"/>
      <c r="AU7" s="511"/>
      <c r="AV7" s="511"/>
      <c r="AW7" s="511"/>
      <c r="AX7" s="511"/>
      <c r="AY7" s="511"/>
      <c r="AZ7" s="285"/>
      <c r="BA7" s="526" t="s">
        <v>1184</v>
      </c>
      <c r="BB7" s="527"/>
      <c r="BC7" s="527"/>
      <c r="BD7" s="527"/>
      <c r="BE7" s="527"/>
      <c r="BF7" s="527"/>
      <c r="BG7" s="528"/>
      <c r="BH7" s="525" t="s">
        <v>1183</v>
      </c>
      <c r="BI7" s="525" t="s">
        <v>1182</v>
      </c>
      <c r="BJ7" s="286"/>
      <c r="BK7" s="525" t="s">
        <v>1181</v>
      </c>
      <c r="BL7" s="525" t="s">
        <v>1159</v>
      </c>
      <c r="BM7" s="525" t="s">
        <v>1180</v>
      </c>
      <c r="BN7" s="525" t="s">
        <v>1179</v>
      </c>
      <c r="BO7" s="521" t="s">
        <v>1178</v>
      </c>
      <c r="BP7" s="521" t="s">
        <v>1177</v>
      </c>
      <c r="BQ7" s="521" t="s">
        <v>1176</v>
      </c>
      <c r="BR7" s="521" t="s">
        <v>1175</v>
      </c>
      <c r="BS7" s="521" t="s">
        <v>1174</v>
      </c>
      <c r="BT7" s="521" t="s">
        <v>1173</v>
      </c>
      <c r="BU7" s="521" t="s">
        <v>1172</v>
      </c>
      <c r="BV7" s="521" t="s">
        <v>1171</v>
      </c>
      <c r="BW7" s="521" t="s">
        <v>1170</v>
      </c>
      <c r="BX7" s="278"/>
      <c r="BY7" s="278"/>
      <c r="BZ7" s="278"/>
      <c r="CA7" s="278"/>
      <c r="CB7" s="278"/>
      <c r="CC7" s="278"/>
      <c r="CD7" s="278"/>
      <c r="CE7" s="278"/>
      <c r="CF7" s="278"/>
      <c r="CG7" s="278"/>
      <c r="CH7" s="278"/>
      <c r="CI7" s="278"/>
      <c r="CJ7" s="278"/>
      <c r="CK7" s="278"/>
      <c r="CL7" s="278"/>
      <c r="CM7" s="278"/>
      <c r="CN7" s="278"/>
      <c r="CO7" s="278"/>
      <c r="CP7" s="278"/>
      <c r="CQ7" s="278"/>
    </row>
    <row r="8" spans="1:95" ht="87.75" customHeight="1">
      <c r="A8" s="515"/>
      <c r="B8" s="515"/>
      <c r="C8" s="515"/>
      <c r="D8" s="515"/>
      <c r="E8" s="515"/>
      <c r="F8" s="515"/>
      <c r="G8" s="515"/>
      <c r="H8" s="515"/>
      <c r="I8" s="287" t="s">
        <v>1169</v>
      </c>
      <c r="J8" s="515"/>
      <c r="K8" s="515"/>
      <c r="L8" s="531"/>
      <c r="M8" s="288" t="s">
        <v>64</v>
      </c>
      <c r="N8" s="288" t="s">
        <v>65</v>
      </c>
      <c r="O8" s="288" t="s">
        <v>66</v>
      </c>
      <c r="P8" s="288" t="s">
        <v>67</v>
      </c>
      <c r="Q8" s="288" t="s">
        <v>68</v>
      </c>
      <c r="R8" s="288" t="s">
        <v>69</v>
      </c>
      <c r="S8" s="288" t="s">
        <v>70</v>
      </c>
      <c r="T8" s="288" t="s">
        <v>71</v>
      </c>
      <c r="U8" s="288" t="s">
        <v>72</v>
      </c>
      <c r="V8" s="288" t="s">
        <v>73</v>
      </c>
      <c r="W8" s="288" t="s">
        <v>74</v>
      </c>
      <c r="X8" s="288" t="s">
        <v>75</v>
      </c>
      <c r="Y8" s="288" t="s">
        <v>76</v>
      </c>
      <c r="Z8" s="288" t="s">
        <v>77</v>
      </c>
      <c r="AA8" s="288" t="s">
        <v>78</v>
      </c>
      <c r="AB8" s="288" t="s">
        <v>79</v>
      </c>
      <c r="AC8" s="288" t="s">
        <v>80</v>
      </c>
      <c r="AD8" s="288" t="s">
        <v>81</v>
      </c>
      <c r="AE8" s="288" t="s">
        <v>82</v>
      </c>
      <c r="AF8" s="509"/>
      <c r="AG8" s="515"/>
      <c r="AH8" s="515"/>
      <c r="AI8" s="515"/>
      <c r="AJ8" s="515"/>
      <c r="AK8" s="515"/>
      <c r="AL8" s="515"/>
      <c r="AM8" s="289" t="s">
        <v>1168</v>
      </c>
      <c r="AN8" s="289" t="s">
        <v>1166</v>
      </c>
      <c r="AO8" s="289" t="s">
        <v>1167</v>
      </c>
      <c r="AP8" s="289" t="s">
        <v>1166</v>
      </c>
      <c r="AQ8" s="289">
        <v>2</v>
      </c>
      <c r="AR8" s="289" t="s">
        <v>1166</v>
      </c>
      <c r="AS8" s="290">
        <v>3</v>
      </c>
      <c r="AT8" s="289" t="s">
        <v>1166</v>
      </c>
      <c r="AU8" s="290">
        <v>4</v>
      </c>
      <c r="AV8" s="289" t="s">
        <v>1166</v>
      </c>
      <c r="AW8" s="290">
        <v>5</v>
      </c>
      <c r="AX8" s="289" t="s">
        <v>1166</v>
      </c>
      <c r="AY8" s="290">
        <v>6</v>
      </c>
      <c r="AZ8" s="289" t="s">
        <v>1166</v>
      </c>
      <c r="BA8" s="291" t="s">
        <v>1165</v>
      </c>
      <c r="BB8" s="291" t="s">
        <v>1164</v>
      </c>
      <c r="BC8" s="292" t="s">
        <v>52</v>
      </c>
      <c r="BD8" s="292" t="s">
        <v>1163</v>
      </c>
      <c r="BE8" s="292" t="s">
        <v>1162</v>
      </c>
      <c r="BF8" s="292" t="s">
        <v>1161</v>
      </c>
      <c r="BG8" s="292" t="s">
        <v>1160</v>
      </c>
      <c r="BH8" s="515"/>
      <c r="BI8" s="515"/>
      <c r="BJ8" s="292" t="s">
        <v>1159</v>
      </c>
      <c r="BK8" s="515"/>
      <c r="BL8" s="515"/>
      <c r="BM8" s="515"/>
      <c r="BN8" s="515"/>
      <c r="BO8" s="522"/>
      <c r="BP8" s="522"/>
      <c r="BQ8" s="522"/>
      <c r="BR8" s="522"/>
      <c r="BS8" s="522"/>
      <c r="BT8" s="522"/>
      <c r="BU8" s="522"/>
      <c r="BV8" s="515"/>
      <c r="BW8" s="515"/>
      <c r="BX8" s="293"/>
      <c r="BY8" s="293"/>
      <c r="BZ8" s="293"/>
      <c r="CA8" s="293"/>
      <c r="CB8" s="293"/>
      <c r="CC8" s="293"/>
      <c r="CD8" s="293"/>
      <c r="CE8" s="293"/>
      <c r="CF8" s="293"/>
      <c r="CG8" s="293"/>
      <c r="CH8" s="293"/>
      <c r="CI8" s="293"/>
      <c r="CJ8" s="293"/>
      <c r="CK8" s="293"/>
      <c r="CL8" s="293"/>
      <c r="CM8" s="293"/>
      <c r="CN8" s="293"/>
      <c r="CO8" s="293"/>
      <c r="CP8" s="293"/>
      <c r="CQ8" s="293"/>
    </row>
    <row r="9" spans="1:95" ht="129" customHeight="1">
      <c r="A9" s="523">
        <v>1</v>
      </c>
      <c r="B9" s="523" t="s">
        <v>1143</v>
      </c>
      <c r="C9" s="523" t="s">
        <v>1142</v>
      </c>
      <c r="D9" s="523" t="s">
        <v>1141</v>
      </c>
      <c r="E9" s="294" t="s">
        <v>1140</v>
      </c>
      <c r="F9" s="294" t="s">
        <v>1158</v>
      </c>
      <c r="G9" s="523" t="s">
        <v>1157</v>
      </c>
      <c r="H9" s="523" t="s">
        <v>709</v>
      </c>
      <c r="I9" s="295" t="s">
        <v>732</v>
      </c>
      <c r="J9" s="523">
        <v>4</v>
      </c>
      <c r="K9" s="516" t="str">
        <f>IF(J9&lt;=0,"",IF(J9=1,"Rara vez",IF(J9=2,"Improbable",IF(J9=3,"Posible",IF(J9=4,"Probable",IF(J9=5,"Casi Seguro"))))))</f>
        <v>Probable</v>
      </c>
      <c r="L9" s="532">
        <f>IF(K9="","",IF(K9="Rara vez",0.2,IF(K9="Improbable",0.4,IF(K9="Posible",0.6,IF(K9="Probable",0.8,IF(K9="Casi seguro",1,))))))</f>
        <v>0.8</v>
      </c>
      <c r="M9" s="532" t="s">
        <v>707</v>
      </c>
      <c r="N9" s="532" t="s">
        <v>707</v>
      </c>
      <c r="O9" s="532" t="s">
        <v>707</v>
      </c>
      <c r="P9" s="532" t="s">
        <v>707</v>
      </c>
      <c r="Q9" s="532" t="s">
        <v>707</v>
      </c>
      <c r="R9" s="532" t="s">
        <v>706</v>
      </c>
      <c r="S9" s="532" t="s">
        <v>706</v>
      </c>
      <c r="T9" s="532" t="s">
        <v>706</v>
      </c>
      <c r="U9" s="532" t="s">
        <v>706</v>
      </c>
      <c r="V9" s="532" t="s">
        <v>707</v>
      </c>
      <c r="W9" s="532" t="s">
        <v>707</v>
      </c>
      <c r="X9" s="532" t="s">
        <v>707</v>
      </c>
      <c r="Y9" s="532" t="s">
        <v>707</v>
      </c>
      <c r="Z9" s="532" t="s">
        <v>707</v>
      </c>
      <c r="AA9" s="532" t="s">
        <v>707</v>
      </c>
      <c r="AB9" s="532" t="s">
        <v>706</v>
      </c>
      <c r="AC9" s="532" t="s">
        <v>707</v>
      </c>
      <c r="AD9" s="532" t="s">
        <v>706</v>
      </c>
      <c r="AE9" s="532" t="s">
        <v>706</v>
      </c>
      <c r="AF9" s="534">
        <f>IF(AB9="Si","19",COUNTIF(M9:AE10,"si"))</f>
        <v>12</v>
      </c>
      <c r="AG9" s="296">
        <f t="shared" ref="AG9:AG38" si="0">VALUE(IF(AF9&lt;=5,5,IF(AND(AF9&gt;5,AF9&lt;=11),10,IF(AF9&gt;11,20,0))))</f>
        <v>20</v>
      </c>
      <c r="AH9" s="516" t="str">
        <f>IF(AG9=5,"Moderado",IF(AG9=10,"Mayor",IF(AG9=20,"Catastrófico",0)))</f>
        <v>Catastrófico</v>
      </c>
      <c r="AI9" s="532">
        <f>IF(AH9="","",IF(AH9="Moderado",0.6,IF(AH9="Mayor",0.8,IF(AH9="Catastrófico",1,))))</f>
        <v>1</v>
      </c>
      <c r="AJ9" s="516"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297">
        <v>1</v>
      </c>
      <c r="AL9" s="298" t="s">
        <v>1156</v>
      </c>
      <c r="AM9" s="299" t="s">
        <v>742</v>
      </c>
      <c r="AN9" s="299">
        <f t="shared" ref="AN9:AN70" si="1">IF(AM9="","",IF(AM9="Asignado",15,IF(AM9="No asignado",0,)))</f>
        <v>15</v>
      </c>
      <c r="AO9" s="299" t="s">
        <v>741</v>
      </c>
      <c r="AP9" s="299">
        <f t="shared" ref="AP9:AP70" si="2">IF(AO9="","",IF(AO9="Adecuado",15,IF(AO9="Inadecuado",0,)))</f>
        <v>15</v>
      </c>
      <c r="AQ9" s="299" t="s">
        <v>702</v>
      </c>
      <c r="AR9" s="299">
        <f t="shared" ref="AR9:AR70" si="3">IF(AQ9="","",IF(AQ9="Oportuna",15,IF(AQ9="Inoportuna",0,)))</f>
        <v>15</v>
      </c>
      <c r="AS9" s="299" t="s">
        <v>720</v>
      </c>
      <c r="AT9" s="299">
        <f t="shared" ref="AT9:AT70" si="4">IF(AS9="","",IF(AS9="Prevenir",15,IF(AS9="Detectar",10,IF(AS9="No es un control",0,))))</f>
        <v>10</v>
      </c>
      <c r="AU9" s="299" t="s">
        <v>700</v>
      </c>
      <c r="AV9" s="299">
        <f t="shared" ref="AV9:AV70" si="5">IF(AU9="","",IF(AU9="Confiable",15,IF(AU9="No confiable",0,)))</f>
        <v>15</v>
      </c>
      <c r="AW9" s="299" t="s">
        <v>699</v>
      </c>
      <c r="AX9" s="299">
        <f t="shared" ref="AX9:AX70" si="6">IF(AW9="","",IF(AW9="Se investigan y  resuelven oportunamente",15,IF(AW9="No se investigan y resuelven oportunamente",0,)))</f>
        <v>15</v>
      </c>
      <c r="AY9" s="299" t="s">
        <v>698</v>
      </c>
      <c r="AZ9" s="299">
        <f t="shared" ref="AZ9:AZ70" si="7">IF(AY9="","",IF(AY9="Completa",15,IF(AY9="Incompleta",10,IF(AY9="No existe",0,))))</f>
        <v>15</v>
      </c>
      <c r="BA9" s="300">
        <f t="shared" ref="BA9:BA14" si="8">SUM(AN9,AP9,AR9,AT9,AV9,AX9,AZ9)</f>
        <v>100</v>
      </c>
      <c r="BB9" s="299" t="str">
        <f t="shared" ref="BB9:BB14" si="9">IF(BA9&gt;=96,"Fuerte",IF(AND(BA9&gt;=86, BA9&lt;96),"Moderado",IF(BA9&lt;86,"Débil")))</f>
        <v>Fuerte</v>
      </c>
      <c r="BC9" s="299" t="s">
        <v>697</v>
      </c>
      <c r="BD9" s="299">
        <f t="shared" ref="BD9:BD14" si="10">VALUE(IF(OR(AND(BB9="Fuerte",BC9="Fuerte")),"100",IF(OR(AND(BB9="Fuerte",BC9="Moderado"),AND(BB9="Moderado",BC9="Fuerte"),AND(BB9="Moderado",BC9="Moderado")),"50",IF(OR(AND(BB9="Fuerte",BC9="Débil"),AND(BB9="Moderado",BC9="Débil"),AND(BB9="Débil",BC9="Fuerte"),AND(BB9="Débil",BC9="Moderado"),AND(BB9="Débil",BC9="Débil")),"0",))))</f>
        <v>100</v>
      </c>
      <c r="BE9" s="301" t="str">
        <f t="shared" ref="BE9:BE14" si="11">IF(BD9=100,"Fuerte",IF(BD9=50,"Moderado",IF(BD9=0,"Débil")))</f>
        <v>Fuerte</v>
      </c>
      <c r="BF9" s="533">
        <f>AVERAGE(BD9:BD11)</f>
        <v>100</v>
      </c>
      <c r="BG9" s="533" t="str">
        <f>IF(BF9=100,"Fuerte",IF(AND(BF9&lt;=99, BF9&gt;=50),"Moderado",IF(BF9&lt;50,"Débil")))</f>
        <v>Fuerte</v>
      </c>
      <c r="BH9" s="525">
        <f>IF(BG9="Fuerte",(J9-2),IF(BG9="Moderado",(J9-1), IF(BG9="Débil",((J9-0)))))</f>
        <v>2</v>
      </c>
      <c r="BI9" s="525" t="str">
        <f>IF(BH9&lt;=0,"Rara vez",IF(BH9=1,"Rara vez",IF(BH9=2,"Improbable",IF(BH9=3,"Posible",IF(BH9=4,"Probable",IF(BH9=5,"Casi Seguro"))))))</f>
        <v>Improbable</v>
      </c>
      <c r="BJ9" s="532">
        <f>IF(BI9="","",IF(BI9="Rara vez",0.2,IF(BI9="Improbable",0.4,IF(BI9="Posible",0.6,IF(BI9="Probable",0.8,IF(BI9="Casi seguro",1,))))))</f>
        <v>0.4</v>
      </c>
      <c r="BK9" s="525" t="str">
        <f>IFERROR(IF(AG9=5,"Moderado",IF(AG9=10,"Mayor",IF(AG9=20,"Catastrófico",0))),"")</f>
        <v>Catastrófico</v>
      </c>
      <c r="BL9" s="532">
        <f>IF(AH9="","",IF(AH9="Moderado",0.6,IF(AH9="Mayor",0.8,IF(AH9="Catastrófico",1,))))</f>
        <v>1</v>
      </c>
      <c r="BM9" s="525"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301" t="s">
        <v>696</v>
      </c>
      <c r="BO9" s="302" t="s">
        <v>1155</v>
      </c>
      <c r="BP9" s="302" t="s">
        <v>1133</v>
      </c>
      <c r="BQ9" s="302" t="s">
        <v>1154</v>
      </c>
      <c r="BR9" s="302" t="s">
        <v>1128</v>
      </c>
      <c r="BS9" s="303" t="s">
        <v>1150</v>
      </c>
      <c r="BT9" s="304">
        <v>45030</v>
      </c>
      <c r="BU9" s="304">
        <v>45291</v>
      </c>
      <c r="BV9" s="297">
        <v>4482</v>
      </c>
      <c r="BW9" s="297"/>
      <c r="BX9" s="305"/>
      <c r="BY9" s="305"/>
      <c r="BZ9" s="305"/>
      <c r="CA9" s="305"/>
      <c r="CB9" s="305"/>
      <c r="CC9" s="305"/>
      <c r="CD9" s="305"/>
      <c r="CE9" s="305"/>
      <c r="CF9" s="305"/>
      <c r="CG9" s="305"/>
      <c r="CH9" s="305"/>
      <c r="CI9" s="305"/>
      <c r="CJ9" s="305"/>
      <c r="CK9" s="305"/>
      <c r="CL9" s="305"/>
      <c r="CM9" s="305"/>
      <c r="CN9" s="305"/>
      <c r="CO9" s="305"/>
      <c r="CP9" s="305"/>
      <c r="CQ9" s="305"/>
    </row>
    <row r="10" spans="1:95" ht="125.25" customHeight="1">
      <c r="A10" s="524"/>
      <c r="B10" s="524"/>
      <c r="C10" s="524"/>
      <c r="D10" s="524"/>
      <c r="E10" s="306"/>
      <c r="F10" s="306"/>
      <c r="G10" s="524"/>
      <c r="H10" s="524"/>
      <c r="I10" s="295" t="s">
        <v>758</v>
      </c>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296">
        <f t="shared" si="0"/>
        <v>5</v>
      </c>
      <c r="AH10" s="524"/>
      <c r="AI10" s="524"/>
      <c r="AJ10" s="524"/>
      <c r="AK10" s="297">
        <v>2</v>
      </c>
      <c r="AL10" s="298" t="s">
        <v>1153</v>
      </c>
      <c r="AM10" s="299" t="s">
        <v>742</v>
      </c>
      <c r="AN10" s="299">
        <f t="shared" si="1"/>
        <v>15</v>
      </c>
      <c r="AO10" s="299" t="s">
        <v>741</v>
      </c>
      <c r="AP10" s="299">
        <f t="shared" si="2"/>
        <v>15</v>
      </c>
      <c r="AQ10" s="299" t="s">
        <v>702</v>
      </c>
      <c r="AR10" s="299">
        <f t="shared" si="3"/>
        <v>15</v>
      </c>
      <c r="AS10" s="299" t="s">
        <v>720</v>
      </c>
      <c r="AT10" s="299">
        <f t="shared" si="4"/>
        <v>10</v>
      </c>
      <c r="AU10" s="299" t="s">
        <v>700</v>
      </c>
      <c r="AV10" s="299">
        <f t="shared" si="5"/>
        <v>15</v>
      </c>
      <c r="AW10" s="299" t="s">
        <v>699</v>
      </c>
      <c r="AX10" s="299">
        <f t="shared" si="6"/>
        <v>15</v>
      </c>
      <c r="AY10" s="299" t="s">
        <v>698</v>
      </c>
      <c r="AZ10" s="299">
        <f t="shared" si="7"/>
        <v>15</v>
      </c>
      <c r="BA10" s="300">
        <f t="shared" si="8"/>
        <v>100</v>
      </c>
      <c r="BB10" s="299" t="str">
        <f t="shared" si="9"/>
        <v>Fuerte</v>
      </c>
      <c r="BC10" s="299" t="s">
        <v>697</v>
      </c>
      <c r="BD10" s="299">
        <f t="shared" si="10"/>
        <v>100</v>
      </c>
      <c r="BE10" s="301" t="str">
        <f t="shared" si="11"/>
        <v>Fuerte</v>
      </c>
      <c r="BF10" s="524"/>
      <c r="BG10" s="524"/>
      <c r="BH10" s="524"/>
      <c r="BI10" s="524"/>
      <c r="BJ10" s="524"/>
      <c r="BK10" s="524"/>
      <c r="BL10" s="524"/>
      <c r="BM10" s="524"/>
      <c r="BN10" s="301" t="s">
        <v>696</v>
      </c>
      <c r="BO10" s="302" t="s">
        <v>1152</v>
      </c>
      <c r="BP10" s="302" t="s">
        <v>1151</v>
      </c>
      <c r="BQ10" s="302" t="s">
        <v>991</v>
      </c>
      <c r="BR10" s="302" t="s">
        <v>1128</v>
      </c>
      <c r="BS10" s="303" t="s">
        <v>1150</v>
      </c>
      <c r="BT10" s="304">
        <v>45030</v>
      </c>
      <c r="BU10" s="304">
        <v>45291</v>
      </c>
      <c r="BV10" s="297">
        <v>4482</v>
      </c>
      <c r="BW10" s="297"/>
      <c r="BX10" s="278"/>
      <c r="BY10" s="278"/>
      <c r="BZ10" s="278"/>
      <c r="CA10" s="278"/>
      <c r="CB10" s="278"/>
      <c r="CC10" s="278"/>
      <c r="CD10" s="278"/>
      <c r="CE10" s="278"/>
      <c r="CF10" s="278"/>
      <c r="CG10" s="278"/>
      <c r="CH10" s="278"/>
      <c r="CI10" s="278"/>
      <c r="CJ10" s="278"/>
      <c r="CK10" s="278"/>
      <c r="CL10" s="278"/>
      <c r="CM10" s="278"/>
      <c r="CN10" s="278"/>
      <c r="CO10" s="278"/>
      <c r="CP10" s="278"/>
      <c r="CQ10" s="278"/>
    </row>
    <row r="11" spans="1:95" ht="103.5" customHeight="1">
      <c r="A11" s="524"/>
      <c r="B11" s="524"/>
      <c r="C11" s="524"/>
      <c r="D11" s="524"/>
      <c r="E11" s="306"/>
      <c r="F11" s="306"/>
      <c r="G11" s="524"/>
      <c r="H11" s="524"/>
      <c r="I11" s="295" t="s">
        <v>728</v>
      </c>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296">
        <f t="shared" si="0"/>
        <v>5</v>
      </c>
      <c r="AH11" s="524"/>
      <c r="AI11" s="524"/>
      <c r="AJ11" s="524"/>
      <c r="AK11" s="297">
        <v>3</v>
      </c>
      <c r="AL11" s="298" t="s">
        <v>1149</v>
      </c>
      <c r="AM11" s="299" t="s">
        <v>742</v>
      </c>
      <c r="AN11" s="299">
        <f t="shared" si="1"/>
        <v>15</v>
      </c>
      <c r="AO11" s="299" t="s">
        <v>741</v>
      </c>
      <c r="AP11" s="299">
        <f t="shared" si="2"/>
        <v>15</v>
      </c>
      <c r="AQ11" s="299" t="s">
        <v>702</v>
      </c>
      <c r="AR11" s="299">
        <f t="shared" si="3"/>
        <v>15</v>
      </c>
      <c r="AS11" s="299" t="s">
        <v>720</v>
      </c>
      <c r="AT11" s="299">
        <f t="shared" si="4"/>
        <v>10</v>
      </c>
      <c r="AU11" s="299" t="s">
        <v>700</v>
      </c>
      <c r="AV11" s="299">
        <f t="shared" si="5"/>
        <v>15</v>
      </c>
      <c r="AW11" s="299" t="s">
        <v>699</v>
      </c>
      <c r="AX11" s="299">
        <f t="shared" si="6"/>
        <v>15</v>
      </c>
      <c r="AY11" s="299" t="s">
        <v>698</v>
      </c>
      <c r="AZ11" s="299">
        <f t="shared" si="7"/>
        <v>15</v>
      </c>
      <c r="BA11" s="300">
        <f t="shared" si="8"/>
        <v>100</v>
      </c>
      <c r="BB11" s="299" t="str">
        <f t="shared" si="9"/>
        <v>Fuerte</v>
      </c>
      <c r="BC11" s="299" t="s">
        <v>697</v>
      </c>
      <c r="BD11" s="299">
        <f t="shared" si="10"/>
        <v>100</v>
      </c>
      <c r="BE11" s="301" t="str">
        <f t="shared" si="11"/>
        <v>Fuerte</v>
      </c>
      <c r="BF11" s="524"/>
      <c r="BG11" s="524"/>
      <c r="BH11" s="524"/>
      <c r="BI11" s="524"/>
      <c r="BJ11" s="524"/>
      <c r="BK11" s="524"/>
      <c r="BL11" s="524"/>
      <c r="BM11" s="524"/>
      <c r="BN11" s="301" t="s">
        <v>696</v>
      </c>
      <c r="BO11" s="302" t="s">
        <v>1148</v>
      </c>
      <c r="BP11" s="302" t="s">
        <v>1147</v>
      </c>
      <c r="BQ11" s="302" t="s">
        <v>1146</v>
      </c>
      <c r="BR11" s="303" t="s">
        <v>1145</v>
      </c>
      <c r="BS11" s="303" t="s">
        <v>1144</v>
      </c>
      <c r="BT11" s="304">
        <v>45030</v>
      </c>
      <c r="BU11" s="304">
        <v>45291</v>
      </c>
      <c r="BV11" s="297">
        <v>4482</v>
      </c>
      <c r="BW11" s="297"/>
      <c r="BX11" s="278"/>
      <c r="BY11" s="278"/>
      <c r="BZ11" s="278"/>
      <c r="CA11" s="278"/>
      <c r="CB11" s="278"/>
      <c r="CC11" s="278"/>
      <c r="CD11" s="278"/>
      <c r="CE11" s="278"/>
      <c r="CF11" s="278"/>
      <c r="CG11" s="278"/>
      <c r="CH11" s="278"/>
      <c r="CI11" s="278"/>
      <c r="CJ11" s="278"/>
      <c r="CK11" s="278"/>
      <c r="CL11" s="278"/>
      <c r="CM11" s="278"/>
      <c r="CN11" s="278"/>
      <c r="CO11" s="278"/>
      <c r="CP11" s="278"/>
      <c r="CQ11" s="278"/>
    </row>
    <row r="12" spans="1:95" ht="78.75" customHeight="1">
      <c r="A12" s="523">
        <v>2</v>
      </c>
      <c r="B12" s="523" t="s">
        <v>1143</v>
      </c>
      <c r="C12" s="523" t="s">
        <v>1142</v>
      </c>
      <c r="D12" s="523" t="s">
        <v>1141</v>
      </c>
      <c r="E12" s="307" t="s">
        <v>1140</v>
      </c>
      <c r="F12" s="307" t="s">
        <v>1139</v>
      </c>
      <c r="G12" s="523" t="s">
        <v>1138</v>
      </c>
      <c r="H12" s="523" t="s">
        <v>709</v>
      </c>
      <c r="I12" s="308" t="s">
        <v>732</v>
      </c>
      <c r="J12" s="523">
        <v>3</v>
      </c>
      <c r="K12" s="516" t="str">
        <f>IF(J12&lt;=0,"",IF(J12=1,"Rara vez",IF(J12=2,"Improbable",IF(J12=3,"Posible",IF(J12=4,"Probable",IF(J12=5,"Casi Seguro"))))))</f>
        <v>Posible</v>
      </c>
      <c r="L12" s="532">
        <f>IF(K12="","",IF(K12="Rara vez",0.2,IF(K12="Improbable",0.4,IF(K12="Posible",0.6,IF(K12="Probable",0.8,IF(K12="Casi seguro",1,))))))</f>
        <v>0.6</v>
      </c>
      <c r="M12" s="532" t="s">
        <v>707</v>
      </c>
      <c r="N12" s="532" t="s">
        <v>707</v>
      </c>
      <c r="O12" s="532" t="s">
        <v>707</v>
      </c>
      <c r="P12" s="532" t="s">
        <v>707</v>
      </c>
      <c r="Q12" s="532" t="s">
        <v>707</v>
      </c>
      <c r="R12" s="532" t="s">
        <v>707</v>
      </c>
      <c r="S12" s="532" t="s">
        <v>706</v>
      </c>
      <c r="T12" s="532" t="s">
        <v>706</v>
      </c>
      <c r="U12" s="532" t="s">
        <v>706</v>
      </c>
      <c r="V12" s="532" t="s">
        <v>707</v>
      </c>
      <c r="W12" s="532" t="s">
        <v>707</v>
      </c>
      <c r="X12" s="532" t="s">
        <v>707</v>
      </c>
      <c r="Y12" s="532" t="s">
        <v>707</v>
      </c>
      <c r="Z12" s="532" t="s">
        <v>707</v>
      </c>
      <c r="AA12" s="532" t="s">
        <v>707</v>
      </c>
      <c r="AB12" s="532" t="s">
        <v>706</v>
      </c>
      <c r="AC12" s="532" t="s">
        <v>707</v>
      </c>
      <c r="AD12" s="532" t="s">
        <v>706</v>
      </c>
      <c r="AE12" s="532" t="s">
        <v>706</v>
      </c>
      <c r="AF12" s="534">
        <f>IF(AB12="Si","19",COUNTIF(M12:AE13,"si"))</f>
        <v>13</v>
      </c>
      <c r="AG12" s="296">
        <f t="shared" si="0"/>
        <v>20</v>
      </c>
      <c r="AH12" s="516" t="str">
        <f>IF(AG12=5,"Moderado",IF(AG12=10,"Mayor",IF(AG12=20,"Catastrófico",0)))</f>
        <v>Catastrófico</v>
      </c>
      <c r="AI12" s="532">
        <f>IF(AH12="","",IF(AH12="Leve",0.2,IF(AH12="Menor",0.4,IF(AH12="Moderado",0.6,IF(AH12="Mayor",0.8,IF(AH12="Catastrófico",1,))))))</f>
        <v>1</v>
      </c>
      <c r="AJ12" s="523"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297">
        <v>1</v>
      </c>
      <c r="AL12" s="298" t="s">
        <v>1137</v>
      </c>
      <c r="AM12" s="299" t="s">
        <v>742</v>
      </c>
      <c r="AN12" s="299">
        <f t="shared" si="1"/>
        <v>15</v>
      </c>
      <c r="AO12" s="299" t="s">
        <v>741</v>
      </c>
      <c r="AP12" s="299">
        <f t="shared" si="2"/>
        <v>15</v>
      </c>
      <c r="AQ12" s="299" t="s">
        <v>702</v>
      </c>
      <c r="AR12" s="299">
        <f t="shared" si="3"/>
        <v>15</v>
      </c>
      <c r="AS12" s="299" t="s">
        <v>701</v>
      </c>
      <c r="AT12" s="299">
        <f t="shared" si="4"/>
        <v>15</v>
      </c>
      <c r="AU12" s="299" t="s">
        <v>700</v>
      </c>
      <c r="AV12" s="299">
        <f t="shared" si="5"/>
        <v>15</v>
      </c>
      <c r="AW12" s="299" t="s">
        <v>699</v>
      </c>
      <c r="AX12" s="299">
        <f t="shared" si="6"/>
        <v>15</v>
      </c>
      <c r="AY12" s="299" t="s">
        <v>698</v>
      </c>
      <c r="AZ12" s="299">
        <f t="shared" si="7"/>
        <v>15</v>
      </c>
      <c r="BA12" s="300">
        <f t="shared" si="8"/>
        <v>105</v>
      </c>
      <c r="BB12" s="299" t="str">
        <f t="shared" si="9"/>
        <v>Fuerte</v>
      </c>
      <c r="BC12" s="299" t="s">
        <v>697</v>
      </c>
      <c r="BD12" s="299">
        <f t="shared" si="10"/>
        <v>100</v>
      </c>
      <c r="BE12" s="301" t="str">
        <f t="shared" si="11"/>
        <v>Fuerte</v>
      </c>
      <c r="BF12" s="533">
        <f>AVERAGE(BD12:BD14)</f>
        <v>100</v>
      </c>
      <c r="BG12" s="533" t="str">
        <f>IF(BF12=100,"Fuerte",IF(AND(BF12&lt;=99, BF12&gt;=50),"Moderado",IF(BF12&lt;50,"Débil")))</f>
        <v>Fuerte</v>
      </c>
      <c r="BH12" s="525">
        <f>IF(BG12="Fuerte",(J12-2),IF(BG12="Moderado",(J12-1), IF(BG12="Débil",((J12-0)))))</f>
        <v>1</v>
      </c>
      <c r="BI12" s="525" t="str">
        <f>IF(BH12&lt;=0,"Rara vez",IF(BH12=1,"Rara vez",IF(BH12=2,"Improbable",IF(BH12=3,"Posible",IF(BH12=4,"Probable",IF(BH12=5,"Casi Seguro"))))))</f>
        <v>Rara vez</v>
      </c>
      <c r="BJ12" s="532">
        <f>IF(BI12="","",IF(BI12="Rara vez",0.2,IF(BI12="Improbable",0.4,IF(BI12="Posible",0.6,IF(BI12="Probable",0.8,IF(BI12="Casi seguro",1,))))))</f>
        <v>0.2</v>
      </c>
      <c r="BK12" s="525" t="str">
        <f>IFERROR(IF(AG12=5,"Moderado",IF(AG12=10,"Mayor",IF(AG12=20,"Catastrófico",0))),"")</f>
        <v>Catastrófico</v>
      </c>
      <c r="BL12" s="532">
        <f>IF(AH12="","",IF(AH12="Moderado",0.6,IF(AH12="Mayor",0.8,IF(AH12="Catastrófico",1,))))</f>
        <v>1</v>
      </c>
      <c r="BM12" s="525" t="str">
        <f>IF(OR(AND(KBI12="Rara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301" t="s">
        <v>696</v>
      </c>
      <c r="BO12" s="302" t="s">
        <v>1136</v>
      </c>
      <c r="BP12" s="302" t="s">
        <v>1133</v>
      </c>
      <c r="BQ12" s="302" t="s">
        <v>1133</v>
      </c>
      <c r="BR12" s="302" t="s">
        <v>1128</v>
      </c>
      <c r="BS12" s="302" t="s">
        <v>1127</v>
      </c>
      <c r="BT12" s="304">
        <v>45030</v>
      </c>
      <c r="BU12" s="304">
        <v>45291</v>
      </c>
      <c r="BV12" s="297">
        <v>4451</v>
      </c>
      <c r="BW12" s="297"/>
      <c r="BX12" s="278"/>
      <c r="BY12" s="278"/>
      <c r="BZ12" s="278"/>
      <c r="CA12" s="278"/>
      <c r="CB12" s="278"/>
      <c r="CC12" s="278"/>
      <c r="CD12" s="278"/>
      <c r="CE12" s="278"/>
      <c r="CF12" s="278"/>
      <c r="CG12" s="278"/>
      <c r="CH12" s="278"/>
      <c r="CI12" s="278"/>
      <c r="CJ12" s="278"/>
      <c r="CK12" s="278"/>
      <c r="CL12" s="278"/>
      <c r="CM12" s="278"/>
      <c r="CN12" s="278"/>
      <c r="CO12" s="278"/>
      <c r="CP12" s="278"/>
      <c r="CQ12" s="278"/>
    </row>
    <row r="13" spans="1:95" ht="78.75" customHeight="1">
      <c r="A13" s="524"/>
      <c r="B13" s="524"/>
      <c r="C13" s="524"/>
      <c r="D13" s="524"/>
      <c r="E13" s="306"/>
      <c r="F13" s="306"/>
      <c r="G13" s="524"/>
      <c r="H13" s="524"/>
      <c r="I13" s="308" t="s">
        <v>758</v>
      </c>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296">
        <f t="shared" si="0"/>
        <v>5</v>
      </c>
      <c r="AH13" s="524"/>
      <c r="AI13" s="524"/>
      <c r="AJ13" s="524"/>
      <c r="AK13" s="297">
        <v>2</v>
      </c>
      <c r="AL13" s="298" t="s">
        <v>1135</v>
      </c>
      <c r="AM13" s="299" t="s">
        <v>742</v>
      </c>
      <c r="AN13" s="299">
        <f t="shared" si="1"/>
        <v>15</v>
      </c>
      <c r="AO13" s="299" t="s">
        <v>741</v>
      </c>
      <c r="AP13" s="299">
        <f t="shared" si="2"/>
        <v>15</v>
      </c>
      <c r="AQ13" s="299" t="s">
        <v>702</v>
      </c>
      <c r="AR13" s="299">
        <f t="shared" si="3"/>
        <v>15</v>
      </c>
      <c r="AS13" s="299" t="s">
        <v>701</v>
      </c>
      <c r="AT13" s="299">
        <f t="shared" si="4"/>
        <v>15</v>
      </c>
      <c r="AU13" s="299" t="s">
        <v>700</v>
      </c>
      <c r="AV13" s="299">
        <f t="shared" si="5"/>
        <v>15</v>
      </c>
      <c r="AW13" s="299" t="s">
        <v>699</v>
      </c>
      <c r="AX13" s="299">
        <f t="shared" si="6"/>
        <v>15</v>
      </c>
      <c r="AY13" s="299" t="s">
        <v>698</v>
      </c>
      <c r="AZ13" s="299">
        <f t="shared" si="7"/>
        <v>15</v>
      </c>
      <c r="BA13" s="300">
        <f t="shared" si="8"/>
        <v>105</v>
      </c>
      <c r="BB13" s="299" t="str">
        <f t="shared" si="9"/>
        <v>Fuerte</v>
      </c>
      <c r="BC13" s="299" t="s">
        <v>697</v>
      </c>
      <c r="BD13" s="299">
        <f t="shared" si="10"/>
        <v>100</v>
      </c>
      <c r="BE13" s="301" t="str">
        <f t="shared" si="11"/>
        <v>Fuerte</v>
      </c>
      <c r="BF13" s="524"/>
      <c r="BG13" s="524"/>
      <c r="BH13" s="524"/>
      <c r="BI13" s="524"/>
      <c r="BJ13" s="524"/>
      <c r="BK13" s="524"/>
      <c r="BL13" s="524"/>
      <c r="BM13" s="524"/>
      <c r="BN13" s="301" t="s">
        <v>696</v>
      </c>
      <c r="BO13" s="302" t="s">
        <v>1134</v>
      </c>
      <c r="BP13" s="302" t="s">
        <v>1133</v>
      </c>
      <c r="BQ13" s="302" t="s">
        <v>1133</v>
      </c>
      <c r="BR13" s="302" t="s">
        <v>1128</v>
      </c>
      <c r="BS13" s="302" t="s">
        <v>1127</v>
      </c>
      <c r="BT13" s="304">
        <v>45030</v>
      </c>
      <c r="BU13" s="304">
        <v>45291</v>
      </c>
      <c r="BV13" s="297">
        <v>4451</v>
      </c>
      <c r="BW13" s="297"/>
      <c r="BX13" s="278"/>
      <c r="BY13" s="278"/>
      <c r="BZ13" s="278"/>
      <c r="CA13" s="278"/>
      <c r="CB13" s="278"/>
      <c r="CC13" s="278"/>
      <c r="CD13" s="278"/>
      <c r="CE13" s="278"/>
      <c r="CF13" s="278"/>
      <c r="CG13" s="278"/>
      <c r="CH13" s="278"/>
      <c r="CI13" s="278"/>
      <c r="CJ13" s="278"/>
      <c r="CK13" s="278"/>
      <c r="CL13" s="278"/>
      <c r="CM13" s="278"/>
      <c r="CN13" s="278"/>
      <c r="CO13" s="278"/>
      <c r="CP13" s="278"/>
      <c r="CQ13" s="278"/>
    </row>
    <row r="14" spans="1:95" ht="78.75" customHeight="1">
      <c r="A14" s="524"/>
      <c r="B14" s="524"/>
      <c r="C14" s="524"/>
      <c r="D14" s="524"/>
      <c r="E14" s="306"/>
      <c r="F14" s="306"/>
      <c r="G14" s="524"/>
      <c r="H14" s="524"/>
      <c r="I14" s="308" t="s">
        <v>728</v>
      </c>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296">
        <f t="shared" si="0"/>
        <v>5</v>
      </c>
      <c r="AH14" s="524"/>
      <c r="AI14" s="524"/>
      <c r="AJ14" s="524"/>
      <c r="AK14" s="297">
        <v>3</v>
      </c>
      <c r="AL14" s="298" t="s">
        <v>1132</v>
      </c>
      <c r="AM14" s="299" t="s">
        <v>742</v>
      </c>
      <c r="AN14" s="299">
        <f t="shared" si="1"/>
        <v>15</v>
      </c>
      <c r="AO14" s="299" t="s">
        <v>741</v>
      </c>
      <c r="AP14" s="299">
        <f t="shared" si="2"/>
        <v>15</v>
      </c>
      <c r="AQ14" s="299" t="s">
        <v>702</v>
      </c>
      <c r="AR14" s="299">
        <f t="shared" si="3"/>
        <v>15</v>
      </c>
      <c r="AS14" s="299" t="s">
        <v>720</v>
      </c>
      <c r="AT14" s="299">
        <f t="shared" si="4"/>
        <v>10</v>
      </c>
      <c r="AU14" s="299" t="s">
        <v>700</v>
      </c>
      <c r="AV14" s="299">
        <f t="shared" si="5"/>
        <v>15</v>
      </c>
      <c r="AW14" s="299" t="s">
        <v>699</v>
      </c>
      <c r="AX14" s="299">
        <f t="shared" si="6"/>
        <v>15</v>
      </c>
      <c r="AY14" s="299" t="s">
        <v>698</v>
      </c>
      <c r="AZ14" s="299">
        <f t="shared" si="7"/>
        <v>15</v>
      </c>
      <c r="BA14" s="300">
        <f t="shared" si="8"/>
        <v>100</v>
      </c>
      <c r="BB14" s="299" t="str">
        <f t="shared" si="9"/>
        <v>Fuerte</v>
      </c>
      <c r="BC14" s="299" t="s">
        <v>697</v>
      </c>
      <c r="BD14" s="299">
        <f t="shared" si="10"/>
        <v>100</v>
      </c>
      <c r="BE14" s="301" t="str">
        <f t="shared" si="11"/>
        <v>Fuerte</v>
      </c>
      <c r="BF14" s="524"/>
      <c r="BG14" s="524"/>
      <c r="BH14" s="524"/>
      <c r="BI14" s="524"/>
      <c r="BJ14" s="524"/>
      <c r="BK14" s="524"/>
      <c r="BL14" s="524"/>
      <c r="BM14" s="524"/>
      <c r="BN14" s="301" t="s">
        <v>696</v>
      </c>
      <c r="BO14" s="302" t="s">
        <v>1131</v>
      </c>
      <c r="BP14" s="302" t="s">
        <v>1130</v>
      </c>
      <c r="BQ14" s="302" t="s">
        <v>1129</v>
      </c>
      <c r="BR14" s="302" t="s">
        <v>1128</v>
      </c>
      <c r="BS14" s="302" t="s">
        <v>1127</v>
      </c>
      <c r="BT14" s="304">
        <v>45030</v>
      </c>
      <c r="BU14" s="304">
        <v>45291</v>
      </c>
      <c r="BV14" s="297">
        <v>4451</v>
      </c>
      <c r="BW14" s="297"/>
      <c r="BX14" s="278"/>
      <c r="BY14" s="278"/>
      <c r="BZ14" s="278"/>
      <c r="CA14" s="278"/>
      <c r="CB14" s="278"/>
      <c r="CC14" s="278"/>
      <c r="CD14" s="278"/>
      <c r="CE14" s="278"/>
      <c r="CF14" s="278"/>
      <c r="CG14" s="278"/>
      <c r="CH14" s="278"/>
      <c r="CI14" s="278"/>
      <c r="CJ14" s="278"/>
      <c r="CK14" s="278"/>
      <c r="CL14" s="278"/>
      <c r="CM14" s="278"/>
      <c r="CN14" s="278"/>
      <c r="CO14" s="278"/>
      <c r="CP14" s="278"/>
      <c r="CQ14" s="278"/>
    </row>
    <row r="15" spans="1:95" ht="178.5">
      <c r="A15" s="523">
        <v>3</v>
      </c>
      <c r="B15" s="523" t="s">
        <v>1126</v>
      </c>
      <c r="C15" s="523" t="s">
        <v>1125</v>
      </c>
      <c r="D15" s="523" t="s">
        <v>1124</v>
      </c>
      <c r="E15" s="309" t="s">
        <v>1123</v>
      </c>
      <c r="F15" s="309" t="s">
        <v>1122</v>
      </c>
      <c r="G15" s="523" t="s">
        <v>1121</v>
      </c>
      <c r="H15" s="523" t="s">
        <v>709</v>
      </c>
      <c r="I15" s="308" t="s">
        <v>732</v>
      </c>
      <c r="J15" s="535">
        <v>2</v>
      </c>
      <c r="K15" s="516" t="str">
        <f>IF(J15&lt;=0,"",IF(J15=1,"Rara vez",IF(J15=2,"Improbable",IF(J15=3,"Posible",IF(J15=4,"Probable",IF(J15=5,"Casi Seguro"))))))</f>
        <v>Improbable</v>
      </c>
      <c r="L15" s="532">
        <f>IF(K15="","",IF(K15="Rara vez",0.2,IF(K15="Improbable",0.4,IF(K15="Posible",0.6,IF(K15="Probable",0.8,IF(K15="Casi seguro",1,))))))</f>
        <v>0.4</v>
      </c>
      <c r="M15" s="532" t="s">
        <v>707</v>
      </c>
      <c r="N15" s="532" t="s">
        <v>707</v>
      </c>
      <c r="O15" s="532" t="s">
        <v>707</v>
      </c>
      <c r="P15" s="532" t="s">
        <v>707</v>
      </c>
      <c r="Q15" s="532" t="s">
        <v>707</v>
      </c>
      <c r="R15" s="532" t="s">
        <v>706</v>
      </c>
      <c r="S15" s="532" t="s">
        <v>706</v>
      </c>
      <c r="T15" s="532" t="s">
        <v>706</v>
      </c>
      <c r="U15" s="532" t="s">
        <v>706</v>
      </c>
      <c r="V15" s="532" t="s">
        <v>707</v>
      </c>
      <c r="W15" s="532" t="s">
        <v>706</v>
      </c>
      <c r="X15" s="532" t="s">
        <v>707</v>
      </c>
      <c r="Y15" s="532" t="s">
        <v>706</v>
      </c>
      <c r="Z15" s="532" t="s">
        <v>706</v>
      </c>
      <c r="AA15" s="532" t="s">
        <v>707</v>
      </c>
      <c r="AB15" s="532" t="s">
        <v>706</v>
      </c>
      <c r="AC15" s="532" t="s">
        <v>707</v>
      </c>
      <c r="AD15" s="532" t="s">
        <v>707</v>
      </c>
      <c r="AE15" s="532" t="s">
        <v>706</v>
      </c>
      <c r="AF15" s="534">
        <f>IF(AB15="Si","19",COUNTIF(M15:AE16,"si"))</f>
        <v>10</v>
      </c>
      <c r="AG15" s="296">
        <f t="shared" si="0"/>
        <v>10</v>
      </c>
      <c r="AH15" s="516" t="str">
        <f>IF(AG15=5,"Moderado",IF(AG15=10,"Mayor",IF(AG15=20,"Catastrófico",0)))</f>
        <v>Mayor</v>
      </c>
      <c r="AI15" s="532">
        <f>IF(AH15="","",IF(AH15="Moderado",0.6,IF(AH15="Mayor",0.8,IF(AH15="Catastrófico",1,))))</f>
        <v>0.8</v>
      </c>
      <c r="AJ15" s="516"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310">
        <v>1</v>
      </c>
      <c r="AL15" s="311" t="s">
        <v>1120</v>
      </c>
      <c r="AM15" s="312" t="s">
        <v>742</v>
      </c>
      <c r="AN15" s="312">
        <f t="shared" si="1"/>
        <v>15</v>
      </c>
      <c r="AO15" s="312" t="s">
        <v>741</v>
      </c>
      <c r="AP15" s="312">
        <f t="shared" si="2"/>
        <v>15</v>
      </c>
      <c r="AQ15" s="312" t="s">
        <v>702</v>
      </c>
      <c r="AR15" s="312">
        <f t="shared" si="3"/>
        <v>15</v>
      </c>
      <c r="AS15" s="312" t="s">
        <v>701</v>
      </c>
      <c r="AT15" s="312">
        <f t="shared" si="4"/>
        <v>15</v>
      </c>
      <c r="AU15" s="312" t="s">
        <v>700</v>
      </c>
      <c r="AV15" s="312">
        <f t="shared" si="5"/>
        <v>15</v>
      </c>
      <c r="AW15" s="299" t="s">
        <v>699</v>
      </c>
      <c r="AX15" s="312">
        <f t="shared" si="6"/>
        <v>15</v>
      </c>
      <c r="AY15" s="299" t="s">
        <v>698</v>
      </c>
      <c r="AZ15" s="312">
        <f t="shared" si="7"/>
        <v>15</v>
      </c>
      <c r="BA15" s="313">
        <f>SUM(AN15,AP15,AR15,AT15,AV15,AX15,AZ15)</f>
        <v>105</v>
      </c>
      <c r="BB15" s="312" t="str">
        <f>IF(BA15&gt;=96,"Fuerte",IF(AND(BA15&gt;=86, BA15&lt;96),"Moderado",IF(BA15&lt;86,"Débil")))</f>
        <v>Fuerte</v>
      </c>
      <c r="BC15" s="312" t="s">
        <v>697</v>
      </c>
      <c r="BD15" s="312">
        <f>VALUE(IF(OR(AND(BB15="Fuerte",BC15="Fuerte")),"100",IF(OR(AND(BB15="Fuerte",BC15="Moderado"),AND(BB15="Moderado",BC15="Fuerte"),AND(BB15="Moderado",BC15="Moderado")),"50",IF(OR(AND(BB15="Fuerte",BC15="Débil"),AND(BB15="Moderado",BC15="Débil"),AND(BB15="Débil",BC15="Fuerte"),AND(BB15="Débil",BC15="Moderado"),AND(BB15="Débil",BC15="Débil")),"0",))))</f>
        <v>100</v>
      </c>
      <c r="BE15" s="314" t="str">
        <f>IF(BD15=100,"Fuerte",IF(BD15=50,"Moderado",IF(BD15=0,"Débil")))</f>
        <v>Fuerte</v>
      </c>
      <c r="BF15" s="538">
        <f>AVERAGE(BD15:BD15)</f>
        <v>100</v>
      </c>
      <c r="BG15" s="538" t="str">
        <f>IF(BF15=100,"Fuerte",IF(AND(BF15&lt;=99, BF15&gt;=50),"Moderado",IF(BF15&lt;50,"Débil")))</f>
        <v>Fuerte</v>
      </c>
      <c r="BH15" s="525">
        <f>IF(BG15="Fuerte",(J15-2),IF(BG15="Moderado",(J15-1), IF(BG15="Débil",((J15-0)))))</f>
        <v>0</v>
      </c>
      <c r="BI15" s="525" t="str">
        <f>IF(BH15&lt;=0,"Rara vez",IF(BH15=1,"Rara vez",IF(BH15=2,"Improbable",IF(BH15=3,"Posible",IF(BH15=4,"Probable",IF(BH15=5,"Casi Seguro"))))))</f>
        <v>Rara vez</v>
      </c>
      <c r="BJ15" s="536">
        <f>IF(BI15="","",IF(BI15="Rara vez",0.2,IF(BI15="Improbable",0.4,IF(BI15="Posible",0.6,IF(BI15="Probable",0.8,IF(BI15="Casi seguro",1,))))))</f>
        <v>0.2</v>
      </c>
      <c r="BK15" s="525" t="str">
        <f>IFERROR(IF(AG15=5,"Moderado",IF(AG15=10,"Mayor",IF(AG15=20,"Catastrófico",0))),"")</f>
        <v>Mayor</v>
      </c>
      <c r="BL15" s="536">
        <f>IF(AH15="","",IF(AH15="Moderado",0.6,IF(AH15="Mayor",0.8,IF(AH15="Catastrófico",1,))))</f>
        <v>0.8</v>
      </c>
      <c r="BM15" s="537"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315" t="s">
        <v>696</v>
      </c>
      <c r="BO15" s="297" t="s">
        <v>1119</v>
      </c>
      <c r="BP15" s="297" t="s">
        <v>1118</v>
      </c>
      <c r="BQ15" s="297" t="s">
        <v>1117</v>
      </c>
      <c r="BR15" s="297" t="s">
        <v>1116</v>
      </c>
      <c r="BS15" s="297" t="s">
        <v>1115</v>
      </c>
      <c r="BT15" s="316">
        <v>45041</v>
      </c>
      <c r="BU15" s="316">
        <v>45275</v>
      </c>
      <c r="BV15" s="297">
        <v>4525</v>
      </c>
      <c r="BW15" s="297"/>
      <c r="BX15" s="278"/>
      <c r="BY15" s="278"/>
      <c r="BZ15" s="278"/>
      <c r="CA15" s="278"/>
      <c r="CB15" s="278"/>
      <c r="CC15" s="278"/>
      <c r="CD15" s="278"/>
      <c r="CE15" s="278"/>
      <c r="CF15" s="278"/>
      <c r="CG15" s="278"/>
      <c r="CH15" s="278"/>
      <c r="CI15" s="278"/>
      <c r="CJ15" s="278"/>
      <c r="CK15" s="278"/>
      <c r="CL15" s="278"/>
      <c r="CM15" s="278"/>
      <c r="CN15" s="278"/>
      <c r="CO15" s="278"/>
      <c r="CP15" s="278"/>
      <c r="CQ15" s="278"/>
    </row>
    <row r="16" spans="1:95" ht="78.75" customHeight="1">
      <c r="A16" s="524"/>
      <c r="B16" s="524"/>
      <c r="C16" s="524"/>
      <c r="D16" s="524"/>
      <c r="E16" s="306"/>
      <c r="F16" s="306"/>
      <c r="G16" s="524"/>
      <c r="H16" s="524"/>
      <c r="I16" s="308" t="s">
        <v>728</v>
      </c>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296">
        <f t="shared" si="0"/>
        <v>5</v>
      </c>
      <c r="AH16" s="524"/>
      <c r="AI16" s="524"/>
      <c r="AJ16" s="524"/>
      <c r="AK16" s="310">
        <v>2</v>
      </c>
      <c r="AL16" s="317" t="s">
        <v>731</v>
      </c>
      <c r="AM16" s="312"/>
      <c r="AN16" s="312" t="str">
        <f t="shared" si="1"/>
        <v/>
      </c>
      <c r="AO16" s="312"/>
      <c r="AP16" s="312" t="str">
        <f t="shared" si="2"/>
        <v/>
      </c>
      <c r="AQ16" s="312"/>
      <c r="AR16" s="312" t="str">
        <f t="shared" si="3"/>
        <v/>
      </c>
      <c r="AS16" s="312"/>
      <c r="AT16" s="312" t="str">
        <f t="shared" si="4"/>
        <v/>
      </c>
      <c r="AU16" s="312"/>
      <c r="AV16" s="312" t="str">
        <f t="shared" si="5"/>
        <v/>
      </c>
      <c r="AW16" s="299"/>
      <c r="AX16" s="312" t="str">
        <f t="shared" si="6"/>
        <v/>
      </c>
      <c r="AY16" s="299"/>
      <c r="AZ16" s="312" t="str">
        <f t="shared" si="7"/>
        <v/>
      </c>
      <c r="BA16" s="313"/>
      <c r="BB16" s="312"/>
      <c r="BC16" s="312"/>
      <c r="BD16" s="312"/>
      <c r="BE16" s="314"/>
      <c r="BF16" s="524"/>
      <c r="BG16" s="524"/>
      <c r="BH16" s="524"/>
      <c r="BI16" s="524"/>
      <c r="BJ16" s="524"/>
      <c r="BK16" s="524"/>
      <c r="BL16" s="524"/>
      <c r="BM16" s="524"/>
      <c r="BN16" s="314"/>
      <c r="BO16" s="297"/>
      <c r="BP16" s="297"/>
      <c r="BQ16" s="297"/>
      <c r="BR16" s="297"/>
      <c r="BS16" s="297"/>
      <c r="BT16" s="297"/>
      <c r="BU16" s="297"/>
      <c r="BV16" s="297"/>
      <c r="BW16" s="297"/>
      <c r="BX16" s="278"/>
      <c r="BY16" s="278"/>
      <c r="BZ16" s="278"/>
      <c r="CA16" s="278"/>
      <c r="CB16" s="278"/>
      <c r="CC16" s="278"/>
      <c r="CD16" s="278"/>
      <c r="CE16" s="278"/>
      <c r="CF16" s="278"/>
      <c r="CG16" s="278"/>
      <c r="CH16" s="278"/>
      <c r="CI16" s="278"/>
      <c r="CJ16" s="278"/>
      <c r="CK16" s="278"/>
      <c r="CL16" s="278"/>
      <c r="CM16" s="278"/>
      <c r="CN16" s="278"/>
      <c r="CO16" s="278"/>
      <c r="CP16" s="278"/>
      <c r="CQ16" s="278"/>
    </row>
    <row r="17" spans="1:95" ht="78.75" customHeight="1">
      <c r="A17" s="524"/>
      <c r="B17" s="524"/>
      <c r="C17" s="524"/>
      <c r="D17" s="524"/>
      <c r="E17" s="306"/>
      <c r="F17" s="306"/>
      <c r="G17" s="524"/>
      <c r="H17" s="524"/>
      <c r="I17" s="308" t="s">
        <v>758</v>
      </c>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296">
        <f t="shared" si="0"/>
        <v>5</v>
      </c>
      <c r="AH17" s="524"/>
      <c r="AI17" s="524"/>
      <c r="AJ17" s="524"/>
      <c r="AK17" s="310">
        <v>3</v>
      </c>
      <c r="AL17" s="317" t="s">
        <v>731</v>
      </c>
      <c r="AM17" s="312"/>
      <c r="AN17" s="312" t="str">
        <f t="shared" si="1"/>
        <v/>
      </c>
      <c r="AO17" s="312"/>
      <c r="AP17" s="312" t="str">
        <f t="shared" si="2"/>
        <v/>
      </c>
      <c r="AQ17" s="312"/>
      <c r="AR17" s="312" t="str">
        <f t="shared" si="3"/>
        <v/>
      </c>
      <c r="AS17" s="312"/>
      <c r="AT17" s="312" t="str">
        <f t="shared" si="4"/>
        <v/>
      </c>
      <c r="AU17" s="312"/>
      <c r="AV17" s="312" t="str">
        <f t="shared" si="5"/>
        <v/>
      </c>
      <c r="AW17" s="299"/>
      <c r="AX17" s="312" t="str">
        <f t="shared" si="6"/>
        <v/>
      </c>
      <c r="AY17" s="299"/>
      <c r="AZ17" s="312" t="str">
        <f t="shared" si="7"/>
        <v/>
      </c>
      <c r="BA17" s="313"/>
      <c r="BB17" s="312"/>
      <c r="BC17" s="312"/>
      <c r="BD17" s="312"/>
      <c r="BE17" s="314"/>
      <c r="BF17" s="524"/>
      <c r="BG17" s="524"/>
      <c r="BH17" s="524"/>
      <c r="BI17" s="524"/>
      <c r="BJ17" s="524"/>
      <c r="BK17" s="524"/>
      <c r="BL17" s="524"/>
      <c r="BM17" s="524"/>
      <c r="BN17" s="314"/>
      <c r="BO17" s="297"/>
      <c r="BP17" s="297"/>
      <c r="BQ17" s="297"/>
      <c r="BR17" s="297"/>
      <c r="BS17" s="297"/>
      <c r="BT17" s="316"/>
      <c r="BU17" s="316"/>
      <c r="BV17" s="297"/>
      <c r="BW17" s="310"/>
      <c r="BX17" s="278"/>
      <c r="BY17" s="278"/>
      <c r="BZ17" s="278"/>
      <c r="CA17" s="278"/>
      <c r="CB17" s="278"/>
      <c r="CC17" s="278"/>
      <c r="CD17" s="278"/>
      <c r="CE17" s="278"/>
      <c r="CF17" s="278"/>
      <c r="CG17" s="278"/>
      <c r="CH17" s="278"/>
      <c r="CI17" s="278"/>
      <c r="CJ17" s="278"/>
      <c r="CK17" s="278"/>
      <c r="CL17" s="278"/>
      <c r="CM17" s="278"/>
      <c r="CN17" s="278"/>
      <c r="CO17" s="278"/>
      <c r="CP17" s="278"/>
      <c r="CQ17" s="278"/>
    </row>
    <row r="18" spans="1:95" ht="78.75" customHeight="1">
      <c r="A18" s="523">
        <v>4</v>
      </c>
      <c r="B18" s="523" t="s">
        <v>1114</v>
      </c>
      <c r="C18" s="523" t="s">
        <v>1113</v>
      </c>
      <c r="D18" s="523" t="s">
        <v>1112</v>
      </c>
      <c r="E18" s="307" t="s">
        <v>1111</v>
      </c>
      <c r="F18" s="307" t="s">
        <v>1111</v>
      </c>
      <c r="G18" s="523" t="s">
        <v>1110</v>
      </c>
      <c r="H18" s="523" t="s">
        <v>709</v>
      </c>
      <c r="I18" s="318" t="s">
        <v>732</v>
      </c>
      <c r="J18" s="535">
        <v>3</v>
      </c>
      <c r="K18" s="516" t="str">
        <f>IF(J18&lt;=0,"",IF(J18=1,"Rara vez",IF(J18=2,"Improbable",IF(J18=3,"Posible",IF(J18=4,"Probable",IF(J18=5,"Casi Seguro"))))))</f>
        <v>Posible</v>
      </c>
      <c r="L18" s="532">
        <f>IF(K18="","",IF(K18="Rara vez",0.2,IF(K18="Improbable",0.4,IF(K18="Posible",0.6,IF(K18="Probable",0.8,IF(K18="Casi seguro",1,))))))</f>
        <v>0.6</v>
      </c>
      <c r="M18" s="532" t="s">
        <v>707</v>
      </c>
      <c r="N18" s="532" t="s">
        <v>707</v>
      </c>
      <c r="O18" s="532" t="s">
        <v>707</v>
      </c>
      <c r="P18" s="532" t="s">
        <v>707</v>
      </c>
      <c r="Q18" s="532" t="s">
        <v>707</v>
      </c>
      <c r="R18" s="532" t="s">
        <v>707</v>
      </c>
      <c r="S18" s="532" t="s">
        <v>706</v>
      </c>
      <c r="T18" s="532" t="s">
        <v>706</v>
      </c>
      <c r="U18" s="532" t="s">
        <v>707</v>
      </c>
      <c r="V18" s="532" t="s">
        <v>707</v>
      </c>
      <c r="W18" s="532" t="s">
        <v>707</v>
      </c>
      <c r="X18" s="532" t="s">
        <v>707</v>
      </c>
      <c r="Y18" s="532" t="s">
        <v>707</v>
      </c>
      <c r="Z18" s="532" t="s">
        <v>707</v>
      </c>
      <c r="AA18" s="532" t="s">
        <v>707</v>
      </c>
      <c r="AB18" s="532" t="s">
        <v>706</v>
      </c>
      <c r="AC18" s="532" t="s">
        <v>707</v>
      </c>
      <c r="AD18" s="532" t="s">
        <v>707</v>
      </c>
      <c r="AE18" s="532" t="s">
        <v>706</v>
      </c>
      <c r="AF18" s="534">
        <f>IF(AB18="Si","19",COUNTIF(M18:AE19,"si"))</f>
        <v>15</v>
      </c>
      <c r="AG18" s="296">
        <f t="shared" si="0"/>
        <v>20</v>
      </c>
      <c r="AH18" s="516" t="str">
        <f>IF(AG18=5,"Moderado",IF(AG18=10,"Mayor",IF(AG18=20,"Catastrófico",0)))</f>
        <v>Catastrófico</v>
      </c>
      <c r="AI18" s="532">
        <f>IF(AH18="","",IF(AH18="Moderado",0.6,IF(AH18="Mayor",0.8,IF(AH18="Catastrófico",1,))))</f>
        <v>1</v>
      </c>
      <c r="AJ18" s="516"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310">
        <v>1</v>
      </c>
      <c r="AL18" s="319" t="s">
        <v>1109</v>
      </c>
      <c r="AM18" s="312" t="s">
        <v>742</v>
      </c>
      <c r="AN18" s="312">
        <f t="shared" si="1"/>
        <v>15</v>
      </c>
      <c r="AO18" s="312" t="s">
        <v>741</v>
      </c>
      <c r="AP18" s="312">
        <f t="shared" si="2"/>
        <v>15</v>
      </c>
      <c r="AQ18" s="312" t="s">
        <v>702</v>
      </c>
      <c r="AR18" s="312">
        <f t="shared" si="3"/>
        <v>15</v>
      </c>
      <c r="AS18" s="320" t="s">
        <v>701</v>
      </c>
      <c r="AT18" s="312">
        <f t="shared" si="4"/>
        <v>15</v>
      </c>
      <c r="AU18" s="312" t="s">
        <v>700</v>
      </c>
      <c r="AV18" s="312">
        <f t="shared" si="5"/>
        <v>15</v>
      </c>
      <c r="AW18" s="299" t="s">
        <v>699</v>
      </c>
      <c r="AX18" s="312">
        <f t="shared" si="6"/>
        <v>15</v>
      </c>
      <c r="AY18" s="299" t="s">
        <v>698</v>
      </c>
      <c r="AZ18" s="312">
        <f t="shared" si="7"/>
        <v>15</v>
      </c>
      <c r="BA18" s="313">
        <f t="shared" ref="BA18:BA21" si="12">SUM(AN18,AP18,AR18,AT18,AV18,AX18,AZ18)</f>
        <v>105</v>
      </c>
      <c r="BB18" s="312" t="str">
        <f t="shared" ref="BB18:BB21" si="13">IF(BA18&gt;=96,"Fuerte",IF(AND(BA18&gt;=86, BA18&lt;96),"Moderado",IF(BA18&lt;86,"Débil")))</f>
        <v>Fuerte</v>
      </c>
      <c r="BC18" s="312" t="s">
        <v>697</v>
      </c>
      <c r="BD18" s="312">
        <f t="shared" ref="BD18:BD21" si="14">VALUE(IF(OR(AND(BB18="Fuerte",BC18="Fuerte")),"100",IF(OR(AND(BB18="Fuerte",BC18="Moderado"),AND(BB18="Moderado",BC18="Fuerte"),AND(BB18="Moderado",BC18="Moderado")),"50",IF(OR(AND(BB18="Fuerte",BC18="Débil"),AND(BB18="Moderado",BC18="Débil"),AND(BB18="Débil",BC18="Fuerte"),AND(BB18="Débil",BC18="Moderado"),AND(BB18="Débil",BC18="Débil")),"0",))))</f>
        <v>100</v>
      </c>
      <c r="BE18" s="314" t="str">
        <f t="shared" ref="BE18:BE21" si="15">IF(BD18=100,"Fuerte",IF(BD18=50,"Moderado",IF(BD18=0,"Débil")))</f>
        <v>Fuerte</v>
      </c>
      <c r="BF18" s="538">
        <f>AVERAGE(BD18:BD21)</f>
        <v>100</v>
      </c>
      <c r="BG18" s="538" t="str">
        <f>IF(BF18=100,"Fuerte",IF(AND(BF18&lt;=99, BF18&gt;=50),"Moderado",IF(BF18&lt;50,"Débil")))</f>
        <v>Fuerte</v>
      </c>
      <c r="BH18" s="525">
        <f>IF(BG18="Fuerte",(J18-2),IF(BG18="Moderado",(J18-1), IF(BG18="Débil",((J18-0)))))</f>
        <v>1</v>
      </c>
      <c r="BI18" s="525" t="str">
        <f>IF(BH18&lt;=0,"Rara vez",IF(BH18=1,"Rara vez",IF(BH18=2,"Improbable",IF(BH18=3,"Posible",IF(BH18=4,"Probable",IF(BH18=5,"Casi Seguro"))))))</f>
        <v>Rara vez</v>
      </c>
      <c r="BJ18" s="536">
        <f>IF(BI18="","",IF(BI18="Rara vez",0.2,IF(BI18="Improbable",0.4,IF(BI18="Posible",0.6,IF(BI18="Probable",0.8,IF(BI18="Casi seguro",1,))))))</f>
        <v>0.2</v>
      </c>
      <c r="BK18" s="525" t="str">
        <f>IFERROR(IF(AG18=5,"Moderado",IF(AG18=10,"Mayor",IF(AG18=20,"Catastrófico",0))),"")</f>
        <v>Catastrófico</v>
      </c>
      <c r="BL18" s="536">
        <f>IF(AH18="","",IF(AH18="Moderado",0.6,IF(AH18="Mayor",0.8,IF(AH18="Catastrófico",1,))))</f>
        <v>1</v>
      </c>
      <c r="BM18" s="537"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315" t="s">
        <v>696</v>
      </c>
      <c r="BO18" s="321" t="s">
        <v>1108</v>
      </c>
      <c r="BP18" s="321" t="s">
        <v>1107</v>
      </c>
      <c r="BQ18" s="321" t="s">
        <v>1106</v>
      </c>
      <c r="BR18" s="321" t="s">
        <v>1105</v>
      </c>
      <c r="BS18" s="321" t="s">
        <v>1104</v>
      </c>
      <c r="BT18" s="322">
        <v>45019</v>
      </c>
      <c r="BU18" s="323">
        <v>45291</v>
      </c>
      <c r="BV18" s="321">
        <v>4467</v>
      </c>
      <c r="BW18" s="322">
        <v>45019</v>
      </c>
      <c r="BX18" s="278"/>
      <c r="BY18" s="278"/>
      <c r="BZ18" s="278"/>
      <c r="CA18" s="278"/>
      <c r="CB18" s="278"/>
      <c r="CC18" s="278"/>
      <c r="CD18" s="278"/>
      <c r="CE18" s="278"/>
      <c r="CF18" s="278"/>
      <c r="CG18" s="278"/>
      <c r="CH18" s="278"/>
      <c r="CI18" s="278"/>
      <c r="CJ18" s="278"/>
      <c r="CK18" s="278"/>
      <c r="CL18" s="278"/>
      <c r="CM18" s="278"/>
      <c r="CN18" s="278"/>
      <c r="CO18" s="278"/>
      <c r="CP18" s="278"/>
      <c r="CQ18" s="278"/>
    </row>
    <row r="19" spans="1:95" ht="78.75" customHeight="1">
      <c r="A19" s="524"/>
      <c r="B19" s="524"/>
      <c r="C19" s="524"/>
      <c r="D19" s="524"/>
      <c r="E19" s="306"/>
      <c r="F19" s="306"/>
      <c r="G19" s="524"/>
      <c r="H19" s="524"/>
      <c r="I19" s="318" t="s">
        <v>758</v>
      </c>
      <c r="J19" s="524"/>
      <c r="K19" s="524"/>
      <c r="L19" s="524"/>
      <c r="M19" s="539"/>
      <c r="N19" s="539"/>
      <c r="O19" s="539"/>
      <c r="P19" s="539"/>
      <c r="Q19" s="539"/>
      <c r="R19" s="539"/>
      <c r="S19" s="539"/>
      <c r="T19" s="539"/>
      <c r="U19" s="539"/>
      <c r="V19" s="539"/>
      <c r="W19" s="539"/>
      <c r="X19" s="539"/>
      <c r="Y19" s="539"/>
      <c r="Z19" s="539"/>
      <c r="AA19" s="539"/>
      <c r="AB19" s="539"/>
      <c r="AC19" s="539"/>
      <c r="AD19" s="539"/>
      <c r="AE19" s="539"/>
      <c r="AF19" s="524"/>
      <c r="AG19" s="296">
        <f t="shared" si="0"/>
        <v>5</v>
      </c>
      <c r="AH19" s="524"/>
      <c r="AI19" s="524"/>
      <c r="AJ19" s="524"/>
      <c r="AK19" s="310">
        <v>2</v>
      </c>
      <c r="AL19" s="319" t="s">
        <v>1103</v>
      </c>
      <c r="AM19" s="312" t="s">
        <v>742</v>
      </c>
      <c r="AN19" s="312">
        <f t="shared" si="1"/>
        <v>15</v>
      </c>
      <c r="AO19" s="312" t="s">
        <v>741</v>
      </c>
      <c r="AP19" s="312">
        <f t="shared" si="2"/>
        <v>15</v>
      </c>
      <c r="AQ19" s="312" t="s">
        <v>702</v>
      </c>
      <c r="AR19" s="312">
        <f t="shared" si="3"/>
        <v>15</v>
      </c>
      <c r="AS19" s="320" t="s">
        <v>720</v>
      </c>
      <c r="AT19" s="312">
        <f t="shared" si="4"/>
        <v>10</v>
      </c>
      <c r="AU19" s="312" t="s">
        <v>700</v>
      </c>
      <c r="AV19" s="312">
        <f t="shared" si="5"/>
        <v>15</v>
      </c>
      <c r="AW19" s="299" t="s">
        <v>699</v>
      </c>
      <c r="AX19" s="312">
        <f t="shared" si="6"/>
        <v>15</v>
      </c>
      <c r="AY19" s="299" t="s">
        <v>698</v>
      </c>
      <c r="AZ19" s="312">
        <f t="shared" si="7"/>
        <v>15</v>
      </c>
      <c r="BA19" s="313">
        <f t="shared" si="12"/>
        <v>100</v>
      </c>
      <c r="BB19" s="312" t="str">
        <f t="shared" si="13"/>
        <v>Fuerte</v>
      </c>
      <c r="BC19" s="312" t="s">
        <v>697</v>
      </c>
      <c r="BD19" s="312">
        <f t="shared" si="14"/>
        <v>100</v>
      </c>
      <c r="BE19" s="314" t="str">
        <f t="shared" si="15"/>
        <v>Fuerte</v>
      </c>
      <c r="BF19" s="524"/>
      <c r="BG19" s="524"/>
      <c r="BH19" s="524"/>
      <c r="BI19" s="524"/>
      <c r="BJ19" s="524"/>
      <c r="BK19" s="524"/>
      <c r="BL19" s="524"/>
      <c r="BM19" s="524"/>
      <c r="BN19" s="315" t="s">
        <v>696</v>
      </c>
      <c r="BO19" s="321" t="s">
        <v>1102</v>
      </c>
      <c r="BP19" s="321" t="s">
        <v>1099</v>
      </c>
      <c r="BQ19" s="321" t="s">
        <v>1098</v>
      </c>
      <c r="BR19" s="321" t="s">
        <v>1097</v>
      </c>
      <c r="BS19" s="321" t="s">
        <v>1097</v>
      </c>
      <c r="BT19" s="322">
        <v>45019</v>
      </c>
      <c r="BU19" s="324">
        <v>45291</v>
      </c>
      <c r="BV19" s="321">
        <v>4467</v>
      </c>
      <c r="BW19" s="310"/>
      <c r="BX19" s="278"/>
      <c r="BY19" s="278"/>
      <c r="BZ19" s="278"/>
      <c r="CA19" s="278"/>
      <c r="CB19" s="278"/>
      <c r="CC19" s="278"/>
      <c r="CD19" s="278"/>
      <c r="CE19" s="278"/>
      <c r="CF19" s="278"/>
      <c r="CG19" s="278"/>
      <c r="CH19" s="278"/>
      <c r="CI19" s="278"/>
      <c r="CJ19" s="278"/>
      <c r="CK19" s="278"/>
      <c r="CL19" s="278"/>
      <c r="CM19" s="278"/>
      <c r="CN19" s="278"/>
      <c r="CO19" s="278"/>
      <c r="CP19" s="278"/>
      <c r="CQ19" s="278"/>
    </row>
    <row r="20" spans="1:95" ht="78.75" customHeight="1">
      <c r="A20" s="524"/>
      <c r="B20" s="524"/>
      <c r="C20" s="524"/>
      <c r="D20" s="524"/>
      <c r="E20" s="306"/>
      <c r="F20" s="306"/>
      <c r="G20" s="524"/>
      <c r="H20" s="524"/>
      <c r="I20" s="318" t="s">
        <v>728</v>
      </c>
      <c r="J20" s="524"/>
      <c r="K20" s="524"/>
      <c r="L20" s="524"/>
      <c r="M20" s="539"/>
      <c r="N20" s="539"/>
      <c r="O20" s="539"/>
      <c r="P20" s="539"/>
      <c r="Q20" s="539"/>
      <c r="R20" s="539"/>
      <c r="S20" s="539"/>
      <c r="T20" s="539"/>
      <c r="U20" s="539"/>
      <c r="V20" s="539"/>
      <c r="W20" s="539"/>
      <c r="X20" s="539"/>
      <c r="Y20" s="539"/>
      <c r="Z20" s="539"/>
      <c r="AA20" s="539"/>
      <c r="AB20" s="539"/>
      <c r="AC20" s="539"/>
      <c r="AD20" s="539"/>
      <c r="AE20" s="539"/>
      <c r="AF20" s="524"/>
      <c r="AG20" s="296">
        <f t="shared" si="0"/>
        <v>5</v>
      </c>
      <c r="AH20" s="524"/>
      <c r="AI20" s="524"/>
      <c r="AJ20" s="524"/>
      <c r="AK20" s="310">
        <v>3</v>
      </c>
      <c r="AL20" s="319" t="s">
        <v>1101</v>
      </c>
      <c r="AM20" s="312" t="s">
        <v>742</v>
      </c>
      <c r="AN20" s="312">
        <f t="shared" si="1"/>
        <v>15</v>
      </c>
      <c r="AO20" s="312" t="s">
        <v>741</v>
      </c>
      <c r="AP20" s="312">
        <f t="shared" si="2"/>
        <v>15</v>
      </c>
      <c r="AQ20" s="312" t="s">
        <v>702</v>
      </c>
      <c r="AR20" s="312">
        <f t="shared" si="3"/>
        <v>15</v>
      </c>
      <c r="AS20" s="320" t="s">
        <v>701</v>
      </c>
      <c r="AT20" s="312">
        <f t="shared" si="4"/>
        <v>15</v>
      </c>
      <c r="AU20" s="312" t="s">
        <v>700</v>
      </c>
      <c r="AV20" s="312">
        <f t="shared" si="5"/>
        <v>15</v>
      </c>
      <c r="AW20" s="299" t="s">
        <v>699</v>
      </c>
      <c r="AX20" s="312">
        <f t="shared" si="6"/>
        <v>15</v>
      </c>
      <c r="AY20" s="299" t="s">
        <v>698</v>
      </c>
      <c r="AZ20" s="312">
        <f t="shared" si="7"/>
        <v>15</v>
      </c>
      <c r="BA20" s="313">
        <f t="shared" si="12"/>
        <v>105</v>
      </c>
      <c r="BB20" s="312" t="str">
        <f t="shared" si="13"/>
        <v>Fuerte</v>
      </c>
      <c r="BC20" s="312" t="s">
        <v>697</v>
      </c>
      <c r="BD20" s="312">
        <f t="shared" si="14"/>
        <v>100</v>
      </c>
      <c r="BE20" s="314" t="str">
        <f t="shared" si="15"/>
        <v>Fuerte</v>
      </c>
      <c r="BF20" s="524"/>
      <c r="BG20" s="524"/>
      <c r="BH20" s="524"/>
      <c r="BI20" s="524"/>
      <c r="BJ20" s="524"/>
      <c r="BK20" s="524"/>
      <c r="BL20" s="524"/>
      <c r="BM20" s="524"/>
      <c r="BN20" s="315" t="s">
        <v>696</v>
      </c>
      <c r="BO20" s="321" t="s">
        <v>1100</v>
      </c>
      <c r="BP20" s="321" t="s">
        <v>1099</v>
      </c>
      <c r="BQ20" s="321" t="s">
        <v>1098</v>
      </c>
      <c r="BR20" s="321" t="s">
        <v>1097</v>
      </c>
      <c r="BS20" s="321" t="s">
        <v>1097</v>
      </c>
      <c r="BT20" s="322">
        <v>45019</v>
      </c>
      <c r="BU20" s="324">
        <v>45291</v>
      </c>
      <c r="BV20" s="321">
        <v>4467</v>
      </c>
      <c r="BW20" s="310"/>
      <c r="BX20" s="278"/>
      <c r="BY20" s="278"/>
      <c r="BZ20" s="278"/>
      <c r="CA20" s="278"/>
      <c r="CB20" s="278"/>
      <c r="CC20" s="278"/>
      <c r="CD20" s="278"/>
      <c r="CE20" s="278"/>
      <c r="CF20" s="278"/>
      <c r="CG20" s="278"/>
      <c r="CH20" s="278"/>
      <c r="CI20" s="278"/>
      <c r="CJ20" s="278"/>
      <c r="CK20" s="278"/>
      <c r="CL20" s="278"/>
      <c r="CM20" s="278"/>
      <c r="CN20" s="278"/>
      <c r="CO20" s="278"/>
      <c r="CP20" s="278"/>
      <c r="CQ20" s="278"/>
    </row>
    <row r="21" spans="1:95" ht="78.75" customHeight="1">
      <c r="A21" s="524"/>
      <c r="B21" s="524"/>
      <c r="C21" s="524"/>
      <c r="D21" s="524"/>
      <c r="E21" s="306"/>
      <c r="F21" s="306"/>
      <c r="G21" s="524"/>
      <c r="H21" s="524"/>
      <c r="I21" s="308"/>
      <c r="J21" s="524"/>
      <c r="K21" s="524"/>
      <c r="L21" s="524"/>
      <c r="M21" s="539"/>
      <c r="N21" s="539"/>
      <c r="O21" s="539"/>
      <c r="P21" s="539"/>
      <c r="Q21" s="539"/>
      <c r="R21" s="539"/>
      <c r="S21" s="539"/>
      <c r="T21" s="539"/>
      <c r="U21" s="539"/>
      <c r="V21" s="539"/>
      <c r="W21" s="539"/>
      <c r="X21" s="539"/>
      <c r="Y21" s="539"/>
      <c r="Z21" s="539"/>
      <c r="AA21" s="539"/>
      <c r="AB21" s="539"/>
      <c r="AC21" s="539"/>
      <c r="AD21" s="539"/>
      <c r="AE21" s="539"/>
      <c r="AF21" s="524"/>
      <c r="AG21" s="296">
        <f t="shared" si="0"/>
        <v>5</v>
      </c>
      <c r="AH21" s="524"/>
      <c r="AI21" s="524"/>
      <c r="AJ21" s="524"/>
      <c r="AK21" s="310">
        <v>4</v>
      </c>
      <c r="AL21" s="319" t="s">
        <v>1096</v>
      </c>
      <c r="AM21" s="312" t="s">
        <v>742</v>
      </c>
      <c r="AN21" s="312">
        <f t="shared" si="1"/>
        <v>15</v>
      </c>
      <c r="AO21" s="312" t="s">
        <v>741</v>
      </c>
      <c r="AP21" s="312">
        <f t="shared" si="2"/>
        <v>15</v>
      </c>
      <c r="AQ21" s="312" t="s">
        <v>702</v>
      </c>
      <c r="AR21" s="312">
        <f t="shared" si="3"/>
        <v>15</v>
      </c>
      <c r="AS21" s="320" t="s">
        <v>701</v>
      </c>
      <c r="AT21" s="312">
        <f t="shared" si="4"/>
        <v>15</v>
      </c>
      <c r="AU21" s="312" t="s">
        <v>700</v>
      </c>
      <c r="AV21" s="312">
        <f t="shared" si="5"/>
        <v>15</v>
      </c>
      <c r="AW21" s="299" t="s">
        <v>699</v>
      </c>
      <c r="AX21" s="312">
        <f t="shared" si="6"/>
        <v>15</v>
      </c>
      <c r="AY21" s="299" t="s">
        <v>698</v>
      </c>
      <c r="AZ21" s="312">
        <f t="shared" si="7"/>
        <v>15</v>
      </c>
      <c r="BA21" s="313">
        <f t="shared" si="12"/>
        <v>105</v>
      </c>
      <c r="BB21" s="312" t="str">
        <f t="shared" si="13"/>
        <v>Fuerte</v>
      </c>
      <c r="BC21" s="312" t="s">
        <v>697</v>
      </c>
      <c r="BD21" s="312">
        <f t="shared" si="14"/>
        <v>100</v>
      </c>
      <c r="BE21" s="314" t="str">
        <f t="shared" si="15"/>
        <v>Fuerte</v>
      </c>
      <c r="BF21" s="524"/>
      <c r="BG21" s="524"/>
      <c r="BH21" s="524"/>
      <c r="BI21" s="524"/>
      <c r="BJ21" s="524"/>
      <c r="BK21" s="524"/>
      <c r="BL21" s="524"/>
      <c r="BM21" s="524"/>
      <c r="BN21" s="315" t="s">
        <v>696</v>
      </c>
      <c r="BO21" s="321" t="s">
        <v>1095</v>
      </c>
      <c r="BP21" s="321" t="s">
        <v>1094</v>
      </c>
      <c r="BQ21" s="321" t="s">
        <v>1092</v>
      </c>
      <c r="BR21" s="321" t="s">
        <v>1093</v>
      </c>
      <c r="BS21" s="321" t="s">
        <v>1092</v>
      </c>
      <c r="BT21" s="322">
        <v>45019</v>
      </c>
      <c r="BU21" s="323">
        <v>45291</v>
      </c>
      <c r="BV21" s="321">
        <v>4467</v>
      </c>
      <c r="BW21" s="310"/>
      <c r="BX21" s="278"/>
      <c r="BY21" s="278"/>
      <c r="BZ21" s="278"/>
      <c r="CA21" s="278"/>
      <c r="CB21" s="278"/>
      <c r="CC21" s="278"/>
      <c r="CD21" s="278"/>
      <c r="CE21" s="278"/>
      <c r="CF21" s="278"/>
      <c r="CG21" s="278"/>
      <c r="CH21" s="278"/>
      <c r="CI21" s="278"/>
      <c r="CJ21" s="278"/>
      <c r="CK21" s="278"/>
      <c r="CL21" s="278"/>
      <c r="CM21" s="278"/>
      <c r="CN21" s="278"/>
      <c r="CO21" s="278"/>
      <c r="CP21" s="278"/>
      <c r="CQ21" s="278"/>
    </row>
    <row r="22" spans="1:95" ht="78.75" customHeight="1">
      <c r="A22" s="523">
        <v>5</v>
      </c>
      <c r="B22" s="523" t="s">
        <v>1091</v>
      </c>
      <c r="C22" s="523" t="s">
        <v>1090</v>
      </c>
      <c r="D22" s="523" t="s">
        <v>1089</v>
      </c>
      <c r="E22" s="523" t="s">
        <v>1088</v>
      </c>
      <c r="F22" s="523" t="s">
        <v>1087</v>
      </c>
      <c r="G22" s="523" t="s">
        <v>1086</v>
      </c>
      <c r="H22" s="523" t="s">
        <v>709</v>
      </c>
      <c r="I22" s="523" t="s">
        <v>732</v>
      </c>
      <c r="J22" s="523">
        <v>5</v>
      </c>
      <c r="K22" s="516" t="str">
        <f>IF(J22&lt;=0,"",IF(J22=1,"Rara vez",IF(J22=2,"Improbable",IF(J22=3,"Posible",IF(J22=4,"Probable",IF(J22=5,"Casi Seguro"))))))</f>
        <v>Casi Seguro</v>
      </c>
      <c r="L22" s="532">
        <f>IF(K22="","",IF(K22="Rara vez",0.2,IF(K22="Improbable",0.4,IF(K22="Posible",0.6,IF(K22="Probable",0.8,IF(K22="Casi seguro",1,))))))</f>
        <v>1</v>
      </c>
      <c r="M22" s="532" t="s">
        <v>707</v>
      </c>
      <c r="N22" s="532" t="s">
        <v>707</v>
      </c>
      <c r="O22" s="532" t="s">
        <v>706</v>
      </c>
      <c r="P22" s="532" t="s">
        <v>706</v>
      </c>
      <c r="Q22" s="532" t="s">
        <v>707</v>
      </c>
      <c r="R22" s="532" t="s">
        <v>707</v>
      </c>
      <c r="S22" s="532" t="s">
        <v>706</v>
      </c>
      <c r="T22" s="532" t="s">
        <v>706</v>
      </c>
      <c r="U22" s="532" t="s">
        <v>706</v>
      </c>
      <c r="V22" s="532" t="s">
        <v>707</v>
      </c>
      <c r="W22" s="532" t="s">
        <v>707</v>
      </c>
      <c r="X22" s="532" t="s">
        <v>707</v>
      </c>
      <c r="Y22" s="532" t="s">
        <v>707</v>
      </c>
      <c r="Z22" s="532" t="s">
        <v>707</v>
      </c>
      <c r="AA22" s="532" t="s">
        <v>707</v>
      </c>
      <c r="AB22" s="532" t="s">
        <v>706</v>
      </c>
      <c r="AC22" s="532" t="s">
        <v>706</v>
      </c>
      <c r="AD22" s="532" t="s">
        <v>706</v>
      </c>
      <c r="AE22" s="532" t="s">
        <v>707</v>
      </c>
      <c r="AF22" s="534">
        <f>IF(AB22="Si","19",COUNTIF(M22:AE23,"si"))</f>
        <v>11</v>
      </c>
      <c r="AG22" s="296">
        <f t="shared" si="0"/>
        <v>10</v>
      </c>
      <c r="AH22" s="516" t="str">
        <f>IF(AG22=5,"Moderado",IF(AG22=10,"Mayor",IF(AG22=20,"Catastrófico",0)))</f>
        <v>Mayor</v>
      </c>
      <c r="AI22" s="532">
        <f>IF(AH22="","",IF(AH22="Leve",0.2,IF(AH22="Menor",0.4,IF(AH22="Moderado",0.6,IF(AH22="Mayor",0.8,IF(AH22="Catastrófico",1,))))))</f>
        <v>0.8</v>
      </c>
      <c r="AJ22" s="516"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302">
        <v>1</v>
      </c>
      <c r="AL22" s="298" t="s">
        <v>1085</v>
      </c>
      <c r="AM22" s="325" t="s">
        <v>742</v>
      </c>
      <c r="AN22" s="325">
        <f t="shared" si="1"/>
        <v>15</v>
      </c>
      <c r="AO22" s="325" t="s">
        <v>741</v>
      </c>
      <c r="AP22" s="325">
        <f t="shared" si="2"/>
        <v>15</v>
      </c>
      <c r="AQ22" s="325" t="s">
        <v>702</v>
      </c>
      <c r="AR22" s="325">
        <f t="shared" si="3"/>
        <v>15</v>
      </c>
      <c r="AS22" s="325" t="s">
        <v>701</v>
      </c>
      <c r="AT22" s="325">
        <f t="shared" si="4"/>
        <v>15</v>
      </c>
      <c r="AU22" s="325" t="s">
        <v>700</v>
      </c>
      <c r="AV22" s="325">
        <f t="shared" si="5"/>
        <v>15</v>
      </c>
      <c r="AW22" s="325" t="s">
        <v>958</v>
      </c>
      <c r="AX22" s="325">
        <f t="shared" si="6"/>
        <v>0</v>
      </c>
      <c r="AY22" s="325" t="s">
        <v>698</v>
      </c>
      <c r="AZ22" s="325">
        <f t="shared" si="7"/>
        <v>15</v>
      </c>
      <c r="BA22" s="326">
        <f>SUM(AN22,AP22,AR22,AT22,AV22,AX22,AZ22)</f>
        <v>90</v>
      </c>
      <c r="BB22" s="325" t="str">
        <f>IF(BA22&gt;=96,"Fuerte",IF(AND(BA22&gt;=86, BA22&lt;96),"Moderado",IF(BA22&lt;86,"Débil")))</f>
        <v>Moderado</v>
      </c>
      <c r="BC22" s="325" t="s">
        <v>92</v>
      </c>
      <c r="BD22" s="325">
        <f>VALUE(IF(OR(AND(BB22="Fuerte",BC22="Fuerte")),"100",IF(OR(AND(BB22="Fuerte",BC22="Moderado"),AND(BB22="Moderado",BC22="Fuerte"),AND(BB22="Moderado",BC22="Moderado")),"50",IF(OR(AND(BB22="Fuerte",BC22="Débil"),AND(BB22="Moderado",BC22="Débil"),AND(BB22="Débil",BC22="Fuerte"),AND(BB22="Débil",BC22="Moderado"),AND(BB22="Débil",BC22="Débil")),"0",))))</f>
        <v>50</v>
      </c>
      <c r="BE22" s="327" t="str">
        <f>IF(BD22=100,"Fuerte",IF(BD22=50,"Moderado",IF(BD22=0,"Débil")))</f>
        <v>Moderado</v>
      </c>
      <c r="BF22" s="533">
        <f>AVERAGE(BD22:BD23)</f>
        <v>50</v>
      </c>
      <c r="BG22" s="533" t="str">
        <f>IF(BF22=100,"Fuerte",IF(AND(BF22&lt;=99, BF22&gt;=50),"Moderado",IF(BF22&lt;50,"Débil")))</f>
        <v>Moderado</v>
      </c>
      <c r="BH22" s="525">
        <f>IF(BG22="Fuerte",(J22-2),IF(BG22="Moderado",(J22-1), IF(BG22="Débil",((J22-0)))))</f>
        <v>4</v>
      </c>
      <c r="BI22" s="525" t="str">
        <f>IF(BH22&lt;=0,"Rara vez",IF(BH22=1,"Rara vez",IF(BH22=2,"Improbable",IF(BH22=3,"Posible",IF(BH22=4,"Probable",IF(BH22=5,"Casi Seguro"))))))</f>
        <v>Probable</v>
      </c>
      <c r="BJ22" s="532">
        <f>IF(BI22="","",IF(BI22="Rara vez",0.2,IF(BI22="Improbable",0.4,IF(BI22="Posible",0.6,IF(BI22="Probable",0.8,IF(BI22="Casi seguro",1,))))))</f>
        <v>0.8</v>
      </c>
      <c r="BK22" s="525" t="str">
        <f>IFERROR(IF(AG22=5,"Moderado",IF(AG22=10,"Mayor",IF(AG22=20,"Catastrófico",0))),"")</f>
        <v>Mayor</v>
      </c>
      <c r="BL22" s="532">
        <f>IF(AH22="","",IF(AH22="Moderado",0.6,IF(AH22="Mayor",0.8,IF(AH22="Catastrófico",1,))))</f>
        <v>0.8</v>
      </c>
      <c r="BM22" s="525"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327" t="s">
        <v>696</v>
      </c>
      <c r="BO22" s="302" t="s">
        <v>1084</v>
      </c>
      <c r="BP22" s="302" t="s">
        <v>1080</v>
      </c>
      <c r="BQ22" s="302" t="s">
        <v>1079</v>
      </c>
      <c r="BR22" s="302" t="s">
        <v>1078</v>
      </c>
      <c r="BS22" s="302" t="s">
        <v>1077</v>
      </c>
      <c r="BT22" s="328">
        <v>44985</v>
      </c>
      <c r="BU22" s="328">
        <v>45290</v>
      </c>
      <c r="BV22" s="302">
        <v>4465</v>
      </c>
      <c r="BW22" s="302"/>
      <c r="BX22" s="278"/>
      <c r="BY22" s="278"/>
      <c r="BZ22" s="278"/>
      <c r="CA22" s="278"/>
      <c r="CB22" s="278"/>
      <c r="CC22" s="278"/>
      <c r="CD22" s="278"/>
      <c r="CE22" s="278"/>
      <c r="CF22" s="278"/>
      <c r="CG22" s="278"/>
      <c r="CH22" s="278"/>
      <c r="CI22" s="278"/>
      <c r="CJ22" s="278"/>
      <c r="CK22" s="278"/>
      <c r="CL22" s="278"/>
      <c r="CM22" s="278"/>
      <c r="CN22" s="278"/>
      <c r="CO22" s="278"/>
      <c r="CP22" s="278"/>
      <c r="CQ22" s="278"/>
    </row>
    <row r="23" spans="1:95" ht="78.75" customHeight="1">
      <c r="A23" s="524"/>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296">
        <f t="shared" si="0"/>
        <v>5</v>
      </c>
      <c r="AH23" s="524"/>
      <c r="AI23" s="524"/>
      <c r="AJ23" s="524"/>
      <c r="AK23" s="302">
        <v>2</v>
      </c>
      <c r="AL23" s="298" t="s">
        <v>1083</v>
      </c>
      <c r="AM23" s="325" t="s">
        <v>742</v>
      </c>
      <c r="AN23" s="325">
        <f t="shared" si="1"/>
        <v>15</v>
      </c>
      <c r="AO23" s="325" t="s">
        <v>741</v>
      </c>
      <c r="AP23" s="325">
        <f t="shared" si="2"/>
        <v>15</v>
      </c>
      <c r="AQ23" s="325" t="s">
        <v>702</v>
      </c>
      <c r="AR23" s="325">
        <f t="shared" si="3"/>
        <v>15</v>
      </c>
      <c r="AS23" s="325" t="s">
        <v>720</v>
      </c>
      <c r="AT23" s="325">
        <f t="shared" si="4"/>
        <v>10</v>
      </c>
      <c r="AU23" s="325" t="s">
        <v>700</v>
      </c>
      <c r="AV23" s="325">
        <f t="shared" si="5"/>
        <v>15</v>
      </c>
      <c r="AW23" s="325" t="s">
        <v>699</v>
      </c>
      <c r="AX23" s="325">
        <f t="shared" si="6"/>
        <v>15</v>
      </c>
      <c r="AY23" s="325" t="s">
        <v>698</v>
      </c>
      <c r="AZ23" s="325">
        <f t="shared" si="7"/>
        <v>15</v>
      </c>
      <c r="BA23" s="326">
        <f>SUM(AN23,AP23,AR23,AT23,AV23,AX23,AZ23)</f>
        <v>100</v>
      </c>
      <c r="BB23" s="325" t="str">
        <f>IF(BA23&gt;=96,"Fuerte",IF(AND(BA23&gt;=86, BA23&lt;96),"Moderado",IF(BA23&lt;86,"Débil")))</f>
        <v>Fuerte</v>
      </c>
      <c r="BC23" s="325" t="s">
        <v>92</v>
      </c>
      <c r="BD23" s="325">
        <f>VALUE(IF(OR(AND(BB23="Fuerte",BC23="Fuerte")),"100",IF(OR(AND(BB23="Fuerte",BC23="Moderado"),AND(BB23="Moderado",BC23="Fuerte"),AND(BB23="Moderado",BC23="Moderado")),"50",IF(OR(AND(BB23="Fuerte",BC23="Débil"),AND(BB23="Moderado",BC23="Débil"),AND(BB23="Débil",BC23="Fuerte"),AND(BB23="Débil",BC23="Moderado"),AND(BB23="Débil",BC23="Débil")),"0",))))</f>
        <v>50</v>
      </c>
      <c r="BE23" s="327" t="str">
        <f>IF(BD23=100,"Fuerte",IF(BD23=50,"Moderado",IF(BD23=0,"Débil")))</f>
        <v>Moderado</v>
      </c>
      <c r="BF23" s="524"/>
      <c r="BG23" s="524"/>
      <c r="BH23" s="524"/>
      <c r="BI23" s="524"/>
      <c r="BJ23" s="524"/>
      <c r="BK23" s="524"/>
      <c r="BL23" s="524"/>
      <c r="BM23" s="524"/>
      <c r="BN23" s="327" t="s">
        <v>696</v>
      </c>
      <c r="BO23" s="302" t="s">
        <v>1082</v>
      </c>
      <c r="BP23" s="302" t="s">
        <v>1080</v>
      </c>
      <c r="BQ23" s="302" t="s">
        <v>1079</v>
      </c>
      <c r="BR23" s="302" t="s">
        <v>1078</v>
      </c>
      <c r="BS23" s="302" t="s">
        <v>1077</v>
      </c>
      <c r="BT23" s="328">
        <v>44985</v>
      </c>
      <c r="BU23" s="328">
        <v>45290</v>
      </c>
      <c r="BV23" s="302">
        <v>4465</v>
      </c>
      <c r="BW23" s="302"/>
      <c r="BX23" s="278"/>
      <c r="BY23" s="278"/>
      <c r="BZ23" s="278"/>
      <c r="CA23" s="278"/>
      <c r="CB23" s="278"/>
      <c r="CC23" s="278"/>
      <c r="CD23" s="278"/>
      <c r="CE23" s="278"/>
      <c r="CF23" s="278"/>
      <c r="CG23" s="278"/>
      <c r="CH23" s="278"/>
      <c r="CI23" s="278"/>
      <c r="CJ23" s="278"/>
      <c r="CK23" s="278"/>
      <c r="CL23" s="278"/>
      <c r="CM23" s="278"/>
      <c r="CN23" s="278"/>
      <c r="CO23" s="278"/>
      <c r="CP23" s="278"/>
      <c r="CQ23" s="278"/>
    </row>
    <row r="24" spans="1:95" ht="78.75" customHeight="1">
      <c r="A24" s="524"/>
      <c r="B24" s="524"/>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296">
        <f t="shared" si="0"/>
        <v>5</v>
      </c>
      <c r="AH24" s="524"/>
      <c r="AI24" s="524"/>
      <c r="AJ24" s="524"/>
      <c r="AK24" s="297">
        <v>3</v>
      </c>
      <c r="AL24" s="317" t="s">
        <v>731</v>
      </c>
      <c r="AM24" s="299"/>
      <c r="AN24" s="299" t="str">
        <f t="shared" si="1"/>
        <v/>
      </c>
      <c r="AO24" s="299"/>
      <c r="AP24" s="299" t="str">
        <f t="shared" si="2"/>
        <v/>
      </c>
      <c r="AQ24" s="299"/>
      <c r="AR24" s="299" t="str">
        <f t="shared" si="3"/>
        <v/>
      </c>
      <c r="AS24" s="299"/>
      <c r="AT24" s="299" t="str">
        <f t="shared" si="4"/>
        <v/>
      </c>
      <c r="AU24" s="299"/>
      <c r="AV24" s="299" t="str">
        <f t="shared" si="5"/>
        <v/>
      </c>
      <c r="AW24" s="299"/>
      <c r="AX24" s="299" t="str">
        <f t="shared" si="6"/>
        <v/>
      </c>
      <c r="AY24" s="299"/>
      <c r="AZ24" s="299" t="str">
        <f t="shared" si="7"/>
        <v/>
      </c>
      <c r="BA24" s="300"/>
      <c r="BB24" s="299"/>
      <c r="BC24" s="299"/>
      <c r="BD24" s="299"/>
      <c r="BE24" s="301"/>
      <c r="BF24" s="524"/>
      <c r="BG24" s="524"/>
      <c r="BH24" s="524"/>
      <c r="BI24" s="524"/>
      <c r="BJ24" s="524"/>
      <c r="BK24" s="524"/>
      <c r="BL24" s="524"/>
      <c r="BM24" s="524"/>
      <c r="BN24" s="327" t="s">
        <v>696</v>
      </c>
      <c r="BO24" s="302" t="s">
        <v>1081</v>
      </c>
      <c r="BP24" s="302" t="s">
        <v>1080</v>
      </c>
      <c r="BQ24" s="302" t="s">
        <v>1079</v>
      </c>
      <c r="BR24" s="302" t="s">
        <v>1078</v>
      </c>
      <c r="BS24" s="302" t="s">
        <v>1077</v>
      </c>
      <c r="BT24" s="328">
        <v>44985</v>
      </c>
      <c r="BU24" s="328">
        <v>45290</v>
      </c>
      <c r="BV24" s="302">
        <v>4465</v>
      </c>
      <c r="BW24" s="302"/>
      <c r="BX24" s="278"/>
      <c r="BY24" s="278"/>
      <c r="BZ24" s="278"/>
      <c r="CA24" s="278"/>
      <c r="CB24" s="278"/>
      <c r="CC24" s="278"/>
      <c r="CD24" s="278"/>
      <c r="CE24" s="278"/>
      <c r="CF24" s="278"/>
      <c r="CG24" s="278"/>
      <c r="CH24" s="278"/>
      <c r="CI24" s="278"/>
      <c r="CJ24" s="278"/>
      <c r="CK24" s="278"/>
      <c r="CL24" s="278"/>
      <c r="CM24" s="278"/>
      <c r="CN24" s="278"/>
      <c r="CO24" s="278"/>
      <c r="CP24" s="278"/>
      <c r="CQ24" s="278"/>
    </row>
    <row r="25" spans="1:95" ht="116.25" customHeight="1">
      <c r="A25" s="523">
        <v>6</v>
      </c>
      <c r="B25" s="523" t="s">
        <v>1076</v>
      </c>
      <c r="C25" s="523" t="s">
        <v>1075</v>
      </c>
      <c r="D25" s="523" t="s">
        <v>1074</v>
      </c>
      <c r="E25" s="306" t="s">
        <v>1073</v>
      </c>
      <c r="F25" s="306" t="s">
        <v>1072</v>
      </c>
      <c r="G25" s="523" t="s">
        <v>1071</v>
      </c>
      <c r="H25" s="523" t="s">
        <v>709</v>
      </c>
      <c r="I25" s="318" t="s">
        <v>732</v>
      </c>
      <c r="J25" s="523">
        <v>1</v>
      </c>
      <c r="K25" s="516" t="str">
        <f>IF(J25&lt;=0,"",IF(J25=1,"Rara vez",IF(J25=2,"Improbable",IF(J25=3,"Posible",IF(J25=4,"Probable",IF(J25=5,"Casi Seguro"))))))</f>
        <v>Rara vez</v>
      </c>
      <c r="L25" s="532">
        <f>IF(K25="","",IF(K25="Rara vez",0.2,IF(K25="Improbable",0.4,IF(K25="Posible",0.6,IF(K25="Probable",0.8,IF(K25="Casi seguro",1,))))))</f>
        <v>0.2</v>
      </c>
      <c r="M25" s="532" t="s">
        <v>707</v>
      </c>
      <c r="N25" s="532" t="s">
        <v>707</v>
      </c>
      <c r="O25" s="532" t="s">
        <v>707</v>
      </c>
      <c r="P25" s="532" t="s">
        <v>706</v>
      </c>
      <c r="Q25" s="532" t="s">
        <v>707</v>
      </c>
      <c r="R25" s="532" t="s">
        <v>707</v>
      </c>
      <c r="S25" s="532" t="s">
        <v>707</v>
      </c>
      <c r="T25" s="532" t="s">
        <v>706</v>
      </c>
      <c r="U25" s="532" t="s">
        <v>706</v>
      </c>
      <c r="V25" s="532" t="s">
        <v>707</v>
      </c>
      <c r="W25" s="532" t="s">
        <v>707</v>
      </c>
      <c r="X25" s="532" t="s">
        <v>707</v>
      </c>
      <c r="Y25" s="532" t="s">
        <v>707</v>
      </c>
      <c r="Z25" s="532" t="s">
        <v>706</v>
      </c>
      <c r="AA25" s="532" t="s">
        <v>707</v>
      </c>
      <c r="AB25" s="532" t="s">
        <v>706</v>
      </c>
      <c r="AC25" s="532" t="s">
        <v>707</v>
      </c>
      <c r="AD25" s="532" t="s">
        <v>706</v>
      </c>
      <c r="AE25" s="532" t="s">
        <v>706</v>
      </c>
      <c r="AF25" s="534">
        <f>IF(AB25="Si","19",COUNTIF(M25:AE26,"si"))</f>
        <v>12</v>
      </c>
      <c r="AG25" s="296">
        <f t="shared" si="0"/>
        <v>20</v>
      </c>
      <c r="AH25" s="516" t="str">
        <f>IF(AG25=5,"Moderado",IF(AG25=10,"Mayor",IF(AG25=20,"Catastrófico",0)))</f>
        <v>Catastrófico</v>
      </c>
      <c r="AI25" s="532">
        <f>IF(AH25="","",IF(AH25="Leve",0.2,IF(AH25="Menor",0.4,IF(AH25="Moderado",0.6,IF(AH25="Mayor",0.8,IF(AH25="Catastrófico",1,))))))</f>
        <v>1</v>
      </c>
      <c r="AJ25" s="516"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297">
        <v>1</v>
      </c>
      <c r="AL25" s="298" t="s">
        <v>1210</v>
      </c>
      <c r="AM25" s="299" t="s">
        <v>742</v>
      </c>
      <c r="AN25" s="299">
        <f t="shared" si="1"/>
        <v>15</v>
      </c>
      <c r="AO25" s="299" t="s">
        <v>741</v>
      </c>
      <c r="AP25" s="299">
        <f t="shared" si="2"/>
        <v>15</v>
      </c>
      <c r="AQ25" s="299" t="s">
        <v>702</v>
      </c>
      <c r="AR25" s="299">
        <f t="shared" si="3"/>
        <v>15</v>
      </c>
      <c r="AS25" s="299" t="s">
        <v>701</v>
      </c>
      <c r="AT25" s="299">
        <f t="shared" si="4"/>
        <v>15</v>
      </c>
      <c r="AU25" s="299" t="s">
        <v>700</v>
      </c>
      <c r="AV25" s="299">
        <f t="shared" si="5"/>
        <v>15</v>
      </c>
      <c r="AW25" s="299" t="s">
        <v>699</v>
      </c>
      <c r="AX25" s="299">
        <f t="shared" si="6"/>
        <v>15</v>
      </c>
      <c r="AY25" s="299" t="s">
        <v>698</v>
      </c>
      <c r="AZ25" s="299">
        <f t="shared" si="7"/>
        <v>15</v>
      </c>
      <c r="BA25" s="300">
        <f>SUM(AN25,AP25,AR25,AT25,AV25,AX25,AZ25)</f>
        <v>105</v>
      </c>
      <c r="BB25" s="299" t="str">
        <f>IF(BA25&gt;=96,"Fuerte",IF(AND(BA25&gt;=86, BA25&lt;96),"Moderado",IF(BA25&lt;86,"Débil")))</f>
        <v>Fuerte</v>
      </c>
      <c r="BC25" s="299" t="s">
        <v>697</v>
      </c>
      <c r="BD25" s="299">
        <f>VALUE(IF(OR(AND(BB25="Fuerte",BC25="Fuerte")),"100",IF(OR(AND(BB25="Fuerte",BC25="Moderado"),AND(BB25="Moderado",BC25="Fuerte"),AND(BB25="Moderado",BC25="Moderado")),"50",IF(OR(AND(BB25="Fuerte",BC25="Débil"),AND(BB25="Moderado",BC25="Débil"),AND(BB25="Débil",BC25="Fuerte"),AND(BB25="Débil",BC25="Moderado"),AND(BB25="Débil",BC25="Débil")),"0",))))</f>
        <v>100</v>
      </c>
      <c r="BE25" s="301" t="str">
        <f>IF(BD25=100,"Fuerte",IF(BD25=50,"Moderado",IF(BD25=0,"Débil")))</f>
        <v>Fuerte</v>
      </c>
      <c r="BF25" s="533">
        <f>AVERAGE(BD25:BD26)</f>
        <v>100</v>
      </c>
      <c r="BG25" s="533" t="str">
        <f>IF(BF25=100,"Fuerte",IF(AND(BF25&lt;=99, BF25&gt;=50),"Moderado",IF(BF25&lt;50,"Débil")))</f>
        <v>Fuerte</v>
      </c>
      <c r="BH25" s="525">
        <f>IF(BG25="Fuerte",(J25-2),IF(BG25="Moderado",(J25-1), IF(BG25="Débil",((J25-0)))))</f>
        <v>-1</v>
      </c>
      <c r="BI25" s="525" t="str">
        <f>IF(BH25&lt;=0,"Rara vez",IF(BH25=1,"Rara vez",IF(BH25=2,"Improbable",IF(BH25=3,"Posible",IF(BH25=4,"Probable",IF(BH25=5,"Casi Seguro"))))))</f>
        <v>Rara vez</v>
      </c>
      <c r="BJ25" s="532">
        <f>IF(BI25="","",IF(BI25="Rara vez",0.2,IF(BI25="Improbable",0.4,IF(BI25="Posible",0.6,IF(BI25="Probable",0.8,IF(BI25="Casi seguro",1,))))))</f>
        <v>0.2</v>
      </c>
      <c r="BK25" s="525" t="str">
        <f>IFERROR(IF(AG25=5,"Moderado",IF(AG25=10,"Mayor",IF(AG25=20,"Catastrófico",0))),"")</f>
        <v>Catastrófico</v>
      </c>
      <c r="BL25" s="532">
        <f>IF(AH25="","",IF(AH25="Moderado",0.6,IF(AH25="Mayor",0.8,IF(AH25="Catastrófico",1,))))</f>
        <v>1</v>
      </c>
      <c r="BM25" s="525"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301" t="s">
        <v>696</v>
      </c>
      <c r="BO25" s="302" t="s">
        <v>1070</v>
      </c>
      <c r="BP25" s="302" t="s">
        <v>1069</v>
      </c>
      <c r="BQ25" s="302" t="s">
        <v>1068</v>
      </c>
      <c r="BR25" s="302" t="s">
        <v>1067</v>
      </c>
      <c r="BS25" s="302" t="s">
        <v>1061</v>
      </c>
      <c r="BT25" s="328">
        <v>44985</v>
      </c>
      <c r="BU25" s="328">
        <v>45291</v>
      </c>
      <c r="BV25" s="297"/>
      <c r="BW25" s="297"/>
      <c r="BX25" s="278"/>
      <c r="BY25" s="278"/>
      <c r="BZ25" s="278"/>
      <c r="CA25" s="278"/>
      <c r="CB25" s="278"/>
      <c r="CC25" s="278"/>
      <c r="CD25" s="278"/>
      <c r="CE25" s="278"/>
      <c r="CF25" s="278"/>
      <c r="CG25" s="278"/>
      <c r="CH25" s="278"/>
      <c r="CI25" s="278"/>
      <c r="CJ25" s="278"/>
      <c r="CK25" s="278"/>
      <c r="CL25" s="278"/>
      <c r="CM25" s="278"/>
      <c r="CN25" s="278"/>
      <c r="CO25" s="278"/>
      <c r="CP25" s="278"/>
      <c r="CQ25" s="278"/>
    </row>
    <row r="26" spans="1:95" ht="126" customHeight="1">
      <c r="A26" s="524"/>
      <c r="B26" s="524"/>
      <c r="C26" s="524"/>
      <c r="D26" s="524"/>
      <c r="E26" s="306"/>
      <c r="F26" s="306"/>
      <c r="G26" s="524"/>
      <c r="H26" s="524"/>
      <c r="I26" s="318" t="s">
        <v>758</v>
      </c>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296">
        <f t="shared" si="0"/>
        <v>5</v>
      </c>
      <c r="AH26" s="524"/>
      <c r="AI26" s="524"/>
      <c r="AJ26" s="524"/>
      <c r="AK26" s="297">
        <v>2</v>
      </c>
      <c r="AL26" s="298" t="s">
        <v>1066</v>
      </c>
      <c r="AM26" s="299" t="s">
        <v>742</v>
      </c>
      <c r="AN26" s="299">
        <f t="shared" si="1"/>
        <v>15</v>
      </c>
      <c r="AO26" s="299" t="s">
        <v>741</v>
      </c>
      <c r="AP26" s="299">
        <f t="shared" si="2"/>
        <v>15</v>
      </c>
      <c r="AQ26" s="299" t="s">
        <v>702</v>
      </c>
      <c r="AR26" s="299">
        <f t="shared" si="3"/>
        <v>15</v>
      </c>
      <c r="AS26" s="299" t="s">
        <v>701</v>
      </c>
      <c r="AT26" s="299">
        <f t="shared" si="4"/>
        <v>15</v>
      </c>
      <c r="AU26" s="299" t="s">
        <v>700</v>
      </c>
      <c r="AV26" s="299">
        <f t="shared" si="5"/>
        <v>15</v>
      </c>
      <c r="AW26" s="299" t="s">
        <v>699</v>
      </c>
      <c r="AX26" s="299">
        <f t="shared" si="6"/>
        <v>15</v>
      </c>
      <c r="AY26" s="299" t="s">
        <v>698</v>
      </c>
      <c r="AZ26" s="299">
        <f t="shared" si="7"/>
        <v>15</v>
      </c>
      <c r="BA26" s="300">
        <f>SUM(AN26,AP26,AR26,AT26,AV26,AX26,AZ26)</f>
        <v>105</v>
      </c>
      <c r="BB26" s="299" t="str">
        <f>IF(BA26&gt;=96,"Fuerte",IF(AND(BA26&gt;=86, BA26&lt;96),"Moderado",IF(BA26&lt;86,"Débil")))</f>
        <v>Fuerte</v>
      </c>
      <c r="BC26" s="299" t="s">
        <v>697</v>
      </c>
      <c r="BD26" s="299">
        <f>VALUE(IF(OR(AND(BB26="Fuerte",BC26="Fuerte")),"100",IF(OR(AND(BB26="Fuerte",BC26="Moderado"),AND(BB26="Moderado",BC26="Fuerte"),AND(BB26="Moderado",BC26="Moderado")),"50",IF(OR(AND(BB26="Fuerte",BC26="Débil"),AND(BB26="Moderado",BC26="Débil"),AND(BB26="Débil",BC26="Fuerte"),AND(BB26="Débil",BC26="Moderado"),AND(BB26="Débil",BC26="Débil")),"0",))))</f>
        <v>100</v>
      </c>
      <c r="BE26" s="301" t="str">
        <f>IF(BD26=100,"Fuerte",IF(BD26=50,"Moderado",IF(BD26=0,"Débil")))</f>
        <v>Fuerte</v>
      </c>
      <c r="BF26" s="524"/>
      <c r="BG26" s="524"/>
      <c r="BH26" s="524"/>
      <c r="BI26" s="524"/>
      <c r="BJ26" s="524"/>
      <c r="BK26" s="524"/>
      <c r="BL26" s="524"/>
      <c r="BM26" s="524"/>
      <c r="BN26" s="301" t="s">
        <v>696</v>
      </c>
      <c r="BO26" s="302" t="s">
        <v>1065</v>
      </c>
      <c r="BP26" s="302" t="s">
        <v>1064</v>
      </c>
      <c r="BQ26" s="302" t="s">
        <v>1063</v>
      </c>
      <c r="BR26" s="302" t="s">
        <v>1062</v>
      </c>
      <c r="BS26" s="302" t="s">
        <v>1061</v>
      </c>
      <c r="BT26" s="328">
        <v>44985</v>
      </c>
      <c r="BU26" s="328">
        <v>45291</v>
      </c>
      <c r="BV26" s="297"/>
      <c r="BW26" s="297"/>
      <c r="BX26" s="278"/>
      <c r="BY26" s="278"/>
      <c r="BZ26" s="278"/>
      <c r="CA26" s="278"/>
      <c r="CB26" s="278"/>
      <c r="CC26" s="278"/>
      <c r="CD26" s="278"/>
      <c r="CE26" s="278"/>
      <c r="CF26" s="278"/>
      <c r="CG26" s="278"/>
      <c r="CH26" s="278"/>
      <c r="CI26" s="278"/>
      <c r="CJ26" s="278"/>
      <c r="CK26" s="278"/>
      <c r="CL26" s="278"/>
      <c r="CM26" s="278"/>
      <c r="CN26" s="278"/>
      <c r="CO26" s="278"/>
      <c r="CP26" s="278"/>
      <c r="CQ26" s="278"/>
    </row>
    <row r="27" spans="1:95" ht="78.75" customHeight="1">
      <c r="A27" s="524"/>
      <c r="B27" s="524"/>
      <c r="C27" s="524"/>
      <c r="D27" s="524"/>
      <c r="E27" s="306"/>
      <c r="F27" s="306"/>
      <c r="G27" s="524"/>
      <c r="H27" s="524"/>
      <c r="I27" s="318" t="s">
        <v>728</v>
      </c>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296">
        <f t="shared" si="0"/>
        <v>5</v>
      </c>
      <c r="AH27" s="524"/>
      <c r="AI27" s="524"/>
      <c r="AJ27" s="524"/>
      <c r="AK27" s="297">
        <v>3</v>
      </c>
      <c r="AL27" s="317" t="s">
        <v>731</v>
      </c>
      <c r="AM27" s="299"/>
      <c r="AN27" s="299" t="str">
        <f t="shared" si="1"/>
        <v/>
      </c>
      <c r="AO27" s="299"/>
      <c r="AP27" s="299" t="str">
        <f t="shared" si="2"/>
        <v/>
      </c>
      <c r="AQ27" s="299"/>
      <c r="AR27" s="299" t="str">
        <f t="shared" si="3"/>
        <v/>
      </c>
      <c r="AS27" s="299"/>
      <c r="AT27" s="299" t="str">
        <f t="shared" si="4"/>
        <v/>
      </c>
      <c r="AU27" s="299"/>
      <c r="AV27" s="299" t="str">
        <f t="shared" si="5"/>
        <v/>
      </c>
      <c r="AW27" s="299"/>
      <c r="AX27" s="299" t="str">
        <f t="shared" si="6"/>
        <v/>
      </c>
      <c r="AY27" s="299"/>
      <c r="AZ27" s="299" t="str">
        <f t="shared" si="7"/>
        <v/>
      </c>
      <c r="BA27" s="300"/>
      <c r="BB27" s="299"/>
      <c r="BC27" s="299"/>
      <c r="BD27" s="299"/>
      <c r="BE27" s="301"/>
      <c r="BF27" s="524"/>
      <c r="BG27" s="524"/>
      <c r="BH27" s="524"/>
      <c r="BI27" s="524"/>
      <c r="BJ27" s="524"/>
      <c r="BK27" s="524"/>
      <c r="BL27" s="524"/>
      <c r="BM27" s="524"/>
      <c r="BN27" s="301"/>
      <c r="BO27" s="297"/>
      <c r="BP27" s="297"/>
      <c r="BQ27" s="297"/>
      <c r="BR27" s="297"/>
      <c r="BS27" s="297"/>
      <c r="BT27" s="304"/>
      <c r="BU27" s="304"/>
      <c r="BV27" s="297"/>
      <c r="BW27" s="297"/>
      <c r="BX27" s="278"/>
      <c r="BY27" s="278"/>
      <c r="BZ27" s="278"/>
      <c r="CA27" s="278"/>
      <c r="CB27" s="278"/>
      <c r="CC27" s="278"/>
      <c r="CD27" s="278"/>
      <c r="CE27" s="278"/>
      <c r="CF27" s="278"/>
      <c r="CG27" s="278"/>
      <c r="CH27" s="278"/>
      <c r="CI27" s="278"/>
      <c r="CJ27" s="278"/>
      <c r="CK27" s="278"/>
      <c r="CL27" s="278"/>
      <c r="CM27" s="278"/>
      <c r="CN27" s="278"/>
      <c r="CO27" s="278"/>
      <c r="CP27" s="278"/>
      <c r="CQ27" s="278"/>
    </row>
    <row r="28" spans="1:95" ht="78.75" customHeight="1">
      <c r="A28" s="524"/>
      <c r="B28" s="524"/>
      <c r="C28" s="524"/>
      <c r="D28" s="524"/>
      <c r="E28" s="306"/>
      <c r="F28" s="306"/>
      <c r="G28" s="524"/>
      <c r="H28" s="524"/>
      <c r="I28" s="318" t="s">
        <v>708</v>
      </c>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296">
        <f t="shared" si="0"/>
        <v>5</v>
      </c>
      <c r="AH28" s="524"/>
      <c r="AI28" s="524"/>
      <c r="AJ28" s="524"/>
      <c r="AK28" s="297">
        <v>4</v>
      </c>
      <c r="AL28" s="317" t="s">
        <v>731</v>
      </c>
      <c r="AM28" s="299"/>
      <c r="AN28" s="299" t="str">
        <f t="shared" si="1"/>
        <v/>
      </c>
      <c r="AO28" s="299"/>
      <c r="AP28" s="299" t="str">
        <f t="shared" si="2"/>
        <v/>
      </c>
      <c r="AQ28" s="299"/>
      <c r="AR28" s="299" t="str">
        <f t="shared" si="3"/>
        <v/>
      </c>
      <c r="AS28" s="299"/>
      <c r="AT28" s="299" t="str">
        <f t="shared" si="4"/>
        <v/>
      </c>
      <c r="AU28" s="299"/>
      <c r="AV28" s="299" t="str">
        <f t="shared" si="5"/>
        <v/>
      </c>
      <c r="AW28" s="299"/>
      <c r="AX28" s="299" t="str">
        <f t="shared" si="6"/>
        <v/>
      </c>
      <c r="AY28" s="299"/>
      <c r="AZ28" s="299" t="str">
        <f t="shared" si="7"/>
        <v/>
      </c>
      <c r="BA28" s="300"/>
      <c r="BB28" s="299"/>
      <c r="BC28" s="299"/>
      <c r="BD28" s="299"/>
      <c r="BE28" s="301"/>
      <c r="BF28" s="524"/>
      <c r="BG28" s="524"/>
      <c r="BH28" s="524"/>
      <c r="BI28" s="524"/>
      <c r="BJ28" s="524"/>
      <c r="BK28" s="524"/>
      <c r="BL28" s="524"/>
      <c r="BM28" s="524"/>
      <c r="BN28" s="301"/>
      <c r="BO28" s="297"/>
      <c r="BP28" s="297"/>
      <c r="BQ28" s="297"/>
      <c r="BR28" s="297"/>
      <c r="BS28" s="297"/>
      <c r="BT28" s="304"/>
      <c r="BU28" s="304"/>
      <c r="BV28" s="297"/>
      <c r="BW28" s="297"/>
      <c r="BX28" s="278"/>
      <c r="BY28" s="278"/>
      <c r="BZ28" s="278"/>
      <c r="CA28" s="278"/>
      <c r="CB28" s="278"/>
      <c r="CC28" s="278"/>
      <c r="CD28" s="278"/>
      <c r="CE28" s="278"/>
      <c r="CF28" s="278"/>
      <c r="CG28" s="278"/>
      <c r="CH28" s="278"/>
      <c r="CI28" s="278"/>
      <c r="CJ28" s="278"/>
      <c r="CK28" s="278"/>
      <c r="CL28" s="278"/>
      <c r="CM28" s="278"/>
      <c r="CN28" s="278"/>
      <c r="CO28" s="278"/>
      <c r="CP28" s="278"/>
      <c r="CQ28" s="278"/>
    </row>
    <row r="29" spans="1:95" ht="78.75" customHeight="1">
      <c r="A29" s="524"/>
      <c r="B29" s="524"/>
      <c r="C29" s="524"/>
      <c r="D29" s="524"/>
      <c r="E29" s="306"/>
      <c r="F29" s="306"/>
      <c r="G29" s="524"/>
      <c r="H29" s="524"/>
      <c r="I29" s="318" t="s">
        <v>733</v>
      </c>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296">
        <f t="shared" si="0"/>
        <v>5</v>
      </c>
      <c r="AH29" s="524"/>
      <c r="AI29" s="524"/>
      <c r="AJ29" s="524"/>
      <c r="AK29" s="297">
        <v>5</v>
      </c>
      <c r="AL29" s="317" t="s">
        <v>731</v>
      </c>
      <c r="AM29" s="299"/>
      <c r="AN29" s="299" t="str">
        <f t="shared" si="1"/>
        <v/>
      </c>
      <c r="AO29" s="299"/>
      <c r="AP29" s="299" t="str">
        <f t="shared" si="2"/>
        <v/>
      </c>
      <c r="AQ29" s="299"/>
      <c r="AR29" s="299" t="str">
        <f t="shared" si="3"/>
        <v/>
      </c>
      <c r="AS29" s="299"/>
      <c r="AT29" s="299" t="str">
        <f t="shared" si="4"/>
        <v/>
      </c>
      <c r="AU29" s="299"/>
      <c r="AV29" s="299" t="str">
        <f t="shared" si="5"/>
        <v/>
      </c>
      <c r="AW29" s="299"/>
      <c r="AX29" s="299" t="str">
        <f t="shared" si="6"/>
        <v/>
      </c>
      <c r="AY29" s="299"/>
      <c r="AZ29" s="299" t="str">
        <f t="shared" si="7"/>
        <v/>
      </c>
      <c r="BA29" s="300"/>
      <c r="BB29" s="299"/>
      <c r="BC29" s="299"/>
      <c r="BD29" s="299"/>
      <c r="BE29" s="301"/>
      <c r="BF29" s="524"/>
      <c r="BG29" s="524"/>
      <c r="BH29" s="524"/>
      <c r="BI29" s="524"/>
      <c r="BJ29" s="524"/>
      <c r="BK29" s="524"/>
      <c r="BL29" s="524"/>
      <c r="BM29" s="524"/>
      <c r="BN29" s="301"/>
      <c r="BO29" s="297"/>
      <c r="BP29" s="297"/>
      <c r="BQ29" s="297"/>
      <c r="BR29" s="297"/>
      <c r="BS29" s="297"/>
      <c r="BT29" s="304"/>
      <c r="BU29" s="304"/>
      <c r="BV29" s="297"/>
      <c r="BW29" s="297"/>
      <c r="BX29" s="278"/>
      <c r="BY29" s="278"/>
      <c r="BZ29" s="278"/>
      <c r="CA29" s="278"/>
      <c r="CB29" s="278"/>
      <c r="CC29" s="278"/>
      <c r="CD29" s="278"/>
      <c r="CE29" s="278"/>
      <c r="CF29" s="278"/>
      <c r="CG29" s="278"/>
      <c r="CH29" s="278"/>
      <c r="CI29" s="278"/>
      <c r="CJ29" s="278"/>
      <c r="CK29" s="278"/>
      <c r="CL29" s="278"/>
      <c r="CM29" s="278"/>
      <c r="CN29" s="278"/>
      <c r="CO29" s="278"/>
      <c r="CP29" s="278"/>
      <c r="CQ29" s="278"/>
    </row>
    <row r="30" spans="1:95" ht="78.75" customHeight="1">
      <c r="A30" s="515"/>
      <c r="B30" s="515"/>
      <c r="C30" s="515"/>
      <c r="D30" s="515"/>
      <c r="E30" s="329"/>
      <c r="F30" s="329"/>
      <c r="G30" s="515"/>
      <c r="H30" s="515"/>
      <c r="I30" s="318" t="s">
        <v>1036</v>
      </c>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296">
        <f t="shared" si="0"/>
        <v>5</v>
      </c>
      <c r="AH30" s="515"/>
      <c r="AI30" s="515"/>
      <c r="AJ30" s="515"/>
      <c r="AK30" s="297">
        <v>6</v>
      </c>
      <c r="AL30" s="317" t="s">
        <v>731</v>
      </c>
      <c r="AM30" s="299"/>
      <c r="AN30" s="299" t="str">
        <f t="shared" si="1"/>
        <v/>
      </c>
      <c r="AO30" s="299"/>
      <c r="AP30" s="299" t="str">
        <f t="shared" si="2"/>
        <v/>
      </c>
      <c r="AQ30" s="299"/>
      <c r="AR30" s="299" t="str">
        <f t="shared" si="3"/>
        <v/>
      </c>
      <c r="AS30" s="299"/>
      <c r="AT30" s="299" t="str">
        <f t="shared" si="4"/>
        <v/>
      </c>
      <c r="AU30" s="299"/>
      <c r="AV30" s="299" t="str">
        <f t="shared" si="5"/>
        <v/>
      </c>
      <c r="AW30" s="299"/>
      <c r="AX30" s="299" t="str">
        <f t="shared" si="6"/>
        <v/>
      </c>
      <c r="AY30" s="299"/>
      <c r="AZ30" s="299" t="str">
        <f t="shared" si="7"/>
        <v/>
      </c>
      <c r="BA30" s="300"/>
      <c r="BB30" s="299"/>
      <c r="BC30" s="299"/>
      <c r="BD30" s="299"/>
      <c r="BE30" s="301"/>
      <c r="BF30" s="515"/>
      <c r="BG30" s="515"/>
      <c r="BH30" s="515"/>
      <c r="BI30" s="515"/>
      <c r="BJ30" s="515"/>
      <c r="BK30" s="515"/>
      <c r="BL30" s="515"/>
      <c r="BM30" s="515"/>
      <c r="BN30" s="301"/>
      <c r="BO30" s="297"/>
      <c r="BP30" s="297"/>
      <c r="BQ30" s="297"/>
      <c r="BR30" s="297"/>
      <c r="BS30" s="297"/>
      <c r="BT30" s="304"/>
      <c r="BU30" s="304"/>
      <c r="BV30" s="297"/>
      <c r="BW30" s="297"/>
      <c r="BX30" s="278"/>
      <c r="BY30" s="278"/>
      <c r="BZ30" s="278"/>
      <c r="CA30" s="278"/>
      <c r="CB30" s="278"/>
      <c r="CC30" s="278"/>
      <c r="CD30" s="278"/>
      <c r="CE30" s="278"/>
      <c r="CF30" s="278"/>
      <c r="CG30" s="278"/>
      <c r="CH30" s="278"/>
      <c r="CI30" s="278"/>
      <c r="CJ30" s="278"/>
      <c r="CK30" s="278"/>
      <c r="CL30" s="278"/>
      <c r="CM30" s="278"/>
      <c r="CN30" s="278"/>
      <c r="CO30" s="278"/>
      <c r="CP30" s="278"/>
      <c r="CQ30" s="278"/>
    </row>
    <row r="31" spans="1:95" ht="198" customHeight="1">
      <c r="A31" s="523">
        <v>7</v>
      </c>
      <c r="B31" s="523" t="s">
        <v>1060</v>
      </c>
      <c r="C31" s="523" t="s">
        <v>1059</v>
      </c>
      <c r="D31" s="523" t="s">
        <v>1058</v>
      </c>
      <c r="E31" s="307" t="s">
        <v>1057</v>
      </c>
      <c r="F31" s="307" t="s">
        <v>1056</v>
      </c>
      <c r="G31" s="523" t="s">
        <v>1055</v>
      </c>
      <c r="H31" s="523" t="s">
        <v>709</v>
      </c>
      <c r="I31" s="308" t="s">
        <v>732</v>
      </c>
      <c r="J31" s="523">
        <v>5</v>
      </c>
      <c r="K31" s="516" t="str">
        <f>IF(J31&lt;=0,"",IF(J31=1,"Rara vez",IF(J31=2,"Improbable",IF(J31=3,"Posible",IF(J31=4,"Probable",IF(J31=5,"Casi Seguro"))))))</f>
        <v>Casi Seguro</v>
      </c>
      <c r="L31" s="532">
        <f>IF(K31="","",IF(K31="Rara vez",0.2,IF(K31="Improbable",0.4,IF(K31="Posible",0.6,IF(K31="Probable",0.8,IF(K31="Casi seguro",1,))))))</f>
        <v>1</v>
      </c>
      <c r="M31" s="532" t="s">
        <v>707</v>
      </c>
      <c r="N31" s="532" t="s">
        <v>706</v>
      </c>
      <c r="O31" s="532" t="s">
        <v>707</v>
      </c>
      <c r="P31" s="532" t="s">
        <v>707</v>
      </c>
      <c r="Q31" s="532" t="s">
        <v>707</v>
      </c>
      <c r="R31" s="532" t="s">
        <v>707</v>
      </c>
      <c r="S31" s="532" t="s">
        <v>707</v>
      </c>
      <c r="T31" s="532" t="s">
        <v>706</v>
      </c>
      <c r="U31" s="532" t="s">
        <v>707</v>
      </c>
      <c r="V31" s="532" t="s">
        <v>707</v>
      </c>
      <c r="W31" s="532" t="s">
        <v>707</v>
      </c>
      <c r="X31" s="532" t="s">
        <v>707</v>
      </c>
      <c r="Y31" s="532" t="s">
        <v>707</v>
      </c>
      <c r="Z31" s="532" t="s">
        <v>707</v>
      </c>
      <c r="AA31" s="532" t="s">
        <v>707</v>
      </c>
      <c r="AB31" s="532" t="s">
        <v>706</v>
      </c>
      <c r="AC31" s="532" t="s">
        <v>707</v>
      </c>
      <c r="AD31" s="532" t="s">
        <v>706</v>
      </c>
      <c r="AE31" s="532" t="s">
        <v>706</v>
      </c>
      <c r="AF31" s="534">
        <f>IF(AB31="Si","19",COUNTIF(M31:AE32,"si"))</f>
        <v>14</v>
      </c>
      <c r="AG31" s="296">
        <f t="shared" si="0"/>
        <v>20</v>
      </c>
      <c r="AH31" s="516" t="str">
        <f>IF(AG31=5,"Moderado",IF(AG31=10,"Mayor",IF(AG31=20,"Catastrófico",0)))</f>
        <v>Catastrófico</v>
      </c>
      <c r="AI31" s="532">
        <f>IF(AH31="","",IF(AH31="Leve",0.2,IF(AH31="Menor",0.4,IF(AH31="Moderado",0.6,IF(AH31="Mayor",0.8,IF(AH31="Catastrófico",1,))))))</f>
        <v>1</v>
      </c>
      <c r="AJ31" s="516"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297">
        <v>1</v>
      </c>
      <c r="AL31" s="319" t="s">
        <v>1054</v>
      </c>
      <c r="AM31" s="299" t="s">
        <v>742</v>
      </c>
      <c r="AN31" s="299">
        <f t="shared" si="1"/>
        <v>15</v>
      </c>
      <c r="AO31" s="299" t="s">
        <v>741</v>
      </c>
      <c r="AP31" s="299">
        <f t="shared" si="2"/>
        <v>15</v>
      </c>
      <c r="AQ31" s="299" t="s">
        <v>702</v>
      </c>
      <c r="AR31" s="299">
        <f t="shared" si="3"/>
        <v>15</v>
      </c>
      <c r="AS31" s="299" t="s">
        <v>701</v>
      </c>
      <c r="AT31" s="299">
        <f t="shared" si="4"/>
        <v>15</v>
      </c>
      <c r="AU31" s="299" t="s">
        <v>700</v>
      </c>
      <c r="AV31" s="299">
        <f t="shared" si="5"/>
        <v>15</v>
      </c>
      <c r="AW31" s="299" t="s">
        <v>699</v>
      </c>
      <c r="AX31" s="299">
        <f t="shared" si="6"/>
        <v>15</v>
      </c>
      <c r="AY31" s="299" t="s">
        <v>698</v>
      </c>
      <c r="AZ31" s="299">
        <f t="shared" si="7"/>
        <v>15</v>
      </c>
      <c r="BA31" s="300">
        <f t="shared" ref="BA31" si="16">SUM(AN31,AP31,AR31,AT31,AV31,AX31,AZ31)</f>
        <v>105</v>
      </c>
      <c r="BB31" s="299" t="str">
        <f t="shared" ref="BB31" si="17">IF(BA31&gt;=96,"Fuerte",IF(AND(BA31&gt;=86, BA31&lt;96),"Moderado",IF(BA31&lt;86,"Débil")))</f>
        <v>Fuerte</v>
      </c>
      <c r="BC31" s="299" t="s">
        <v>92</v>
      </c>
      <c r="BD31" s="299">
        <f t="shared" ref="BD31" si="18">VALUE(IF(OR(AND(BB31="Fuerte",BC31="Fuerte")),"100",IF(OR(AND(BB31="Fuerte",BC31="Moderado"),AND(BB31="Moderado",BC31="Fuerte"),AND(BB31="Moderado",BC31="Moderado")),"50",IF(OR(AND(BB31="Fuerte",BC31="Débil"),AND(BB31="Moderado",BC31="Débil"),AND(BB31="Débil",BC31="Fuerte"),AND(BB31="Débil",BC31="Moderado"),AND(BB31="Débil",BC31="Débil")),"0",))))</f>
        <v>50</v>
      </c>
      <c r="BE31" s="301" t="str">
        <f t="shared" ref="BE31" si="19">IF(BD31=100,"Fuerte",IF(BD31=50,"Moderado",IF(BD31=0,"Débil")))</f>
        <v>Moderado</v>
      </c>
      <c r="BF31" s="533">
        <f>AVERAGE(BD31:BD31)</f>
        <v>50</v>
      </c>
      <c r="BG31" s="533" t="str">
        <f>IF(BF31=100,"Fuerte",IF(AND(BF31&lt;=99, BF31&gt;=50),"Moderado",IF(BF31&lt;50,"Débil")))</f>
        <v>Moderado</v>
      </c>
      <c r="BH31" s="525">
        <f>IF(BG31="Fuerte",(J31-2),IF(BG31="Moderado",(J31-1), IF(BG31="Débil",((J31-0)))))</f>
        <v>4</v>
      </c>
      <c r="BI31" s="525" t="str">
        <f>IF(BH31&lt;=0,"Rara vez",IF(BH31=1,"Rara vez",IF(BH31=2,"Improbable",IF(BH31=3,"Posible",IF(BH31=4,"Probable",IF(BH31=5,"Casi Seguro"))))))</f>
        <v>Probable</v>
      </c>
      <c r="BJ31" s="532">
        <f>IF(BI31="","",IF(BI31="Rara vez",0.2,IF(BI31="Improbable",0.4,IF(BI31="Posible",0.6,IF(BI31="Probable",0.8,IF(BI31="Casi seguro",1,))))))</f>
        <v>0.8</v>
      </c>
      <c r="BK31" s="525" t="str">
        <f>IFERROR(IF(AG31=5,"Moderado",IF(AG31=10,"Mayor",IF(AG31=20,"Catastrófico",0))),"")</f>
        <v>Catastrófico</v>
      </c>
      <c r="BL31" s="532">
        <f>IF(AH31="","",IF(AH31="Moderado",0.6,IF(AH31="Mayor",0.8,IF(AH31="Catastrófico",1,))))</f>
        <v>1</v>
      </c>
      <c r="BM31" s="525"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315" t="s">
        <v>696</v>
      </c>
      <c r="BO31" s="330" t="s">
        <v>1053</v>
      </c>
      <c r="BP31" s="321" t="s">
        <v>1052</v>
      </c>
      <c r="BQ31" s="297" t="s">
        <v>1051</v>
      </c>
      <c r="BR31" s="297" t="s">
        <v>1050</v>
      </c>
      <c r="BS31" s="297" t="s">
        <v>879</v>
      </c>
      <c r="BT31" s="304">
        <v>45034</v>
      </c>
      <c r="BU31" s="304">
        <v>45291</v>
      </c>
      <c r="BV31" s="297">
        <v>4507</v>
      </c>
      <c r="BW31" s="297"/>
      <c r="BX31" s="278"/>
      <c r="BY31" s="278"/>
      <c r="BZ31" s="278"/>
      <c r="CA31" s="278"/>
      <c r="CB31" s="278"/>
      <c r="CC31" s="278"/>
      <c r="CD31" s="278"/>
      <c r="CE31" s="278"/>
      <c r="CF31" s="278"/>
      <c r="CG31" s="278"/>
      <c r="CH31" s="278"/>
      <c r="CI31" s="278"/>
      <c r="CJ31" s="278"/>
      <c r="CK31" s="278"/>
      <c r="CL31" s="278"/>
      <c r="CM31" s="278"/>
      <c r="CN31" s="278"/>
      <c r="CO31" s="278"/>
      <c r="CP31" s="278"/>
      <c r="CQ31" s="278"/>
    </row>
    <row r="32" spans="1:95" ht="78.75" customHeight="1">
      <c r="A32" s="524"/>
      <c r="B32" s="524"/>
      <c r="C32" s="524"/>
      <c r="D32" s="524"/>
      <c r="E32" s="306"/>
      <c r="F32" s="306"/>
      <c r="G32" s="524"/>
      <c r="H32" s="524"/>
      <c r="I32" s="308" t="s">
        <v>758</v>
      </c>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296">
        <f t="shared" si="0"/>
        <v>5</v>
      </c>
      <c r="AH32" s="524"/>
      <c r="AI32" s="524"/>
      <c r="AJ32" s="524"/>
      <c r="AK32" s="297">
        <v>2</v>
      </c>
      <c r="AL32" s="317" t="s">
        <v>731</v>
      </c>
      <c r="AM32" s="299"/>
      <c r="AN32" s="299"/>
      <c r="AO32" s="299"/>
      <c r="AP32" s="299"/>
      <c r="AQ32" s="299"/>
      <c r="AR32" s="299"/>
      <c r="AS32" s="299"/>
      <c r="AT32" s="299"/>
      <c r="AU32" s="299"/>
      <c r="AV32" s="299"/>
      <c r="AW32" s="299"/>
      <c r="AX32" s="299"/>
      <c r="AY32" s="299"/>
      <c r="AZ32" s="299"/>
      <c r="BA32" s="300"/>
      <c r="BB32" s="299"/>
      <c r="BC32" s="299"/>
      <c r="BD32" s="299"/>
      <c r="BE32" s="301"/>
      <c r="BF32" s="524"/>
      <c r="BG32" s="524"/>
      <c r="BH32" s="524"/>
      <c r="BI32" s="524"/>
      <c r="BJ32" s="524"/>
      <c r="BK32" s="524"/>
      <c r="BL32" s="524"/>
      <c r="BM32" s="524"/>
      <c r="BN32" s="301"/>
      <c r="BO32" s="331"/>
      <c r="BP32" s="297"/>
      <c r="BQ32" s="297"/>
      <c r="BR32" s="297"/>
      <c r="BS32" s="297"/>
      <c r="BT32" s="304"/>
      <c r="BU32" s="304"/>
      <c r="BV32" s="297"/>
      <c r="BW32" s="297"/>
      <c r="BX32" s="278"/>
      <c r="BY32" s="278"/>
      <c r="BZ32" s="278"/>
      <c r="CA32" s="278"/>
      <c r="CB32" s="278"/>
      <c r="CC32" s="278"/>
      <c r="CD32" s="278"/>
      <c r="CE32" s="278"/>
      <c r="CF32" s="278"/>
      <c r="CG32" s="278"/>
      <c r="CH32" s="278"/>
      <c r="CI32" s="278"/>
      <c r="CJ32" s="278"/>
      <c r="CK32" s="278"/>
      <c r="CL32" s="278"/>
      <c r="CM32" s="278"/>
      <c r="CN32" s="278"/>
      <c r="CO32" s="278"/>
      <c r="CP32" s="278"/>
      <c r="CQ32" s="278"/>
    </row>
    <row r="33" spans="1:95" ht="78.75" customHeight="1">
      <c r="A33" s="524"/>
      <c r="B33" s="524"/>
      <c r="C33" s="524"/>
      <c r="D33" s="524"/>
      <c r="E33" s="306"/>
      <c r="F33" s="306"/>
      <c r="G33" s="524"/>
      <c r="H33" s="524"/>
      <c r="I33" s="308" t="s">
        <v>728</v>
      </c>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296">
        <f t="shared" si="0"/>
        <v>5</v>
      </c>
      <c r="AH33" s="524"/>
      <c r="AI33" s="524"/>
      <c r="AJ33" s="524"/>
      <c r="AK33" s="297">
        <v>3</v>
      </c>
      <c r="AL33" s="317" t="s">
        <v>731</v>
      </c>
      <c r="AM33" s="299"/>
      <c r="AN33" s="299" t="str">
        <f t="shared" si="1"/>
        <v/>
      </c>
      <c r="AO33" s="299"/>
      <c r="AP33" s="299" t="str">
        <f t="shared" si="2"/>
        <v/>
      </c>
      <c r="AQ33" s="299"/>
      <c r="AR33" s="299" t="str">
        <f t="shared" si="3"/>
        <v/>
      </c>
      <c r="AS33" s="299"/>
      <c r="AT33" s="299" t="str">
        <f t="shared" si="4"/>
        <v/>
      </c>
      <c r="AU33" s="299"/>
      <c r="AV33" s="299" t="str">
        <f t="shared" si="5"/>
        <v/>
      </c>
      <c r="AW33" s="299"/>
      <c r="AX33" s="299" t="str">
        <f t="shared" si="6"/>
        <v/>
      </c>
      <c r="AY33" s="299"/>
      <c r="AZ33" s="299" t="str">
        <f t="shared" si="7"/>
        <v/>
      </c>
      <c r="BA33" s="300"/>
      <c r="BB33" s="299"/>
      <c r="BC33" s="299"/>
      <c r="BD33" s="299"/>
      <c r="BE33" s="301"/>
      <c r="BF33" s="524"/>
      <c r="BG33" s="524"/>
      <c r="BH33" s="524"/>
      <c r="BI33" s="524"/>
      <c r="BJ33" s="524"/>
      <c r="BK33" s="524"/>
      <c r="BL33" s="524"/>
      <c r="BM33" s="524"/>
      <c r="BN33" s="301"/>
      <c r="BO33" s="297"/>
      <c r="BP33" s="297"/>
      <c r="BQ33" s="297"/>
      <c r="BR33" s="297"/>
      <c r="BS33" s="297"/>
      <c r="BT33" s="304"/>
      <c r="BU33" s="304"/>
      <c r="BV33" s="297"/>
      <c r="BW33" s="297"/>
      <c r="BX33" s="278"/>
      <c r="BY33" s="278"/>
      <c r="BZ33" s="278"/>
      <c r="CA33" s="278"/>
      <c r="CB33" s="278"/>
      <c r="CC33" s="278"/>
      <c r="CD33" s="278"/>
      <c r="CE33" s="278"/>
      <c r="CF33" s="278"/>
      <c r="CG33" s="278"/>
      <c r="CH33" s="278"/>
      <c r="CI33" s="278"/>
      <c r="CJ33" s="278"/>
      <c r="CK33" s="278"/>
      <c r="CL33" s="278"/>
      <c r="CM33" s="278"/>
      <c r="CN33" s="278"/>
      <c r="CO33" s="278"/>
      <c r="CP33" s="278"/>
      <c r="CQ33" s="278"/>
    </row>
    <row r="34" spans="1:95" ht="78.75" customHeight="1">
      <c r="A34" s="524"/>
      <c r="B34" s="524"/>
      <c r="C34" s="524"/>
      <c r="D34" s="524"/>
      <c r="E34" s="306"/>
      <c r="F34" s="306"/>
      <c r="G34" s="524"/>
      <c r="H34" s="524"/>
      <c r="I34" s="308" t="s">
        <v>708</v>
      </c>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296">
        <f t="shared" si="0"/>
        <v>5</v>
      </c>
      <c r="AH34" s="524"/>
      <c r="AI34" s="524"/>
      <c r="AJ34" s="524"/>
      <c r="AK34" s="297">
        <v>4</v>
      </c>
      <c r="AL34" s="317" t="s">
        <v>731</v>
      </c>
      <c r="AM34" s="299"/>
      <c r="AN34" s="299" t="str">
        <f t="shared" si="1"/>
        <v/>
      </c>
      <c r="AO34" s="299"/>
      <c r="AP34" s="299" t="str">
        <f t="shared" si="2"/>
        <v/>
      </c>
      <c r="AQ34" s="299"/>
      <c r="AR34" s="299" t="str">
        <f t="shared" si="3"/>
        <v/>
      </c>
      <c r="AS34" s="299"/>
      <c r="AT34" s="299" t="str">
        <f t="shared" si="4"/>
        <v/>
      </c>
      <c r="AU34" s="299"/>
      <c r="AV34" s="299" t="str">
        <f t="shared" si="5"/>
        <v/>
      </c>
      <c r="AW34" s="299"/>
      <c r="AX34" s="299" t="str">
        <f t="shared" si="6"/>
        <v/>
      </c>
      <c r="AY34" s="299"/>
      <c r="AZ34" s="299" t="str">
        <f t="shared" si="7"/>
        <v/>
      </c>
      <c r="BA34" s="300"/>
      <c r="BB34" s="299"/>
      <c r="BC34" s="299"/>
      <c r="BD34" s="299"/>
      <c r="BE34" s="301"/>
      <c r="BF34" s="524"/>
      <c r="BG34" s="524"/>
      <c r="BH34" s="524"/>
      <c r="BI34" s="524"/>
      <c r="BJ34" s="524"/>
      <c r="BK34" s="524"/>
      <c r="BL34" s="524"/>
      <c r="BM34" s="524"/>
      <c r="BN34" s="301"/>
      <c r="BO34" s="297"/>
      <c r="BP34" s="297"/>
      <c r="BQ34" s="297"/>
      <c r="BR34" s="297"/>
      <c r="BS34" s="297"/>
      <c r="BT34" s="304"/>
      <c r="BU34" s="304"/>
      <c r="BV34" s="297"/>
      <c r="BW34" s="297"/>
      <c r="BX34" s="278"/>
      <c r="BY34" s="278"/>
      <c r="BZ34" s="278"/>
      <c r="CA34" s="278"/>
      <c r="CB34" s="278"/>
      <c r="CC34" s="278"/>
      <c r="CD34" s="278"/>
      <c r="CE34" s="278"/>
      <c r="CF34" s="278"/>
      <c r="CG34" s="278"/>
      <c r="CH34" s="278"/>
      <c r="CI34" s="278"/>
      <c r="CJ34" s="278"/>
      <c r="CK34" s="278"/>
      <c r="CL34" s="278"/>
      <c r="CM34" s="278"/>
      <c r="CN34" s="278"/>
      <c r="CO34" s="278"/>
      <c r="CP34" s="278"/>
      <c r="CQ34" s="278"/>
    </row>
    <row r="35" spans="1:95" ht="178.5">
      <c r="A35" s="523">
        <v>8</v>
      </c>
      <c r="B35" s="523" t="s">
        <v>1049</v>
      </c>
      <c r="C35" s="523" t="s">
        <v>1048</v>
      </c>
      <c r="D35" s="523" t="s">
        <v>1047</v>
      </c>
      <c r="E35" s="332" t="s">
        <v>1046</v>
      </c>
      <c r="F35" s="308" t="s">
        <v>1045</v>
      </c>
      <c r="G35" s="523" t="s">
        <v>1044</v>
      </c>
      <c r="H35" s="523" t="s">
        <v>709</v>
      </c>
      <c r="I35" s="295" t="s">
        <v>728</v>
      </c>
      <c r="J35" s="523">
        <v>4</v>
      </c>
      <c r="K35" s="543" t="str">
        <f>IF(J35&lt;=0,"",IF(J35=1,"Rara vez",IF(J35=2,"Improbable",IF(J35=3,"Posible",IF(J35=4,"Probable",IF(J35=5,"Casi Seguro"))))))</f>
        <v>Probable</v>
      </c>
      <c r="L35" s="542">
        <v>0.4</v>
      </c>
      <c r="M35" s="540" t="s">
        <v>707</v>
      </c>
      <c r="N35" s="540" t="s">
        <v>707</v>
      </c>
      <c r="O35" s="540" t="s">
        <v>707</v>
      </c>
      <c r="P35" s="540" t="s">
        <v>707</v>
      </c>
      <c r="Q35" s="540" t="s">
        <v>707</v>
      </c>
      <c r="R35" s="540" t="s">
        <v>707</v>
      </c>
      <c r="S35" s="540" t="s">
        <v>707</v>
      </c>
      <c r="T35" s="540" t="s">
        <v>707</v>
      </c>
      <c r="U35" s="540" t="s">
        <v>706</v>
      </c>
      <c r="V35" s="540" t="s">
        <v>707</v>
      </c>
      <c r="W35" s="540" t="s">
        <v>707</v>
      </c>
      <c r="X35" s="540" t="s">
        <v>707</v>
      </c>
      <c r="Y35" s="540" t="s">
        <v>707</v>
      </c>
      <c r="Z35" s="540" t="s">
        <v>707</v>
      </c>
      <c r="AA35" s="540" t="s">
        <v>707</v>
      </c>
      <c r="AB35" s="540" t="s">
        <v>706</v>
      </c>
      <c r="AC35" s="540" t="s">
        <v>707</v>
      </c>
      <c r="AD35" s="540" t="s">
        <v>707</v>
      </c>
      <c r="AE35" s="540" t="s">
        <v>706</v>
      </c>
      <c r="AF35" s="534">
        <f>IF(AB35="Si","19",COUNTIF(M35:AE36,"si"))</f>
        <v>16</v>
      </c>
      <c r="AG35" s="296">
        <f t="shared" si="0"/>
        <v>20</v>
      </c>
      <c r="AH35" s="543" t="str">
        <f>IF(AG35=5,"Moderado",IF(AG35=10,"Mayor",IF(AG35=20,"Catastrófico",0)))</f>
        <v>Catastrófico</v>
      </c>
      <c r="AI35" s="547">
        <v>0.8</v>
      </c>
      <c r="AJ35" s="543" t="s">
        <v>1043</v>
      </c>
      <c r="AK35" s="333">
        <v>1</v>
      </c>
      <c r="AL35" s="298" t="s">
        <v>1042</v>
      </c>
      <c r="AM35" s="299" t="s">
        <v>742</v>
      </c>
      <c r="AN35" s="299">
        <f t="shared" si="1"/>
        <v>15</v>
      </c>
      <c r="AO35" s="299" t="s">
        <v>741</v>
      </c>
      <c r="AP35" s="299">
        <f t="shared" si="2"/>
        <v>15</v>
      </c>
      <c r="AQ35" s="299" t="s">
        <v>702</v>
      </c>
      <c r="AR35" s="299">
        <f t="shared" si="3"/>
        <v>15</v>
      </c>
      <c r="AS35" s="299" t="s">
        <v>701</v>
      </c>
      <c r="AT35" s="299">
        <f t="shared" si="4"/>
        <v>15</v>
      </c>
      <c r="AU35" s="299" t="s">
        <v>700</v>
      </c>
      <c r="AV35" s="299">
        <f t="shared" si="5"/>
        <v>15</v>
      </c>
      <c r="AW35" s="299" t="s">
        <v>699</v>
      </c>
      <c r="AX35" s="299">
        <f t="shared" si="6"/>
        <v>15</v>
      </c>
      <c r="AY35" s="299" t="s">
        <v>698</v>
      </c>
      <c r="AZ35" s="299">
        <f t="shared" si="7"/>
        <v>15</v>
      </c>
      <c r="BA35" s="300">
        <f>SUM(AN35,AP35,AR35,AT35,AV35,AX35,AZ35)</f>
        <v>105</v>
      </c>
      <c r="BB35" s="299" t="str">
        <f>IF(BA35&gt;=96,"Fuerte",IF(AND(BA35&gt;=86, BA35&lt;96),"Moderado",IF(BA35&lt;86,"Débil")))</f>
        <v>Fuerte</v>
      </c>
      <c r="BC35" s="299" t="s">
        <v>697</v>
      </c>
      <c r="BD35" s="299">
        <f>VALUE(IF(OR(AND(BB35="Fuerte",BC35="Fuerte")),"100",IF(OR(AND(BB35="Fuerte",BC35="Moderado"),AND(BB35="Moderado",BC35="Fuerte"),AND(BB35="Moderado",BC35="Moderado")),"50",IF(OR(AND(BB35="Fuerte",BC35="Débil"),AND(BB35="Moderado",BC35="Débil"),AND(BB35="Débil",BC35="Fuerte"),AND(BB35="Débil",BC35="Moderado"),AND(BB35="Débil",BC35="Débil")),"0",))))</f>
        <v>100</v>
      </c>
      <c r="BE35" s="301" t="str">
        <f>IF(BD35=100,"Fuerte",IF(BD35=50,"Moderado",IF(BD35=0,"Débil")))</f>
        <v>Fuerte</v>
      </c>
      <c r="BF35" s="533">
        <f>AVERAGE(BD35:BD35)</f>
        <v>100</v>
      </c>
      <c r="BG35" s="533" t="str">
        <f>IF(BF35=100,"Fuerte",IF(AND(BF35&lt;=99, BF35&gt;=50),"Moderado",IF(BF35&lt;50,"Débil")))</f>
        <v>Fuerte</v>
      </c>
      <c r="BH35" s="525">
        <f>IF(BG35="Fuerte",(J35-2),IF(BG35="Moderado",(J35-1), IF(BG35="Débil",((J35-0)))))</f>
        <v>2</v>
      </c>
      <c r="BI35" s="525" t="str">
        <f>IF(BH35&lt;=0,"Rara vez",IF(BH35=1,"Rara vez",IF(BH35=2,"Improbable",IF(BH35=3,"Posible",IF(BH35=4,"Probable",IF(BH35=5,"Casi Seguro"))))))</f>
        <v>Improbable</v>
      </c>
      <c r="BJ35" s="532">
        <f>IF(BI35="","",IF(BI35="Rara vez",0.2,IF(BI35="Improbable",0.4,IF(BI35="Posible",0.6,IF(BI35="Probable",0.8,IF(BI35="Casi seguro",1,))))))</f>
        <v>0.4</v>
      </c>
      <c r="BK35" s="525" t="str">
        <f>IFERROR(IF(AG35=5,"Moderado",IF(AG35=10,"Mayor",IF(AG35=20,"Catastrófico",0))),"")</f>
        <v>Catastrófico</v>
      </c>
      <c r="BL35" s="532">
        <f>IF(AH35="","",IF(AH35="Moderado",0.6,IF(AH35="Mayor",0.8,IF(AH35="Catastrófico",1,))))</f>
        <v>1</v>
      </c>
      <c r="BM35" s="525"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334" t="s">
        <v>696</v>
      </c>
      <c r="BO35" s="335" t="s">
        <v>1041</v>
      </c>
      <c r="BP35" s="336" t="s">
        <v>1040</v>
      </c>
      <c r="BQ35" s="336" t="s">
        <v>1039</v>
      </c>
      <c r="BR35" s="336" t="s">
        <v>1038</v>
      </c>
      <c r="BS35" s="336" t="s">
        <v>1037</v>
      </c>
      <c r="BT35" s="337">
        <v>44985</v>
      </c>
      <c r="BU35" s="337">
        <v>45291</v>
      </c>
      <c r="BV35" s="338">
        <v>4447</v>
      </c>
      <c r="BW35" s="304"/>
      <c r="BX35" s="278"/>
      <c r="BY35" s="278"/>
      <c r="BZ35" s="278"/>
      <c r="CA35" s="278"/>
      <c r="CB35" s="278"/>
      <c r="CC35" s="278"/>
      <c r="CD35" s="278"/>
      <c r="CE35" s="278"/>
      <c r="CF35" s="278"/>
      <c r="CG35" s="278"/>
      <c r="CH35" s="278"/>
      <c r="CI35" s="278"/>
      <c r="CJ35" s="278"/>
      <c r="CK35" s="278"/>
      <c r="CL35" s="278"/>
      <c r="CM35" s="278"/>
      <c r="CN35" s="278"/>
      <c r="CO35" s="278"/>
      <c r="CP35" s="278"/>
      <c r="CQ35" s="278"/>
    </row>
    <row r="36" spans="1:95" ht="78.75" customHeight="1">
      <c r="A36" s="524"/>
      <c r="B36" s="524"/>
      <c r="C36" s="524"/>
      <c r="D36" s="524"/>
      <c r="E36" s="339"/>
      <c r="F36" s="340"/>
      <c r="G36" s="524"/>
      <c r="H36" s="524"/>
      <c r="I36" s="308" t="s">
        <v>787</v>
      </c>
      <c r="J36" s="524"/>
      <c r="K36" s="524"/>
      <c r="L36" s="541"/>
      <c r="M36" s="541"/>
      <c r="N36" s="541"/>
      <c r="O36" s="541"/>
      <c r="P36" s="541"/>
      <c r="Q36" s="541"/>
      <c r="R36" s="541"/>
      <c r="S36" s="541"/>
      <c r="T36" s="541"/>
      <c r="U36" s="541"/>
      <c r="V36" s="541"/>
      <c r="W36" s="541"/>
      <c r="X36" s="541"/>
      <c r="Y36" s="541"/>
      <c r="Z36" s="541"/>
      <c r="AA36" s="541"/>
      <c r="AB36" s="541"/>
      <c r="AC36" s="541"/>
      <c r="AD36" s="541"/>
      <c r="AE36" s="541"/>
      <c r="AF36" s="524"/>
      <c r="AG36" s="296">
        <f t="shared" si="0"/>
        <v>5</v>
      </c>
      <c r="AH36" s="524"/>
      <c r="AI36" s="541"/>
      <c r="AJ36" s="524"/>
      <c r="AK36" s="333">
        <v>2</v>
      </c>
      <c r="AL36" s="317" t="s">
        <v>731</v>
      </c>
      <c r="AM36" s="299"/>
      <c r="AN36" s="299" t="str">
        <f t="shared" si="1"/>
        <v/>
      </c>
      <c r="AO36" s="299"/>
      <c r="AP36" s="299" t="str">
        <f t="shared" si="2"/>
        <v/>
      </c>
      <c r="AQ36" s="299"/>
      <c r="AR36" s="299" t="str">
        <f t="shared" si="3"/>
        <v/>
      </c>
      <c r="AS36" s="299"/>
      <c r="AT36" s="299" t="str">
        <f t="shared" si="4"/>
        <v/>
      </c>
      <c r="AU36" s="299"/>
      <c r="AV36" s="299" t="str">
        <f t="shared" si="5"/>
        <v/>
      </c>
      <c r="AW36" s="299"/>
      <c r="AX36" s="299" t="str">
        <f t="shared" si="6"/>
        <v/>
      </c>
      <c r="AY36" s="299"/>
      <c r="AZ36" s="299" t="str">
        <f t="shared" si="7"/>
        <v/>
      </c>
      <c r="BA36" s="300"/>
      <c r="BB36" s="299"/>
      <c r="BC36" s="299"/>
      <c r="BD36" s="299"/>
      <c r="BE36" s="301"/>
      <c r="BF36" s="524"/>
      <c r="BG36" s="524"/>
      <c r="BH36" s="524"/>
      <c r="BI36" s="524"/>
      <c r="BJ36" s="524"/>
      <c r="BK36" s="524"/>
      <c r="BL36" s="524"/>
      <c r="BM36" s="524"/>
      <c r="BN36" s="334"/>
      <c r="BO36" s="336"/>
      <c r="BP36" s="336"/>
      <c r="BQ36" s="336"/>
      <c r="BR36" s="336"/>
      <c r="BS36" s="336"/>
      <c r="BT36" s="337"/>
      <c r="BU36" s="337"/>
      <c r="BV36" s="338"/>
      <c r="BW36" s="304"/>
      <c r="BX36" s="278"/>
      <c r="BY36" s="278"/>
      <c r="BZ36" s="278"/>
      <c r="CA36" s="278"/>
      <c r="CB36" s="278"/>
      <c r="CC36" s="278"/>
      <c r="CD36" s="278"/>
      <c r="CE36" s="278"/>
      <c r="CF36" s="278"/>
      <c r="CG36" s="278"/>
      <c r="CH36" s="278"/>
      <c r="CI36" s="278"/>
      <c r="CJ36" s="278"/>
      <c r="CK36" s="278"/>
      <c r="CL36" s="278"/>
      <c r="CM36" s="278"/>
      <c r="CN36" s="278"/>
      <c r="CO36" s="278"/>
      <c r="CP36" s="278"/>
      <c r="CQ36" s="278"/>
    </row>
    <row r="37" spans="1:95" ht="78.75" customHeight="1">
      <c r="A37" s="524"/>
      <c r="B37" s="524"/>
      <c r="C37" s="524"/>
      <c r="D37" s="524"/>
      <c r="E37" s="339"/>
      <c r="F37" s="306"/>
      <c r="G37" s="524"/>
      <c r="H37" s="524"/>
      <c r="I37" s="295" t="s">
        <v>1036</v>
      </c>
      <c r="J37" s="524"/>
      <c r="K37" s="524"/>
      <c r="L37" s="541"/>
      <c r="M37" s="541"/>
      <c r="N37" s="541"/>
      <c r="O37" s="541"/>
      <c r="P37" s="541"/>
      <c r="Q37" s="541"/>
      <c r="R37" s="541"/>
      <c r="S37" s="541"/>
      <c r="T37" s="541"/>
      <c r="U37" s="541"/>
      <c r="V37" s="541"/>
      <c r="W37" s="541"/>
      <c r="X37" s="541"/>
      <c r="Y37" s="541"/>
      <c r="Z37" s="541"/>
      <c r="AA37" s="541"/>
      <c r="AB37" s="541"/>
      <c r="AC37" s="541"/>
      <c r="AD37" s="541"/>
      <c r="AE37" s="541"/>
      <c r="AF37" s="524"/>
      <c r="AG37" s="296">
        <f t="shared" si="0"/>
        <v>5</v>
      </c>
      <c r="AH37" s="524"/>
      <c r="AI37" s="541"/>
      <c r="AJ37" s="524"/>
      <c r="AK37" s="333">
        <v>3</v>
      </c>
      <c r="AL37" s="317" t="s">
        <v>731</v>
      </c>
      <c r="AM37" s="299"/>
      <c r="AN37" s="299" t="str">
        <f t="shared" si="1"/>
        <v/>
      </c>
      <c r="AO37" s="299"/>
      <c r="AP37" s="299" t="str">
        <f t="shared" si="2"/>
        <v/>
      </c>
      <c r="AQ37" s="299"/>
      <c r="AR37" s="299" t="str">
        <f t="shared" si="3"/>
        <v/>
      </c>
      <c r="AS37" s="299"/>
      <c r="AT37" s="299" t="str">
        <f t="shared" si="4"/>
        <v/>
      </c>
      <c r="AU37" s="299"/>
      <c r="AV37" s="299" t="str">
        <f t="shared" si="5"/>
        <v/>
      </c>
      <c r="AW37" s="299"/>
      <c r="AX37" s="299" t="str">
        <f t="shared" si="6"/>
        <v/>
      </c>
      <c r="AY37" s="299"/>
      <c r="AZ37" s="299" t="str">
        <f t="shared" si="7"/>
        <v/>
      </c>
      <c r="BA37" s="300"/>
      <c r="BB37" s="299"/>
      <c r="BC37" s="299"/>
      <c r="BD37" s="299"/>
      <c r="BE37" s="301"/>
      <c r="BF37" s="524"/>
      <c r="BG37" s="524"/>
      <c r="BH37" s="524"/>
      <c r="BI37" s="524"/>
      <c r="BJ37" s="524"/>
      <c r="BK37" s="524"/>
      <c r="BL37" s="524"/>
      <c r="BM37" s="524"/>
      <c r="BN37" s="301"/>
      <c r="BO37" s="297"/>
      <c r="BP37" s="297"/>
      <c r="BQ37" s="297"/>
      <c r="BR37" s="297"/>
      <c r="BS37" s="297"/>
      <c r="BT37" s="297"/>
      <c r="BU37" s="297"/>
      <c r="BV37" s="304"/>
      <c r="BW37" s="304"/>
      <c r="BX37" s="278"/>
      <c r="BY37" s="278"/>
      <c r="BZ37" s="278"/>
      <c r="CA37" s="278"/>
      <c r="CB37" s="278"/>
      <c r="CC37" s="278"/>
      <c r="CD37" s="278"/>
      <c r="CE37" s="278"/>
      <c r="CF37" s="278"/>
      <c r="CG37" s="278"/>
      <c r="CH37" s="278"/>
      <c r="CI37" s="278"/>
      <c r="CJ37" s="278"/>
      <c r="CK37" s="278"/>
      <c r="CL37" s="278"/>
      <c r="CM37" s="278"/>
      <c r="CN37" s="278"/>
      <c r="CO37" s="278"/>
      <c r="CP37" s="278"/>
      <c r="CQ37" s="278"/>
    </row>
    <row r="38" spans="1:95" ht="78.75" customHeight="1">
      <c r="A38" s="524"/>
      <c r="B38" s="524"/>
      <c r="C38" s="524"/>
      <c r="D38" s="524"/>
      <c r="E38" s="281"/>
      <c r="F38" s="306"/>
      <c r="G38" s="524"/>
      <c r="H38" s="524"/>
      <c r="I38" s="295" t="s">
        <v>732</v>
      </c>
      <c r="J38" s="524"/>
      <c r="K38" s="524"/>
      <c r="L38" s="541"/>
      <c r="M38" s="541"/>
      <c r="N38" s="541"/>
      <c r="O38" s="541"/>
      <c r="P38" s="541"/>
      <c r="Q38" s="541"/>
      <c r="R38" s="541"/>
      <c r="S38" s="541"/>
      <c r="T38" s="541"/>
      <c r="U38" s="541"/>
      <c r="V38" s="541"/>
      <c r="W38" s="541"/>
      <c r="X38" s="541"/>
      <c r="Y38" s="541"/>
      <c r="Z38" s="541"/>
      <c r="AA38" s="541"/>
      <c r="AB38" s="541"/>
      <c r="AC38" s="541"/>
      <c r="AD38" s="541"/>
      <c r="AE38" s="541"/>
      <c r="AF38" s="524"/>
      <c r="AG38" s="296">
        <f t="shared" si="0"/>
        <v>5</v>
      </c>
      <c r="AH38" s="524"/>
      <c r="AI38" s="541"/>
      <c r="AJ38" s="524"/>
      <c r="AK38" s="333">
        <v>4</v>
      </c>
      <c r="AL38" s="317" t="s">
        <v>731</v>
      </c>
      <c r="AM38" s="299"/>
      <c r="AN38" s="299" t="str">
        <f t="shared" si="1"/>
        <v/>
      </c>
      <c r="AO38" s="299"/>
      <c r="AP38" s="299" t="str">
        <f t="shared" si="2"/>
        <v/>
      </c>
      <c r="AQ38" s="299"/>
      <c r="AR38" s="299" t="str">
        <f t="shared" si="3"/>
        <v/>
      </c>
      <c r="AS38" s="299"/>
      <c r="AT38" s="299" t="str">
        <f t="shared" si="4"/>
        <v/>
      </c>
      <c r="AU38" s="299"/>
      <c r="AV38" s="299" t="str">
        <f t="shared" si="5"/>
        <v/>
      </c>
      <c r="AW38" s="299"/>
      <c r="AX38" s="299" t="str">
        <f t="shared" si="6"/>
        <v/>
      </c>
      <c r="AY38" s="299"/>
      <c r="AZ38" s="299" t="str">
        <f t="shared" si="7"/>
        <v/>
      </c>
      <c r="BA38" s="300"/>
      <c r="BB38" s="299"/>
      <c r="BC38" s="299"/>
      <c r="BD38" s="299"/>
      <c r="BE38" s="301"/>
      <c r="BF38" s="524"/>
      <c r="BG38" s="524"/>
      <c r="BH38" s="524"/>
      <c r="BI38" s="524"/>
      <c r="BJ38" s="524"/>
      <c r="BK38" s="524"/>
      <c r="BL38" s="524"/>
      <c r="BM38" s="524"/>
      <c r="BN38" s="301"/>
      <c r="BO38" s="297"/>
      <c r="BP38" s="297"/>
      <c r="BQ38" s="297"/>
      <c r="BR38" s="297"/>
      <c r="BS38" s="297"/>
      <c r="BT38" s="297"/>
      <c r="BU38" s="297"/>
      <c r="BV38" s="304"/>
      <c r="BW38" s="304"/>
      <c r="BX38" s="278"/>
      <c r="BY38" s="278"/>
      <c r="BZ38" s="278"/>
      <c r="CA38" s="278"/>
      <c r="CB38" s="278"/>
      <c r="CC38" s="278"/>
      <c r="CD38" s="278"/>
      <c r="CE38" s="278"/>
      <c r="CF38" s="278"/>
      <c r="CG38" s="278"/>
      <c r="CH38" s="278"/>
      <c r="CI38" s="278"/>
      <c r="CJ38" s="278"/>
      <c r="CK38" s="278"/>
      <c r="CL38" s="278"/>
      <c r="CM38" s="278"/>
      <c r="CN38" s="278"/>
      <c r="CO38" s="278"/>
      <c r="CP38" s="278"/>
      <c r="CQ38" s="278"/>
    </row>
    <row r="39" spans="1:95" ht="78.75" customHeight="1">
      <c r="A39" s="524"/>
      <c r="B39" s="524"/>
      <c r="C39" s="524"/>
      <c r="D39" s="524"/>
      <c r="E39" s="306"/>
      <c r="F39" s="306"/>
      <c r="G39" s="524"/>
      <c r="H39" s="524"/>
      <c r="I39" s="295" t="s">
        <v>758</v>
      </c>
      <c r="J39" s="524"/>
      <c r="K39" s="524"/>
      <c r="L39" s="541"/>
      <c r="M39" s="541"/>
      <c r="N39" s="541"/>
      <c r="O39" s="541"/>
      <c r="P39" s="541"/>
      <c r="Q39" s="541"/>
      <c r="R39" s="541"/>
      <c r="S39" s="541"/>
      <c r="T39" s="541"/>
      <c r="U39" s="541"/>
      <c r="V39" s="541"/>
      <c r="W39" s="541"/>
      <c r="X39" s="541"/>
      <c r="Y39" s="541"/>
      <c r="Z39" s="541"/>
      <c r="AA39" s="541"/>
      <c r="AB39" s="541"/>
      <c r="AC39" s="541"/>
      <c r="AD39" s="541"/>
      <c r="AE39" s="541"/>
      <c r="AF39" s="524"/>
      <c r="AG39" s="296"/>
      <c r="AH39" s="524"/>
      <c r="AI39" s="541"/>
      <c r="AJ39" s="524"/>
      <c r="AK39" s="333">
        <v>5</v>
      </c>
      <c r="AL39" s="317" t="s">
        <v>731</v>
      </c>
      <c r="AM39" s="299"/>
      <c r="AN39" s="299" t="str">
        <f t="shared" si="1"/>
        <v/>
      </c>
      <c r="AO39" s="299"/>
      <c r="AP39" s="299" t="str">
        <f t="shared" si="2"/>
        <v/>
      </c>
      <c r="AQ39" s="299"/>
      <c r="AR39" s="299" t="str">
        <f t="shared" si="3"/>
        <v/>
      </c>
      <c r="AS39" s="299"/>
      <c r="AT39" s="299" t="str">
        <f t="shared" si="4"/>
        <v/>
      </c>
      <c r="AU39" s="299"/>
      <c r="AV39" s="299" t="str">
        <f t="shared" si="5"/>
        <v/>
      </c>
      <c r="AW39" s="299"/>
      <c r="AX39" s="299" t="str">
        <f t="shared" si="6"/>
        <v/>
      </c>
      <c r="AY39" s="299"/>
      <c r="AZ39" s="299" t="str">
        <f t="shared" si="7"/>
        <v/>
      </c>
      <c r="BA39" s="300"/>
      <c r="BB39" s="299"/>
      <c r="BC39" s="299"/>
      <c r="BD39" s="299"/>
      <c r="BE39" s="301"/>
      <c r="BF39" s="524"/>
      <c r="BG39" s="524"/>
      <c r="BH39" s="524"/>
      <c r="BI39" s="524"/>
      <c r="BJ39" s="524"/>
      <c r="BK39" s="524"/>
      <c r="BL39" s="524"/>
      <c r="BM39" s="524"/>
      <c r="BN39" s="301"/>
      <c r="BO39" s="297"/>
      <c r="BP39" s="297"/>
      <c r="BQ39" s="297"/>
      <c r="BR39" s="297"/>
      <c r="BS39" s="297"/>
      <c r="BT39" s="297"/>
      <c r="BU39" s="297"/>
      <c r="BV39" s="304"/>
      <c r="BW39" s="304"/>
      <c r="BX39" s="278"/>
      <c r="BY39" s="278"/>
      <c r="BZ39" s="278"/>
      <c r="CA39" s="278"/>
      <c r="CB39" s="278"/>
      <c r="CC39" s="278"/>
      <c r="CD39" s="278"/>
      <c r="CE39" s="278"/>
      <c r="CF39" s="278"/>
      <c r="CG39" s="278"/>
      <c r="CH39" s="278"/>
      <c r="CI39" s="278"/>
      <c r="CJ39" s="278"/>
      <c r="CK39" s="278"/>
      <c r="CL39" s="278"/>
      <c r="CM39" s="278"/>
      <c r="CN39" s="278"/>
      <c r="CO39" s="278"/>
      <c r="CP39" s="278"/>
      <c r="CQ39" s="278"/>
    </row>
    <row r="40" spans="1:95" ht="78.75" customHeight="1">
      <c r="A40" s="523">
        <v>9</v>
      </c>
      <c r="B40" s="523" t="s">
        <v>1035</v>
      </c>
      <c r="C40" s="523" t="s">
        <v>1034</v>
      </c>
      <c r="D40" s="523" t="s">
        <v>1033</v>
      </c>
      <c r="F40" s="544" t="s">
        <v>1032</v>
      </c>
      <c r="G40" s="546" t="s">
        <v>1031</v>
      </c>
      <c r="H40" s="523" t="s">
        <v>709</v>
      </c>
      <c r="I40" s="308" t="s">
        <v>732</v>
      </c>
      <c r="J40" s="523">
        <v>2</v>
      </c>
      <c r="K40" s="516" t="str">
        <f>IF(J40&lt;=0,"",IF(J40=1,"Rara vez",IF(J40=2,"Improbable",IF(J40=3,"Posible",IF(J40=4,"Probable",IF(J40=5,"Casi Seguro"))))))</f>
        <v>Improbable</v>
      </c>
      <c r="L40" s="532">
        <f>IF(K40="","",IF(K40="Rara vez",0.2,IF(K40="Improbable",0.4,IF(K40="Posible",0.6,IF(K40="Probable",0.8,IF(K40="Casi seguro",1,))))))</f>
        <v>0.4</v>
      </c>
      <c r="M40" s="532" t="s">
        <v>707</v>
      </c>
      <c r="N40" s="532" t="s">
        <v>707</v>
      </c>
      <c r="O40" s="532" t="s">
        <v>707</v>
      </c>
      <c r="P40" s="532" t="s">
        <v>707</v>
      </c>
      <c r="Q40" s="532" t="s">
        <v>707</v>
      </c>
      <c r="R40" s="532" t="s">
        <v>706</v>
      </c>
      <c r="S40" s="532" t="s">
        <v>707</v>
      </c>
      <c r="T40" s="532" t="s">
        <v>706</v>
      </c>
      <c r="U40" s="532" t="s">
        <v>707</v>
      </c>
      <c r="V40" s="532" t="s">
        <v>707</v>
      </c>
      <c r="W40" s="532" t="s">
        <v>707</v>
      </c>
      <c r="X40" s="532" t="s">
        <v>707</v>
      </c>
      <c r="Y40" s="532" t="s">
        <v>706</v>
      </c>
      <c r="Z40" s="532" t="s">
        <v>707</v>
      </c>
      <c r="AA40" s="532" t="s">
        <v>707</v>
      </c>
      <c r="AB40" s="532" t="s">
        <v>706</v>
      </c>
      <c r="AC40" s="532" t="s">
        <v>707</v>
      </c>
      <c r="AD40" s="532" t="s">
        <v>706</v>
      </c>
      <c r="AE40" s="532" t="s">
        <v>706</v>
      </c>
      <c r="AF40" s="534">
        <f>IF(AB40="Si","19",COUNTIF(M40:AE41,"si"))</f>
        <v>13</v>
      </c>
      <c r="AG40" s="296">
        <f t="shared" ref="AG40:AG65" si="20">VALUE(IF(AF40&lt;=5,5,IF(AND(AF40&gt;5,AF40&lt;=11),10,IF(AF40&gt;11,20,0))))</f>
        <v>20</v>
      </c>
      <c r="AH40" s="516" t="str">
        <f>IF(AG40=5,"Moderado",IF(AG40=10,"Mayor",IF(AG40=20,"Catastrófico",0)))</f>
        <v>Catastrófico</v>
      </c>
      <c r="AI40" s="532">
        <f>IF(AH40="","",IF(AH40="Leve",0.2,IF(AH40="Menor",0.4,IF(AH40="Moderado",0.6,IF(AH40="Mayor",0.8,IF(AH40="Catastrófico",1,))))))</f>
        <v>1</v>
      </c>
      <c r="AJ40" s="516"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Extremo</v>
      </c>
      <c r="AK40" s="297">
        <v>1</v>
      </c>
      <c r="AL40" s="317" t="s">
        <v>1211</v>
      </c>
      <c r="AM40" s="299" t="s">
        <v>742</v>
      </c>
      <c r="AN40" s="299">
        <f t="shared" si="1"/>
        <v>15</v>
      </c>
      <c r="AO40" s="299" t="s">
        <v>741</v>
      </c>
      <c r="AP40" s="299">
        <f t="shared" si="2"/>
        <v>15</v>
      </c>
      <c r="AQ40" s="299" t="s">
        <v>702</v>
      </c>
      <c r="AR40" s="299">
        <f t="shared" si="3"/>
        <v>15</v>
      </c>
      <c r="AS40" s="299" t="s">
        <v>701</v>
      </c>
      <c r="AT40" s="299">
        <f t="shared" si="4"/>
        <v>15</v>
      </c>
      <c r="AU40" s="299" t="s">
        <v>700</v>
      </c>
      <c r="AV40" s="299">
        <f t="shared" si="5"/>
        <v>15</v>
      </c>
      <c r="AW40" s="299" t="s">
        <v>699</v>
      </c>
      <c r="AX40" s="299">
        <f t="shared" si="6"/>
        <v>15</v>
      </c>
      <c r="AY40" s="299" t="s">
        <v>698</v>
      </c>
      <c r="AZ40" s="299">
        <f t="shared" si="7"/>
        <v>15</v>
      </c>
      <c r="BA40" s="300">
        <f t="shared" ref="BA40:BA43" si="21">SUM(AN40,AP40,AR40,AT40,AV40,AX40,AZ40)</f>
        <v>105</v>
      </c>
      <c r="BB40" s="299" t="str">
        <f t="shared" ref="BB40:BB43" si="22">IF(BA40&gt;=96,"Fuerte",IF(AND(BA40&gt;=86, BA40&lt;96),"Moderado",IF(BA40&lt;86,"Débil")))</f>
        <v>Fuerte</v>
      </c>
      <c r="BC40" s="299" t="s">
        <v>697</v>
      </c>
      <c r="BD40" s="299">
        <f t="shared" ref="BD40:BD43" si="23">VALUE(IF(OR(AND(BB40="Fuerte",BC40="Fuerte")),"100",IF(OR(AND(BB40="Fuerte",BC40="Moderado"),AND(BB40="Moderado",BC40="Fuerte"),AND(BB40="Moderado",BC40="Moderado")),"50",IF(OR(AND(BB40="Fuerte",BC40="Débil"),AND(BB40="Moderado",BC40="Débil"),AND(BB40="Débil",BC40="Fuerte"),AND(BB40="Débil",BC40="Moderado"),AND(BB40="Débil",BC40="Débil")),"0",))))</f>
        <v>100</v>
      </c>
      <c r="BE40" s="301" t="str">
        <f t="shared" ref="BE40:BE43" si="24">IF(BD40=100,"Fuerte",IF(BD40=50,"Moderado",IF(BD40=0,"Débil")))</f>
        <v>Fuerte</v>
      </c>
      <c r="BF40" s="533">
        <f>AVERAGE(BD40:BD45)</f>
        <v>100</v>
      </c>
      <c r="BG40" s="533" t="str">
        <f>IF(BF40=100,"Fuerte",IF(AND(BF40&lt;=99, BF40&gt;=50),"Moderado",IF(BF40&lt;50,"Débil")))</f>
        <v>Fuerte</v>
      </c>
      <c r="BH40" s="525">
        <f>IF(BG40="Fuerte",(J40-2),IF(BG40="Moderado",(J40-1), IF(BG40="Débil",((J40-0)))))</f>
        <v>0</v>
      </c>
      <c r="BI40" s="525" t="str">
        <f>IF(BH40&lt;=0,"Rara vez",IF(BH40=1,"Rara vez",IF(BH40=2,"Improbable",IF(BH40=3,"Posible",IF(BH40=4,"Probable",IF(BH40=5,"Casi Seguro"))))))</f>
        <v>Rara vez</v>
      </c>
      <c r="BJ40" s="532">
        <f>IF(BI40="","",IF(BI40="Rara vez",0.2,IF(BI40="Improbable",0.4,IF(BI40="Posible",0.6,IF(BI40="Probable",0.8,IF(BI40="Casi seguro",1,))))))</f>
        <v>0.2</v>
      </c>
      <c r="BK40" s="525" t="str">
        <f>IFERROR(IF(AG40=5,"Moderado",IF(AG40=10,"Mayor",IF(AG40=20,"Catastrófico",0))),"")</f>
        <v>Catastrófico</v>
      </c>
      <c r="BL40" s="532">
        <f>IF(AH40="","",IF(AH40="Moderado",0.6,IF(AH40="Mayor",0.8,IF(AH40="Catastrófico",1,))))</f>
        <v>1</v>
      </c>
      <c r="BM40" s="548"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Extremo</v>
      </c>
      <c r="BN40" s="301" t="s">
        <v>696</v>
      </c>
      <c r="BO40" s="341" t="s">
        <v>1030</v>
      </c>
      <c r="BP40" s="229" t="s">
        <v>1019</v>
      </c>
      <c r="BQ40" s="229" t="s">
        <v>1027</v>
      </c>
      <c r="BR40" s="229" t="s">
        <v>1017</v>
      </c>
      <c r="BS40" s="229" t="s">
        <v>1016</v>
      </c>
      <c r="BT40" s="228">
        <v>44987</v>
      </c>
      <c r="BU40" s="228">
        <v>45260</v>
      </c>
      <c r="BV40" s="227">
        <v>4454</v>
      </c>
      <c r="BW40" s="297"/>
      <c r="BX40" s="278"/>
      <c r="BY40" s="278"/>
      <c r="BZ40" s="278"/>
      <c r="CA40" s="278"/>
      <c r="CB40" s="278"/>
      <c r="CC40" s="278"/>
      <c r="CD40" s="278"/>
      <c r="CE40" s="278"/>
      <c r="CF40" s="278"/>
      <c r="CG40" s="278"/>
      <c r="CH40" s="278"/>
      <c r="CI40" s="278"/>
      <c r="CJ40" s="278"/>
      <c r="CK40" s="278"/>
      <c r="CL40" s="278"/>
      <c r="CM40" s="278"/>
      <c r="CN40" s="278"/>
      <c r="CO40" s="278"/>
      <c r="CP40" s="278"/>
      <c r="CQ40" s="278"/>
    </row>
    <row r="41" spans="1:95" ht="78.75" customHeight="1">
      <c r="A41" s="524"/>
      <c r="B41" s="524"/>
      <c r="C41" s="524"/>
      <c r="D41" s="524"/>
      <c r="E41" s="225" t="s">
        <v>1029</v>
      </c>
      <c r="F41" s="545"/>
      <c r="G41" s="524"/>
      <c r="H41" s="524"/>
      <c r="I41" s="308" t="s">
        <v>758</v>
      </c>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296">
        <f t="shared" si="20"/>
        <v>5</v>
      </c>
      <c r="AH41" s="524"/>
      <c r="AI41" s="524"/>
      <c r="AJ41" s="524"/>
      <c r="AK41" s="297">
        <v>2</v>
      </c>
      <c r="AL41" s="342"/>
      <c r="AM41" s="299"/>
      <c r="AN41" s="299"/>
      <c r="AO41" s="299"/>
      <c r="AP41" s="299"/>
      <c r="AQ41" s="299"/>
      <c r="AR41" s="299"/>
      <c r="AS41" s="299"/>
      <c r="AT41" s="299"/>
      <c r="AU41" s="299"/>
      <c r="AV41" s="299"/>
      <c r="AW41" s="299"/>
      <c r="AX41" s="299"/>
      <c r="AY41" s="299"/>
      <c r="AZ41" s="299"/>
      <c r="BA41" s="300"/>
      <c r="BB41" s="299"/>
      <c r="BC41" s="299"/>
      <c r="BD41" s="299"/>
      <c r="BE41" s="301"/>
      <c r="BF41" s="524"/>
      <c r="BG41" s="524"/>
      <c r="BH41" s="524"/>
      <c r="BI41" s="524"/>
      <c r="BJ41" s="524"/>
      <c r="BK41" s="524"/>
      <c r="BL41" s="524"/>
      <c r="BM41" s="524"/>
      <c r="BN41" s="301" t="s">
        <v>696</v>
      </c>
      <c r="BO41" s="341" t="s">
        <v>1028</v>
      </c>
      <c r="BP41" s="229" t="s">
        <v>1019</v>
      </c>
      <c r="BQ41" s="229" t="s">
        <v>1027</v>
      </c>
      <c r="BR41" s="229" t="s">
        <v>1017</v>
      </c>
      <c r="BS41" s="229" t="s">
        <v>1016</v>
      </c>
      <c r="BT41" s="228">
        <v>44987</v>
      </c>
      <c r="BU41" s="228">
        <v>45260</v>
      </c>
      <c r="BV41" s="227">
        <v>4454</v>
      </c>
      <c r="BW41" s="297"/>
      <c r="BX41" s="278"/>
      <c r="BY41" s="278"/>
      <c r="BZ41" s="278"/>
      <c r="CA41" s="278"/>
      <c r="CB41" s="278"/>
      <c r="CC41" s="278"/>
      <c r="CD41" s="278"/>
      <c r="CE41" s="278"/>
      <c r="CF41" s="278"/>
      <c r="CG41" s="278"/>
      <c r="CH41" s="278"/>
      <c r="CI41" s="278"/>
      <c r="CJ41" s="278"/>
      <c r="CK41" s="278"/>
      <c r="CL41" s="278"/>
      <c r="CM41" s="278"/>
      <c r="CN41" s="278"/>
      <c r="CO41" s="278"/>
      <c r="CP41" s="278"/>
      <c r="CQ41" s="278"/>
    </row>
    <row r="42" spans="1:95" ht="78.75" customHeight="1">
      <c r="A42" s="524"/>
      <c r="B42" s="524"/>
      <c r="C42" s="524"/>
      <c r="D42" s="524"/>
      <c r="E42" s="225" t="s">
        <v>1026</v>
      </c>
      <c r="F42" s="225" t="s">
        <v>1025</v>
      </c>
      <c r="G42" s="524"/>
      <c r="H42" s="524"/>
      <c r="I42" s="308" t="s">
        <v>728</v>
      </c>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296">
        <f t="shared" si="20"/>
        <v>5</v>
      </c>
      <c r="AH42" s="524"/>
      <c r="AI42" s="524"/>
      <c r="AJ42" s="524"/>
      <c r="AK42" s="297">
        <v>3</v>
      </c>
      <c r="AL42" s="317" t="s">
        <v>1212</v>
      </c>
      <c r="AM42" s="299" t="s">
        <v>742</v>
      </c>
      <c r="AN42" s="299">
        <f t="shared" si="1"/>
        <v>15</v>
      </c>
      <c r="AO42" s="299" t="s">
        <v>741</v>
      </c>
      <c r="AP42" s="299">
        <f t="shared" si="2"/>
        <v>15</v>
      </c>
      <c r="AQ42" s="299" t="s">
        <v>702</v>
      </c>
      <c r="AR42" s="299">
        <f t="shared" si="3"/>
        <v>15</v>
      </c>
      <c r="AS42" s="299" t="s">
        <v>701</v>
      </c>
      <c r="AT42" s="299">
        <f t="shared" si="4"/>
        <v>15</v>
      </c>
      <c r="AU42" s="299" t="s">
        <v>700</v>
      </c>
      <c r="AV42" s="299">
        <f t="shared" si="5"/>
        <v>15</v>
      </c>
      <c r="AW42" s="299" t="s">
        <v>699</v>
      </c>
      <c r="AX42" s="299">
        <f t="shared" si="6"/>
        <v>15</v>
      </c>
      <c r="AY42" s="299" t="s">
        <v>698</v>
      </c>
      <c r="AZ42" s="299">
        <f t="shared" si="7"/>
        <v>15</v>
      </c>
      <c r="BA42" s="300">
        <f t="shared" si="21"/>
        <v>105</v>
      </c>
      <c r="BB42" s="299" t="str">
        <f t="shared" si="22"/>
        <v>Fuerte</v>
      </c>
      <c r="BC42" s="299" t="s">
        <v>697</v>
      </c>
      <c r="BD42" s="299">
        <f t="shared" si="23"/>
        <v>100</v>
      </c>
      <c r="BE42" s="301" t="str">
        <f t="shared" si="24"/>
        <v>Fuerte</v>
      </c>
      <c r="BF42" s="524"/>
      <c r="BG42" s="524"/>
      <c r="BH42" s="524"/>
      <c r="BI42" s="524"/>
      <c r="BJ42" s="524"/>
      <c r="BK42" s="524"/>
      <c r="BL42" s="524"/>
      <c r="BM42" s="524"/>
      <c r="BN42" s="301" t="s">
        <v>696</v>
      </c>
      <c r="BO42" s="230" t="s">
        <v>1024</v>
      </c>
      <c r="BP42" s="229" t="s">
        <v>1019</v>
      </c>
      <c r="BQ42" s="229" t="s">
        <v>1018</v>
      </c>
      <c r="BR42" s="229" t="s">
        <v>1017</v>
      </c>
      <c r="BS42" s="229" t="s">
        <v>1016</v>
      </c>
      <c r="BT42" s="228">
        <v>44987</v>
      </c>
      <c r="BU42" s="228">
        <v>45260</v>
      </c>
      <c r="BV42" s="227">
        <v>4454</v>
      </c>
      <c r="BW42" s="297"/>
      <c r="BX42" s="278"/>
      <c r="BY42" s="278"/>
      <c r="BZ42" s="278"/>
      <c r="CA42" s="278"/>
      <c r="CB42" s="278"/>
      <c r="CC42" s="278"/>
      <c r="CD42" s="278"/>
      <c r="CE42" s="278"/>
      <c r="CF42" s="278"/>
      <c r="CG42" s="278"/>
      <c r="CH42" s="278"/>
      <c r="CI42" s="278"/>
      <c r="CJ42" s="278"/>
      <c r="CK42" s="278"/>
      <c r="CL42" s="278"/>
      <c r="CM42" s="278"/>
      <c r="CN42" s="278"/>
      <c r="CO42" s="278"/>
      <c r="CP42" s="278"/>
      <c r="CQ42" s="278"/>
    </row>
    <row r="43" spans="1:95" ht="78.75" customHeight="1">
      <c r="A43" s="524"/>
      <c r="B43" s="524"/>
      <c r="C43" s="524"/>
      <c r="D43" s="524"/>
      <c r="E43" s="343" t="s">
        <v>1023</v>
      </c>
      <c r="F43" s="225" t="s">
        <v>1022</v>
      </c>
      <c r="G43" s="524"/>
      <c r="H43" s="524"/>
      <c r="I43" s="308"/>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296">
        <f t="shared" si="20"/>
        <v>5</v>
      </c>
      <c r="AH43" s="524"/>
      <c r="AI43" s="524"/>
      <c r="AJ43" s="524"/>
      <c r="AK43" s="297">
        <v>4</v>
      </c>
      <c r="AL43" s="317" t="s">
        <v>1021</v>
      </c>
      <c r="AM43" s="299" t="s">
        <v>742</v>
      </c>
      <c r="AN43" s="299">
        <f t="shared" si="1"/>
        <v>15</v>
      </c>
      <c r="AO43" s="299" t="s">
        <v>741</v>
      </c>
      <c r="AP43" s="299">
        <f t="shared" si="2"/>
        <v>15</v>
      </c>
      <c r="AQ43" s="299" t="s">
        <v>702</v>
      </c>
      <c r="AR43" s="299">
        <f t="shared" si="3"/>
        <v>15</v>
      </c>
      <c r="AS43" s="299" t="s">
        <v>701</v>
      </c>
      <c r="AT43" s="299">
        <f t="shared" si="4"/>
        <v>15</v>
      </c>
      <c r="AU43" s="299" t="s">
        <v>700</v>
      </c>
      <c r="AV43" s="299">
        <f t="shared" si="5"/>
        <v>15</v>
      </c>
      <c r="AW43" s="299" t="s">
        <v>699</v>
      </c>
      <c r="AX43" s="299">
        <f t="shared" si="6"/>
        <v>15</v>
      </c>
      <c r="AY43" s="299" t="s">
        <v>698</v>
      </c>
      <c r="AZ43" s="299">
        <f t="shared" si="7"/>
        <v>15</v>
      </c>
      <c r="BA43" s="300">
        <f t="shared" si="21"/>
        <v>105</v>
      </c>
      <c r="BB43" s="299" t="str">
        <f t="shared" si="22"/>
        <v>Fuerte</v>
      </c>
      <c r="BC43" s="299" t="s">
        <v>697</v>
      </c>
      <c r="BD43" s="299">
        <f t="shared" si="23"/>
        <v>100</v>
      </c>
      <c r="BE43" s="301" t="str">
        <f t="shared" si="24"/>
        <v>Fuerte</v>
      </c>
      <c r="BF43" s="524"/>
      <c r="BG43" s="524"/>
      <c r="BH43" s="524"/>
      <c r="BI43" s="524"/>
      <c r="BJ43" s="524"/>
      <c r="BK43" s="524"/>
      <c r="BL43" s="524"/>
      <c r="BM43" s="524"/>
      <c r="BN43" s="301" t="s">
        <v>696</v>
      </c>
      <c r="BO43" s="230" t="s">
        <v>1020</v>
      </c>
      <c r="BP43" s="229" t="s">
        <v>1019</v>
      </c>
      <c r="BQ43" s="229" t="s">
        <v>1018</v>
      </c>
      <c r="BR43" s="229" t="s">
        <v>1017</v>
      </c>
      <c r="BS43" s="229" t="s">
        <v>1016</v>
      </c>
      <c r="BT43" s="228">
        <v>44987</v>
      </c>
      <c r="BU43" s="228">
        <v>45260</v>
      </c>
      <c r="BV43" s="227">
        <v>4454</v>
      </c>
      <c r="BW43" s="297"/>
      <c r="BX43" s="278"/>
      <c r="BY43" s="278"/>
      <c r="BZ43" s="278"/>
      <c r="CA43" s="278"/>
      <c r="CB43" s="278"/>
      <c r="CC43" s="278"/>
      <c r="CD43" s="278"/>
      <c r="CE43" s="278"/>
      <c r="CF43" s="278"/>
      <c r="CG43" s="278"/>
      <c r="CH43" s="278"/>
      <c r="CI43" s="278"/>
      <c r="CJ43" s="278"/>
      <c r="CK43" s="278"/>
      <c r="CL43" s="278"/>
      <c r="CM43" s="278"/>
      <c r="CN43" s="278"/>
      <c r="CO43" s="278"/>
      <c r="CP43" s="278"/>
      <c r="CQ43" s="278"/>
    </row>
    <row r="44" spans="1:95" ht="78.75" customHeight="1">
      <c r="A44" s="524"/>
      <c r="B44" s="524"/>
      <c r="C44" s="524"/>
      <c r="D44" s="524"/>
      <c r="E44" s="226" t="s">
        <v>1015</v>
      </c>
      <c r="F44" s="225" t="s">
        <v>1014</v>
      </c>
      <c r="G44" s="524"/>
      <c r="H44" s="524"/>
      <c r="I44" s="308"/>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296">
        <f t="shared" si="20"/>
        <v>5</v>
      </c>
      <c r="AH44" s="524"/>
      <c r="AI44" s="524"/>
      <c r="AJ44" s="524"/>
      <c r="AK44" s="297">
        <v>5</v>
      </c>
      <c r="AL44" s="344"/>
      <c r="AM44" s="299"/>
      <c r="AN44" s="299" t="str">
        <f t="shared" si="1"/>
        <v/>
      </c>
      <c r="AO44" s="299"/>
      <c r="AP44" s="299" t="str">
        <f t="shared" si="2"/>
        <v/>
      </c>
      <c r="AQ44" s="299"/>
      <c r="AR44" s="299" t="str">
        <f t="shared" si="3"/>
        <v/>
      </c>
      <c r="AS44" s="299"/>
      <c r="AT44" s="299" t="str">
        <f t="shared" si="4"/>
        <v/>
      </c>
      <c r="AU44" s="299"/>
      <c r="AV44" s="299" t="str">
        <f t="shared" si="5"/>
        <v/>
      </c>
      <c r="AW44" s="299"/>
      <c r="AX44" s="299" t="str">
        <f t="shared" si="6"/>
        <v/>
      </c>
      <c r="AY44" s="299"/>
      <c r="AZ44" s="299" t="str">
        <f t="shared" si="7"/>
        <v/>
      </c>
      <c r="BA44" s="300"/>
      <c r="BB44" s="299"/>
      <c r="BC44" s="299"/>
      <c r="BD44" s="299"/>
      <c r="BE44" s="301"/>
      <c r="BF44" s="524"/>
      <c r="BG44" s="524"/>
      <c r="BH44" s="524"/>
      <c r="BI44" s="524"/>
      <c r="BJ44" s="524"/>
      <c r="BK44" s="524"/>
      <c r="BL44" s="524"/>
      <c r="BM44" s="524"/>
      <c r="BN44" s="301"/>
      <c r="BO44" s="345"/>
      <c r="BP44" s="345"/>
      <c r="BQ44" s="345"/>
      <c r="BR44" s="345"/>
      <c r="BS44" s="345"/>
      <c r="BT44" s="345"/>
      <c r="BU44" s="345"/>
      <c r="BV44" s="297"/>
      <c r="BW44" s="297"/>
      <c r="BX44" s="278"/>
      <c r="BY44" s="278"/>
      <c r="BZ44" s="278"/>
      <c r="CA44" s="278"/>
      <c r="CB44" s="278"/>
      <c r="CC44" s="278"/>
      <c r="CD44" s="278"/>
      <c r="CE44" s="278"/>
      <c r="CF44" s="278"/>
      <c r="CG44" s="278"/>
      <c r="CH44" s="278"/>
      <c r="CI44" s="278"/>
      <c r="CJ44" s="278"/>
      <c r="CK44" s="278"/>
      <c r="CL44" s="278"/>
      <c r="CM44" s="278"/>
      <c r="CN44" s="278"/>
      <c r="CO44" s="278"/>
      <c r="CP44" s="278"/>
      <c r="CQ44" s="278"/>
    </row>
    <row r="45" spans="1:95" ht="78.75" customHeight="1">
      <c r="A45" s="515"/>
      <c r="B45" s="515"/>
      <c r="C45" s="515"/>
      <c r="D45" s="515"/>
      <c r="E45" s="329"/>
      <c r="F45" s="329"/>
      <c r="G45" s="515"/>
      <c r="H45" s="515"/>
      <c r="I45" s="308"/>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296">
        <f t="shared" si="20"/>
        <v>5</v>
      </c>
      <c r="AH45" s="515"/>
      <c r="AI45" s="515"/>
      <c r="AJ45" s="515"/>
      <c r="AK45" s="297">
        <v>6</v>
      </c>
      <c r="AL45" s="317" t="s">
        <v>1013</v>
      </c>
      <c r="AM45" s="299"/>
      <c r="AN45" s="299" t="str">
        <f t="shared" si="1"/>
        <v/>
      </c>
      <c r="AO45" s="299"/>
      <c r="AP45" s="299" t="str">
        <f t="shared" si="2"/>
        <v/>
      </c>
      <c r="AQ45" s="299"/>
      <c r="AR45" s="299" t="str">
        <f t="shared" si="3"/>
        <v/>
      </c>
      <c r="AS45" s="299"/>
      <c r="AT45" s="299" t="str">
        <f t="shared" si="4"/>
        <v/>
      </c>
      <c r="AU45" s="299"/>
      <c r="AV45" s="299" t="str">
        <f t="shared" si="5"/>
        <v/>
      </c>
      <c r="AW45" s="299"/>
      <c r="AX45" s="299" t="str">
        <f t="shared" si="6"/>
        <v/>
      </c>
      <c r="AY45" s="299"/>
      <c r="AZ45" s="299" t="str">
        <f t="shared" si="7"/>
        <v/>
      </c>
      <c r="BA45" s="300"/>
      <c r="BB45" s="299"/>
      <c r="BC45" s="299"/>
      <c r="BD45" s="299"/>
      <c r="BE45" s="301"/>
      <c r="BF45" s="515"/>
      <c r="BG45" s="515"/>
      <c r="BH45" s="515"/>
      <c r="BI45" s="515"/>
      <c r="BJ45" s="515"/>
      <c r="BK45" s="515"/>
      <c r="BL45" s="515"/>
      <c r="BM45" s="515"/>
      <c r="BN45" s="301"/>
      <c r="BO45" s="297"/>
      <c r="BP45" s="297"/>
      <c r="BQ45" s="297"/>
      <c r="BR45" s="297"/>
      <c r="BS45" s="297"/>
      <c r="BT45" s="304"/>
      <c r="BU45" s="304"/>
      <c r="BV45" s="297"/>
      <c r="BW45" s="297"/>
      <c r="BX45" s="278"/>
      <c r="BY45" s="278"/>
      <c r="BZ45" s="278"/>
      <c r="CA45" s="278"/>
      <c r="CB45" s="278"/>
      <c r="CC45" s="278"/>
      <c r="CD45" s="278"/>
      <c r="CE45" s="278"/>
      <c r="CF45" s="278"/>
      <c r="CG45" s="278"/>
      <c r="CH45" s="278"/>
      <c r="CI45" s="278"/>
      <c r="CJ45" s="278"/>
      <c r="CK45" s="278"/>
      <c r="CL45" s="278"/>
      <c r="CM45" s="278"/>
      <c r="CN45" s="278"/>
      <c r="CO45" s="278"/>
      <c r="CP45" s="278"/>
      <c r="CQ45" s="278"/>
    </row>
    <row r="46" spans="1:95" ht="69.75" customHeight="1">
      <c r="A46" s="523">
        <v>10</v>
      </c>
      <c r="B46" s="523" t="s">
        <v>944</v>
      </c>
      <c r="C46" s="523" t="s">
        <v>943</v>
      </c>
      <c r="D46" s="523" t="s">
        <v>942</v>
      </c>
      <c r="E46" s="297" t="s">
        <v>1012</v>
      </c>
      <c r="F46" s="308" t="s">
        <v>1011</v>
      </c>
      <c r="G46" s="523" t="s">
        <v>1010</v>
      </c>
      <c r="H46" s="523" t="s">
        <v>709</v>
      </c>
      <c r="I46" s="308" t="s">
        <v>732</v>
      </c>
      <c r="J46" s="523">
        <v>1</v>
      </c>
      <c r="K46" s="516" t="str">
        <f>IF(J46&lt;=0,"",IF(J46=1,"Rara vez",IF(J46=2,"Improbable",IF(J46=3,"Posible",IF(J46=4,"Probable",IF(J46=5,"Casi Seguro"))))))</f>
        <v>Rara vez</v>
      </c>
      <c r="L46" s="532">
        <f>IF(K46="","",IF(K46="Rara vez",0.2,IF(K46="Improbable",0.4,IF(K46="Posible",0.6,IF(K46="Probable",0.8,IF(K46="Casi seguro",1,))))))</f>
        <v>0.2</v>
      </c>
      <c r="M46" s="532" t="s">
        <v>707</v>
      </c>
      <c r="N46" s="532" t="s">
        <v>706</v>
      </c>
      <c r="O46" s="532" t="s">
        <v>706</v>
      </c>
      <c r="P46" s="532" t="s">
        <v>706</v>
      </c>
      <c r="Q46" s="532" t="s">
        <v>706</v>
      </c>
      <c r="R46" s="532" t="s">
        <v>707</v>
      </c>
      <c r="S46" s="532" t="s">
        <v>707</v>
      </c>
      <c r="T46" s="532" t="s">
        <v>707</v>
      </c>
      <c r="U46" s="532" t="s">
        <v>706</v>
      </c>
      <c r="V46" s="532" t="s">
        <v>707</v>
      </c>
      <c r="W46" s="532" t="s">
        <v>707</v>
      </c>
      <c r="X46" s="532" t="s">
        <v>707</v>
      </c>
      <c r="Y46" s="532" t="s">
        <v>707</v>
      </c>
      <c r="Z46" s="532" t="s">
        <v>707</v>
      </c>
      <c r="AA46" s="532" t="s">
        <v>706</v>
      </c>
      <c r="AB46" s="532" t="s">
        <v>706</v>
      </c>
      <c r="AC46" s="532" t="s">
        <v>706</v>
      </c>
      <c r="AD46" s="532" t="s">
        <v>706</v>
      </c>
      <c r="AE46" s="532" t="s">
        <v>706</v>
      </c>
      <c r="AF46" s="534">
        <f>IF(AB46="Si","19",COUNTIF(M46:AE47,"si"))</f>
        <v>9</v>
      </c>
      <c r="AG46" s="296">
        <f t="shared" si="20"/>
        <v>10</v>
      </c>
      <c r="AH46" s="516" t="str">
        <f>IF(AG46=5,"Moderado",IF(AG46=10,"Mayor",IF(AG46=20,"Catastrófico",0)))</f>
        <v>Mayor</v>
      </c>
      <c r="AI46" s="532">
        <f>IF(AH46="","",IF(AH46="Leve",0.2,IF(AH46="Menor",0.4,IF(AH46="Moderado",0.6,IF(AH46="Mayor",0.8,IF(AH46="Catastrófico",1,))))))</f>
        <v>0.8</v>
      </c>
      <c r="AJ46" s="516"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297">
        <v>1</v>
      </c>
      <c r="AL46" s="317" t="s">
        <v>1009</v>
      </c>
      <c r="AM46" s="299" t="s">
        <v>742</v>
      </c>
      <c r="AN46" s="299">
        <f t="shared" si="1"/>
        <v>15</v>
      </c>
      <c r="AO46" s="299" t="s">
        <v>741</v>
      </c>
      <c r="AP46" s="299">
        <f t="shared" si="2"/>
        <v>15</v>
      </c>
      <c r="AQ46" s="299" t="s">
        <v>702</v>
      </c>
      <c r="AR46" s="299">
        <f t="shared" si="3"/>
        <v>15</v>
      </c>
      <c r="AS46" s="299" t="s">
        <v>701</v>
      </c>
      <c r="AT46" s="299">
        <f t="shared" si="4"/>
        <v>15</v>
      </c>
      <c r="AU46" s="299" t="s">
        <v>700</v>
      </c>
      <c r="AV46" s="299">
        <f t="shared" si="5"/>
        <v>15</v>
      </c>
      <c r="AW46" s="299" t="s">
        <v>699</v>
      </c>
      <c r="AX46" s="299">
        <f t="shared" si="6"/>
        <v>15</v>
      </c>
      <c r="AY46" s="299" t="s">
        <v>698</v>
      </c>
      <c r="AZ46" s="299">
        <f t="shared" si="7"/>
        <v>15</v>
      </c>
      <c r="BA46" s="300">
        <f t="shared" ref="BA46:BA70" si="25">SUM(AN46,AP46,AR46,AT46,AV46,AX46,AZ46)</f>
        <v>105</v>
      </c>
      <c r="BB46" s="299" t="str">
        <f t="shared" ref="BB46:BB70" si="26">IF(BA46&gt;=96,"Fuerte",IF(AND(BA46&gt;=86, BA46&lt;96),"Moderado",IF(BA46&lt;86,"Débil")))</f>
        <v>Fuerte</v>
      </c>
      <c r="BC46" s="299" t="s">
        <v>697</v>
      </c>
      <c r="BD46" s="299">
        <f t="shared" ref="BD46:BD70" si="27">VALUE(IF(OR(AND(BB46="Fuerte",BC46="Fuerte")),"100",IF(OR(AND(BB46="Fuerte",BC46="Moderado"),AND(BB46="Moderado",BC46="Fuerte"),AND(BB46="Moderado",BC46="Moderado")),"50",IF(OR(AND(BB46="Fuerte",BC46="Débil"),AND(BB46="Moderado",BC46="Débil"),AND(BB46="Débil",BC46="Fuerte"),AND(BB46="Débil",BC46="Moderado"),AND(BB46="Débil",BC46="Débil")),"0",))))</f>
        <v>100</v>
      </c>
      <c r="BE46" s="301" t="str">
        <f t="shared" ref="BE46:BE70" si="28">IF(BD46=100,"Fuerte",IF(BD46=50,"Moderado",IF(BD46=0,"Débil")))</f>
        <v>Fuerte</v>
      </c>
      <c r="BF46" s="533">
        <f>AVERAGE(BD46:BD49)</f>
        <v>75</v>
      </c>
      <c r="BG46" s="533" t="str">
        <f>IF(BF46=100,"Fuerte",IF(AND(BF46&lt;=99, BF46&gt;=50),"Moderado",IF(BF46&lt;50,"Débil")))</f>
        <v>Moderado</v>
      </c>
      <c r="BH46" s="525">
        <f>IF(BG46="Fuerte",(J46-2),IF(BG46="Moderado",(J46-1), IF(BG46="Débil",((J46-0)))))</f>
        <v>0</v>
      </c>
      <c r="BI46" s="525" t="str">
        <f>IF(BH46&lt;=0,"Rara vez",IF(BH46=1,"Rara vez",IF(BH46=2,"Improbable",IF(BH46=3,"Posible",IF(BH46=4,"Probable",IF(BH46=5,"Casi Seguro"))))))</f>
        <v>Rara vez</v>
      </c>
      <c r="BJ46" s="532">
        <f>IF(BI46="","",IF(BI46="Rara vez",0.2,IF(BI46="Improbable",0.4,IF(BI46="Posible",0.6,IF(BI46="Probable",0.8,IF(BI46="Casi seguro",1,))))))</f>
        <v>0.2</v>
      </c>
      <c r="BK46" s="525" t="str">
        <f>IFERROR(IF(AG46=5,"Moderado",IF(AG46=10,"Mayor",IF(AG46=20,"Catastrófico",0))),"")</f>
        <v>Mayor</v>
      </c>
      <c r="BL46" s="532">
        <f>IF(AH46="","",IF(AH46="Moderado",0.6,IF(AH46="Mayor",0.8,IF(AH46="Catastrófico",1,))))</f>
        <v>0.8</v>
      </c>
      <c r="BM46" s="525"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301" t="s">
        <v>696</v>
      </c>
      <c r="BO46" s="216" t="s">
        <v>1008</v>
      </c>
      <c r="BP46" s="218" t="s">
        <v>1007</v>
      </c>
      <c r="BQ46" s="218" t="s">
        <v>1006</v>
      </c>
      <c r="BR46" s="218" t="s">
        <v>990</v>
      </c>
      <c r="BS46" s="218" t="s">
        <v>967</v>
      </c>
      <c r="BT46" s="209">
        <v>45079</v>
      </c>
      <c r="BU46" s="209">
        <v>45275</v>
      </c>
      <c r="BV46" s="308">
        <v>4617</v>
      </c>
      <c r="BW46" s="297"/>
      <c r="BX46" s="278"/>
      <c r="BY46" s="278"/>
      <c r="BZ46" s="278"/>
      <c r="CA46" s="278"/>
      <c r="CB46" s="278"/>
      <c r="CC46" s="278"/>
      <c r="CD46" s="278"/>
      <c r="CE46" s="278"/>
      <c r="CF46" s="278"/>
      <c r="CG46" s="278"/>
      <c r="CH46" s="278"/>
      <c r="CI46" s="278"/>
      <c r="CJ46" s="278"/>
      <c r="CK46" s="278"/>
      <c r="CL46" s="278"/>
      <c r="CM46" s="278"/>
      <c r="CN46" s="278"/>
      <c r="CO46" s="278"/>
      <c r="CP46" s="278"/>
      <c r="CQ46" s="278"/>
    </row>
    <row r="47" spans="1:95" ht="78.75" customHeight="1">
      <c r="A47" s="524"/>
      <c r="B47" s="524"/>
      <c r="C47" s="524"/>
      <c r="D47" s="524"/>
      <c r="E47" s="297" t="s">
        <v>1005</v>
      </c>
      <c r="F47" s="340"/>
      <c r="G47" s="524"/>
      <c r="H47" s="524"/>
      <c r="I47" s="308" t="s">
        <v>708</v>
      </c>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296">
        <f t="shared" si="20"/>
        <v>5</v>
      </c>
      <c r="AH47" s="524"/>
      <c r="AI47" s="524"/>
      <c r="AJ47" s="524"/>
      <c r="AK47" s="297">
        <v>2</v>
      </c>
      <c r="AL47" s="224" t="s">
        <v>1004</v>
      </c>
      <c r="AM47" s="299" t="s">
        <v>742</v>
      </c>
      <c r="AN47" s="299">
        <f t="shared" si="1"/>
        <v>15</v>
      </c>
      <c r="AO47" s="299" t="s">
        <v>741</v>
      </c>
      <c r="AP47" s="299">
        <f t="shared" si="2"/>
        <v>15</v>
      </c>
      <c r="AQ47" s="299" t="s">
        <v>702</v>
      </c>
      <c r="AR47" s="299">
        <f t="shared" si="3"/>
        <v>15</v>
      </c>
      <c r="AS47" s="299" t="s">
        <v>701</v>
      </c>
      <c r="AT47" s="299">
        <f t="shared" si="4"/>
        <v>15</v>
      </c>
      <c r="AU47" s="299" t="s">
        <v>700</v>
      </c>
      <c r="AV47" s="299">
        <f t="shared" si="5"/>
        <v>15</v>
      </c>
      <c r="AW47" s="299" t="s">
        <v>699</v>
      </c>
      <c r="AX47" s="299">
        <f t="shared" si="6"/>
        <v>15</v>
      </c>
      <c r="AY47" s="299" t="s">
        <v>698</v>
      </c>
      <c r="AZ47" s="299">
        <f t="shared" si="7"/>
        <v>15</v>
      </c>
      <c r="BA47" s="300">
        <f t="shared" si="25"/>
        <v>105</v>
      </c>
      <c r="BB47" s="299" t="str">
        <f t="shared" si="26"/>
        <v>Fuerte</v>
      </c>
      <c r="BC47" s="299" t="s">
        <v>697</v>
      </c>
      <c r="BD47" s="299">
        <f t="shared" si="27"/>
        <v>100</v>
      </c>
      <c r="BE47" s="301" t="str">
        <f t="shared" si="28"/>
        <v>Fuerte</v>
      </c>
      <c r="BF47" s="524"/>
      <c r="BG47" s="524"/>
      <c r="BH47" s="524"/>
      <c r="BI47" s="524"/>
      <c r="BJ47" s="524"/>
      <c r="BK47" s="524"/>
      <c r="BL47" s="524"/>
      <c r="BM47" s="524"/>
      <c r="BN47" s="301" t="s">
        <v>696</v>
      </c>
      <c r="BO47" s="216" t="s">
        <v>1003</v>
      </c>
      <c r="BP47" s="218" t="s">
        <v>1002</v>
      </c>
      <c r="BQ47" s="218" t="s">
        <v>991</v>
      </c>
      <c r="BR47" s="218" t="s">
        <v>996</v>
      </c>
      <c r="BS47" s="218" t="s">
        <v>989</v>
      </c>
      <c r="BT47" s="209">
        <v>45079</v>
      </c>
      <c r="BU47" s="209">
        <v>45275</v>
      </c>
      <c r="BV47" s="308">
        <v>4617</v>
      </c>
      <c r="BW47" s="297"/>
      <c r="BX47" s="346"/>
      <c r="BY47" s="346"/>
      <c r="BZ47" s="346"/>
      <c r="CA47" s="346"/>
      <c r="CB47" s="346"/>
      <c r="CC47" s="346"/>
      <c r="CD47" s="346"/>
      <c r="CE47" s="346"/>
      <c r="CF47" s="346"/>
      <c r="CG47" s="346"/>
      <c r="CH47" s="346"/>
      <c r="CI47" s="346"/>
      <c r="CJ47" s="346"/>
      <c r="CK47" s="346"/>
      <c r="CL47" s="346"/>
      <c r="CM47" s="346"/>
      <c r="CN47" s="346"/>
      <c r="CO47" s="346"/>
      <c r="CP47" s="346"/>
      <c r="CQ47" s="346"/>
    </row>
    <row r="48" spans="1:95" ht="78.75" customHeight="1">
      <c r="A48" s="524"/>
      <c r="B48" s="524"/>
      <c r="C48" s="524"/>
      <c r="D48" s="524"/>
      <c r="E48" s="297" t="s">
        <v>1001</v>
      </c>
      <c r="F48" s="340"/>
      <c r="G48" s="524"/>
      <c r="H48" s="524"/>
      <c r="I48" s="308" t="s">
        <v>728</v>
      </c>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296">
        <f t="shared" si="20"/>
        <v>5</v>
      </c>
      <c r="AH48" s="524"/>
      <c r="AI48" s="524"/>
      <c r="AJ48" s="524"/>
      <c r="AK48" s="297">
        <v>3</v>
      </c>
      <c r="AL48" s="224" t="s">
        <v>1000</v>
      </c>
      <c r="AM48" s="299" t="s">
        <v>742</v>
      </c>
      <c r="AN48" s="299">
        <f t="shared" si="1"/>
        <v>15</v>
      </c>
      <c r="AO48" s="299" t="s">
        <v>741</v>
      </c>
      <c r="AP48" s="299">
        <f t="shared" si="2"/>
        <v>15</v>
      </c>
      <c r="AQ48" s="299" t="s">
        <v>993</v>
      </c>
      <c r="AR48" s="299">
        <f t="shared" si="3"/>
        <v>0</v>
      </c>
      <c r="AS48" s="299" t="s">
        <v>701</v>
      </c>
      <c r="AT48" s="299">
        <f t="shared" si="4"/>
        <v>15</v>
      </c>
      <c r="AU48" s="299" t="s">
        <v>700</v>
      </c>
      <c r="AV48" s="299">
        <f t="shared" si="5"/>
        <v>15</v>
      </c>
      <c r="AW48" s="299" t="s">
        <v>699</v>
      </c>
      <c r="AX48" s="299">
        <f t="shared" si="6"/>
        <v>15</v>
      </c>
      <c r="AY48" s="299" t="s">
        <v>698</v>
      </c>
      <c r="AZ48" s="299">
        <f t="shared" si="7"/>
        <v>15</v>
      </c>
      <c r="BA48" s="300">
        <f t="shared" si="25"/>
        <v>90</v>
      </c>
      <c r="BB48" s="299" t="str">
        <f t="shared" si="26"/>
        <v>Moderado</v>
      </c>
      <c r="BC48" s="299" t="s">
        <v>92</v>
      </c>
      <c r="BD48" s="299">
        <f t="shared" si="27"/>
        <v>50</v>
      </c>
      <c r="BE48" s="301" t="str">
        <f t="shared" si="28"/>
        <v>Moderado</v>
      </c>
      <c r="BF48" s="524"/>
      <c r="BG48" s="524"/>
      <c r="BH48" s="524"/>
      <c r="BI48" s="524"/>
      <c r="BJ48" s="524"/>
      <c r="BK48" s="524"/>
      <c r="BL48" s="524"/>
      <c r="BM48" s="524"/>
      <c r="BN48" s="301" t="s">
        <v>696</v>
      </c>
      <c r="BO48" s="216" t="s">
        <v>999</v>
      </c>
      <c r="BP48" s="218" t="s">
        <v>998</v>
      </c>
      <c r="BQ48" s="218" t="s">
        <v>997</v>
      </c>
      <c r="BR48" s="218" t="s">
        <v>996</v>
      </c>
      <c r="BS48" s="218" t="s">
        <v>989</v>
      </c>
      <c r="BT48" s="209">
        <v>45079</v>
      </c>
      <c r="BU48" s="209">
        <v>45275</v>
      </c>
      <c r="BV48" s="308">
        <v>4617</v>
      </c>
      <c r="BW48" s="297"/>
      <c r="BX48" s="346"/>
      <c r="BY48" s="346"/>
      <c r="BZ48" s="346"/>
      <c r="CA48" s="346"/>
      <c r="CB48" s="346"/>
      <c r="CC48" s="346"/>
      <c r="CD48" s="346"/>
      <c r="CE48" s="346"/>
      <c r="CF48" s="346"/>
      <c r="CG48" s="346"/>
      <c r="CH48" s="346"/>
      <c r="CI48" s="346"/>
      <c r="CJ48" s="346"/>
      <c r="CK48" s="346"/>
      <c r="CL48" s="346"/>
      <c r="CM48" s="346"/>
      <c r="CN48" s="346"/>
      <c r="CO48" s="346"/>
      <c r="CP48" s="346"/>
      <c r="CQ48" s="346"/>
    </row>
    <row r="49" spans="1:95" ht="78.75" customHeight="1">
      <c r="A49" s="524"/>
      <c r="B49" s="524"/>
      <c r="C49" s="524"/>
      <c r="D49" s="524"/>
      <c r="E49" s="297" t="s">
        <v>995</v>
      </c>
      <c r="F49" s="340"/>
      <c r="G49" s="524"/>
      <c r="H49" s="524"/>
      <c r="I49" s="308"/>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296">
        <f t="shared" si="20"/>
        <v>5</v>
      </c>
      <c r="AH49" s="524"/>
      <c r="AI49" s="524"/>
      <c r="AJ49" s="524"/>
      <c r="AK49" s="297">
        <v>4</v>
      </c>
      <c r="AL49" s="224" t="s">
        <v>994</v>
      </c>
      <c r="AM49" s="299" t="s">
        <v>742</v>
      </c>
      <c r="AN49" s="299">
        <f t="shared" si="1"/>
        <v>15</v>
      </c>
      <c r="AO49" s="299" t="s">
        <v>741</v>
      </c>
      <c r="AP49" s="299">
        <f t="shared" si="2"/>
        <v>15</v>
      </c>
      <c r="AQ49" s="299" t="s">
        <v>993</v>
      </c>
      <c r="AR49" s="299">
        <f t="shared" si="3"/>
        <v>0</v>
      </c>
      <c r="AS49" s="299" t="s">
        <v>701</v>
      </c>
      <c r="AT49" s="299">
        <f t="shared" si="4"/>
        <v>15</v>
      </c>
      <c r="AU49" s="299" t="s">
        <v>700</v>
      </c>
      <c r="AV49" s="299">
        <f t="shared" si="5"/>
        <v>15</v>
      </c>
      <c r="AW49" s="299" t="s">
        <v>699</v>
      </c>
      <c r="AX49" s="299">
        <f t="shared" si="6"/>
        <v>15</v>
      </c>
      <c r="AY49" s="299" t="s">
        <v>698</v>
      </c>
      <c r="AZ49" s="299">
        <f t="shared" si="7"/>
        <v>15</v>
      </c>
      <c r="BA49" s="300">
        <f t="shared" si="25"/>
        <v>90</v>
      </c>
      <c r="BB49" s="299" t="str">
        <f t="shared" si="26"/>
        <v>Moderado</v>
      </c>
      <c r="BC49" s="299" t="s">
        <v>92</v>
      </c>
      <c r="BD49" s="299">
        <f t="shared" si="27"/>
        <v>50</v>
      </c>
      <c r="BE49" s="301" t="str">
        <f t="shared" si="28"/>
        <v>Moderado</v>
      </c>
      <c r="BF49" s="524"/>
      <c r="BG49" s="524"/>
      <c r="BH49" s="524"/>
      <c r="BI49" s="524"/>
      <c r="BJ49" s="524"/>
      <c r="BK49" s="524"/>
      <c r="BL49" s="524"/>
      <c r="BM49" s="524"/>
      <c r="BN49" s="301" t="s">
        <v>696</v>
      </c>
      <c r="BO49" s="216" t="s">
        <v>992</v>
      </c>
      <c r="BP49" s="218" t="s">
        <v>969</v>
      </c>
      <c r="BQ49" s="218" t="s">
        <v>991</v>
      </c>
      <c r="BR49" s="218" t="s">
        <v>990</v>
      </c>
      <c r="BS49" s="218" t="s">
        <v>989</v>
      </c>
      <c r="BT49" s="209">
        <v>45079</v>
      </c>
      <c r="BU49" s="209">
        <v>45275</v>
      </c>
      <c r="BV49" s="308">
        <v>4617</v>
      </c>
      <c r="BW49" s="297"/>
      <c r="BX49" s="346"/>
      <c r="BY49" s="346"/>
      <c r="BZ49" s="346"/>
      <c r="CA49" s="346"/>
      <c r="CB49" s="346"/>
      <c r="CC49" s="346"/>
      <c r="CD49" s="346"/>
      <c r="CE49" s="346"/>
      <c r="CF49" s="346"/>
      <c r="CG49" s="346"/>
      <c r="CH49" s="346"/>
      <c r="CI49" s="346"/>
      <c r="CJ49" s="346"/>
      <c r="CK49" s="346"/>
      <c r="CL49" s="346"/>
      <c r="CM49" s="346"/>
      <c r="CN49" s="346"/>
      <c r="CO49" s="346"/>
      <c r="CP49" s="346"/>
      <c r="CQ49" s="346"/>
    </row>
    <row r="50" spans="1:95" ht="78.75" customHeight="1">
      <c r="A50" s="523">
        <v>11</v>
      </c>
      <c r="B50" s="523" t="s">
        <v>944</v>
      </c>
      <c r="C50" s="523" t="s">
        <v>943</v>
      </c>
      <c r="D50" s="523" t="s">
        <v>942</v>
      </c>
      <c r="E50" s="221" t="s">
        <v>941</v>
      </c>
      <c r="F50" s="347" t="s">
        <v>988</v>
      </c>
      <c r="G50" s="549" t="s">
        <v>987</v>
      </c>
      <c r="H50" s="347" t="s">
        <v>709</v>
      </c>
      <c r="I50" s="347" t="s">
        <v>732</v>
      </c>
      <c r="J50" s="550">
        <v>1</v>
      </c>
      <c r="K50" s="551" t="s">
        <v>93</v>
      </c>
      <c r="L50" s="539">
        <f>IF(K50="","",IF(K50="Rara vez",0.2,IF(K50="Improbable",0.4,IF(K50="Posible",0.6,IF(K50="Probable",0.8,IF(K50="Casi seguro",1,))))))</f>
        <v>0.2</v>
      </c>
      <c r="M50" s="532" t="s">
        <v>707</v>
      </c>
      <c r="N50" s="532" t="s">
        <v>706</v>
      </c>
      <c r="O50" s="532" t="s">
        <v>706</v>
      </c>
      <c r="P50" s="532" t="s">
        <v>706</v>
      </c>
      <c r="Q50" s="532" t="s">
        <v>706</v>
      </c>
      <c r="R50" s="532" t="s">
        <v>707</v>
      </c>
      <c r="S50" s="532" t="s">
        <v>707</v>
      </c>
      <c r="T50" s="532" t="s">
        <v>707</v>
      </c>
      <c r="U50" s="532" t="s">
        <v>706</v>
      </c>
      <c r="V50" s="532" t="s">
        <v>707</v>
      </c>
      <c r="W50" s="532" t="s">
        <v>707</v>
      </c>
      <c r="X50" s="532" t="s">
        <v>707</v>
      </c>
      <c r="Y50" s="532" t="s">
        <v>707</v>
      </c>
      <c r="Z50" s="532" t="s">
        <v>707</v>
      </c>
      <c r="AA50" s="532" t="s">
        <v>706</v>
      </c>
      <c r="AB50" s="532" t="s">
        <v>706</v>
      </c>
      <c r="AC50" s="532" t="s">
        <v>706</v>
      </c>
      <c r="AD50" s="532" t="s">
        <v>706</v>
      </c>
      <c r="AE50" s="532" t="s">
        <v>706</v>
      </c>
      <c r="AF50" s="555">
        <f>IF(AB50="Si","19",COUNTIF(M50:AE51,"si"))</f>
        <v>9</v>
      </c>
      <c r="AG50" s="296">
        <f t="shared" si="20"/>
        <v>10</v>
      </c>
      <c r="AH50" s="516" t="str">
        <f>IF(AG50=5,"Moderado",IF(AG50=10,"Mayor",IF(AG50=20,"Catastrófico",0)))</f>
        <v>Mayor</v>
      </c>
      <c r="AI50" s="532">
        <f>IF(AH50="","",IF(AH50="Moderado",0.6,IF(AH50="Mayor",0.8,IF(AH50="Catastrófico",1,))))</f>
        <v>0.8</v>
      </c>
      <c r="AJ50" s="516" t="str">
        <f>IF(OR(AND(K50="Rara vez",AH50="Moderado"),AND(K50="Improbable",AH50="Moderado")),"Moderado",IF(OR(AND(K50="Rara vez",AH50="Mayor"),AND(K50="Improbable",AH50="Mayor"),AND(K50="Posible",AH50="Moderado"),AND(K50="Probable",AH50="Moderado")),"Alta",IF(OR(AND(K50="Rara vez",AH50="Catastrófico"),AND(K50="Improbable",AH50="Catastrófico"),AND(K50="Posible",AH50="Catastrófico"),AND(K50="Probable",AH50="Catastrófico"),AND(K50="Casi seguro",AH50="Catastrófico"),AND(K50="Posible",AH50="Moderado"),AND(K50="Probable",AH50="Moderado"),AND(K50="Casi seguro",AH50="Moderado"),AND(K50="Posible",AH50="Mayor"),AND(K50="Probable",AH50="Mayor"),AND(K50="Casi seguro",AH50="Mayor")),"Extremo",)))</f>
        <v>Alta</v>
      </c>
      <c r="AK50" s="310">
        <v>1</v>
      </c>
      <c r="AL50" s="224" t="s">
        <v>984</v>
      </c>
      <c r="AM50" s="312" t="s">
        <v>742</v>
      </c>
      <c r="AN50" s="312">
        <f t="shared" si="1"/>
        <v>15</v>
      </c>
      <c r="AO50" s="312" t="s">
        <v>741</v>
      </c>
      <c r="AP50" s="312">
        <f t="shared" si="2"/>
        <v>15</v>
      </c>
      <c r="AQ50" s="312" t="s">
        <v>702</v>
      </c>
      <c r="AR50" s="312">
        <f t="shared" si="3"/>
        <v>15</v>
      </c>
      <c r="AS50" s="312" t="s">
        <v>701</v>
      </c>
      <c r="AT50" s="312">
        <f t="shared" si="4"/>
        <v>15</v>
      </c>
      <c r="AU50" s="312" t="s">
        <v>700</v>
      </c>
      <c r="AV50" s="312">
        <f t="shared" si="5"/>
        <v>15</v>
      </c>
      <c r="AW50" s="299" t="s">
        <v>699</v>
      </c>
      <c r="AX50" s="312">
        <f t="shared" si="6"/>
        <v>15</v>
      </c>
      <c r="AY50" s="299" t="s">
        <v>698</v>
      </c>
      <c r="AZ50" s="312">
        <f t="shared" si="7"/>
        <v>15</v>
      </c>
      <c r="BA50" s="313">
        <f t="shared" si="25"/>
        <v>105</v>
      </c>
      <c r="BB50" s="312" t="str">
        <f t="shared" si="26"/>
        <v>Fuerte</v>
      </c>
      <c r="BC50" s="312" t="s">
        <v>697</v>
      </c>
      <c r="BD50" s="312">
        <f t="shared" si="27"/>
        <v>100</v>
      </c>
      <c r="BE50" s="314" t="str">
        <f t="shared" si="28"/>
        <v>Fuerte</v>
      </c>
      <c r="BF50" s="538">
        <f>AVERAGE(BD50:BD52)</f>
        <v>100</v>
      </c>
      <c r="BG50" s="538" t="str">
        <f>IF(BF50=100,"Fuerte",IF(AND(BF50&lt;=99, BF50&gt;=50),"Moderado",IF(BF50&lt;50,"Débil")))</f>
        <v>Fuerte</v>
      </c>
      <c r="BH50" s="525">
        <f>IF(BG50="Fuerte",(J50-2),IF(BG50="Moderado",(J50-1), IF(BG50="Débil",((J50-0)))))</f>
        <v>-1</v>
      </c>
      <c r="BI50" s="525" t="str">
        <f>IF(BH50&lt;=0,"Rara vez",IF(BH50=1,"Rara vez",IF(BH50=2,"Improbable",IF(BH50=3,"Posible",IF(BH50=4,"Probable",IF(BH50=5,"Casi Seguro"))))))</f>
        <v>Rara vez</v>
      </c>
      <c r="BJ50" s="536">
        <f>IF(BI50="","",IF(BI50="Rara vez",0.2,IF(BI50="Improbable",0.4,IF(BI50="Posible",0.6,IF(BI50="Probable",0.8,IF(BI50="Casi seguro",1,))))))</f>
        <v>0.2</v>
      </c>
      <c r="BK50" s="525" t="str">
        <f>IFERROR(IF(AG50=5,"Moderado",IF(AG50=10,"Mayor",IF(AG50=20,"Catastrófico",0))),"")</f>
        <v>Mayor</v>
      </c>
      <c r="BL50" s="536">
        <f>IF(AH50="","",IF(AH50="Moderado",0.6,IF(AH50="Mayor",0.8,IF(AH50="Catastrófico",1,))))</f>
        <v>0.8</v>
      </c>
      <c r="BM50" s="537" t="str">
        <f>IF(OR(AND(KBI50="Rara vez",BK50="Moderado"),AND(BI50="Improbable",BK50="Moderado")),"Moderado",IF(OR(AND(BI50="Rara vez",BK50="Mayor"),AND(BI50="Improbable",BK50="Mayor"),AND(BI50="Posible",BK50="Moderado"),AND(BI50="Probable",BK50="Moderado")),"Alta",IF(OR(AND(BI50="Rara vez",BK50="Catastrófico"),AND(BI50="Improbable",BK50="Catastrófico"),AND(BI50="Posible",BK50="Catastrófico"),AND(BI50="Probable",BK50="Catastrófico"),AND(BI50="Casi seguro",BK50="Catastrófico"),AND(BI50="Posible",BK50="Moderado"),AND(BI50="Probable",BK50="Moderado"),AND(BI50="Casi seguro",BK50="Moderado"),AND(BI50="Posible",BK50="Mayor"),AND(BI50="Probable",BK50="Mayor"),AND(BI50="Casi seguro",BK50="Mayor")),"Extremo",)))</f>
        <v>Alta</v>
      </c>
      <c r="BN50" s="301" t="s">
        <v>696</v>
      </c>
      <c r="BO50" s="216" t="s">
        <v>986</v>
      </c>
      <c r="BP50" s="218" t="s">
        <v>949</v>
      </c>
      <c r="BQ50" s="218" t="s">
        <v>945</v>
      </c>
      <c r="BR50" s="218" t="s">
        <v>946</v>
      </c>
      <c r="BS50" s="218" t="s">
        <v>945</v>
      </c>
      <c r="BT50" s="209">
        <v>45079</v>
      </c>
      <c r="BU50" s="209">
        <v>45275</v>
      </c>
      <c r="BV50" s="297">
        <v>4618</v>
      </c>
      <c r="BW50" s="297"/>
      <c r="BX50" s="278"/>
      <c r="BY50" s="278"/>
      <c r="BZ50" s="278"/>
      <c r="CA50" s="278"/>
      <c r="CB50" s="278"/>
      <c r="CC50" s="278"/>
      <c r="CD50" s="278"/>
      <c r="CE50" s="278"/>
      <c r="CF50" s="278"/>
      <c r="CG50" s="278"/>
      <c r="CH50" s="278"/>
      <c r="CI50" s="278"/>
      <c r="CJ50" s="278"/>
      <c r="CK50" s="278"/>
      <c r="CL50" s="278"/>
      <c r="CM50" s="278"/>
      <c r="CN50" s="278"/>
      <c r="CO50" s="278"/>
      <c r="CP50" s="278"/>
      <c r="CQ50" s="278"/>
    </row>
    <row r="51" spans="1:95" ht="78.75" customHeight="1">
      <c r="A51" s="524"/>
      <c r="B51" s="524"/>
      <c r="C51" s="524"/>
      <c r="D51" s="524"/>
      <c r="E51" s="221" t="s">
        <v>985</v>
      </c>
      <c r="F51" s="347"/>
      <c r="G51" s="541"/>
      <c r="H51" s="347"/>
      <c r="I51" s="347" t="s">
        <v>708</v>
      </c>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296">
        <f t="shared" si="20"/>
        <v>5</v>
      </c>
      <c r="AH51" s="524"/>
      <c r="AI51" s="524"/>
      <c r="AJ51" s="524"/>
      <c r="AK51" s="310">
        <v>2</v>
      </c>
      <c r="AL51" s="224" t="s">
        <v>984</v>
      </c>
      <c r="AM51" s="312" t="s">
        <v>742</v>
      </c>
      <c r="AN51" s="312">
        <f t="shared" si="1"/>
        <v>15</v>
      </c>
      <c r="AO51" s="312" t="s">
        <v>741</v>
      </c>
      <c r="AP51" s="312">
        <f t="shared" si="2"/>
        <v>15</v>
      </c>
      <c r="AQ51" s="312" t="s">
        <v>702</v>
      </c>
      <c r="AR51" s="312">
        <f t="shared" si="3"/>
        <v>15</v>
      </c>
      <c r="AS51" s="312" t="s">
        <v>701</v>
      </c>
      <c r="AT51" s="312">
        <f t="shared" si="4"/>
        <v>15</v>
      </c>
      <c r="AU51" s="312" t="s">
        <v>700</v>
      </c>
      <c r="AV51" s="312">
        <f t="shared" si="5"/>
        <v>15</v>
      </c>
      <c r="AW51" s="299" t="s">
        <v>699</v>
      </c>
      <c r="AX51" s="312">
        <f t="shared" si="6"/>
        <v>15</v>
      </c>
      <c r="AY51" s="299" t="s">
        <v>698</v>
      </c>
      <c r="AZ51" s="312">
        <f t="shared" si="7"/>
        <v>15</v>
      </c>
      <c r="BA51" s="313">
        <f t="shared" si="25"/>
        <v>105</v>
      </c>
      <c r="BB51" s="312" t="str">
        <f t="shared" si="26"/>
        <v>Fuerte</v>
      </c>
      <c r="BC51" s="312" t="s">
        <v>697</v>
      </c>
      <c r="BD51" s="312">
        <f t="shared" si="27"/>
        <v>100</v>
      </c>
      <c r="BE51" s="314" t="str">
        <f t="shared" si="28"/>
        <v>Fuerte</v>
      </c>
      <c r="BF51" s="524"/>
      <c r="BG51" s="524"/>
      <c r="BH51" s="524"/>
      <c r="BI51" s="524"/>
      <c r="BJ51" s="524"/>
      <c r="BK51" s="524"/>
      <c r="BL51" s="524"/>
      <c r="BM51" s="524"/>
      <c r="BN51" s="301" t="s">
        <v>696</v>
      </c>
      <c r="BO51" s="216" t="s">
        <v>983</v>
      </c>
      <c r="BP51" s="218" t="s">
        <v>949</v>
      </c>
      <c r="BQ51" s="218" t="s">
        <v>945</v>
      </c>
      <c r="BR51" s="218" t="s">
        <v>946</v>
      </c>
      <c r="BS51" s="218" t="s">
        <v>945</v>
      </c>
      <c r="BT51" s="209">
        <v>45079</v>
      </c>
      <c r="BU51" s="209">
        <v>45275</v>
      </c>
      <c r="BV51" s="297">
        <v>4618</v>
      </c>
      <c r="BW51" s="297"/>
      <c r="BX51" s="346"/>
      <c r="BY51" s="346"/>
      <c r="BZ51" s="346"/>
      <c r="CA51" s="346"/>
      <c r="CB51" s="346"/>
      <c r="CC51" s="346"/>
      <c r="CD51" s="346"/>
      <c r="CE51" s="346"/>
      <c r="CF51" s="346"/>
      <c r="CG51" s="346"/>
      <c r="CH51" s="346"/>
      <c r="CI51" s="346"/>
      <c r="CJ51" s="346"/>
      <c r="CK51" s="346"/>
      <c r="CL51" s="346"/>
      <c r="CM51" s="346"/>
      <c r="CN51" s="346"/>
      <c r="CO51" s="346"/>
      <c r="CP51" s="346"/>
      <c r="CQ51" s="346"/>
    </row>
    <row r="52" spans="1:95" ht="78.75" customHeight="1">
      <c r="A52" s="524"/>
      <c r="B52" s="524"/>
      <c r="C52" s="524"/>
      <c r="D52" s="524"/>
      <c r="E52" s="221" t="s">
        <v>982</v>
      </c>
      <c r="F52" s="347"/>
      <c r="G52" s="541"/>
      <c r="H52" s="347"/>
      <c r="I52" s="347" t="s">
        <v>728</v>
      </c>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296">
        <f t="shared" si="20"/>
        <v>5</v>
      </c>
      <c r="AH52" s="524"/>
      <c r="AI52" s="524"/>
      <c r="AJ52" s="524"/>
      <c r="AK52" s="310">
        <v>3</v>
      </c>
      <c r="AL52" s="224" t="s">
        <v>981</v>
      </c>
      <c r="AM52" s="312" t="s">
        <v>742</v>
      </c>
      <c r="AN52" s="312">
        <f t="shared" si="1"/>
        <v>15</v>
      </c>
      <c r="AO52" s="312" t="s">
        <v>741</v>
      </c>
      <c r="AP52" s="312">
        <f t="shared" si="2"/>
        <v>15</v>
      </c>
      <c r="AQ52" s="312" t="s">
        <v>702</v>
      </c>
      <c r="AR52" s="312">
        <f t="shared" si="3"/>
        <v>15</v>
      </c>
      <c r="AS52" s="312" t="s">
        <v>720</v>
      </c>
      <c r="AT52" s="312">
        <f t="shared" si="4"/>
        <v>10</v>
      </c>
      <c r="AU52" s="312" t="s">
        <v>700</v>
      </c>
      <c r="AV52" s="312">
        <f t="shared" si="5"/>
        <v>15</v>
      </c>
      <c r="AW52" s="299" t="s">
        <v>699</v>
      </c>
      <c r="AX52" s="312">
        <f t="shared" si="6"/>
        <v>15</v>
      </c>
      <c r="AY52" s="299" t="s">
        <v>698</v>
      </c>
      <c r="AZ52" s="312">
        <f t="shared" si="7"/>
        <v>15</v>
      </c>
      <c r="BA52" s="313">
        <f t="shared" si="25"/>
        <v>100</v>
      </c>
      <c r="BB52" s="312" t="str">
        <f t="shared" si="26"/>
        <v>Fuerte</v>
      </c>
      <c r="BC52" s="312" t="s">
        <v>697</v>
      </c>
      <c r="BD52" s="312">
        <f t="shared" si="27"/>
        <v>100</v>
      </c>
      <c r="BE52" s="314" t="str">
        <f t="shared" si="28"/>
        <v>Fuerte</v>
      </c>
      <c r="BF52" s="524"/>
      <c r="BG52" s="524"/>
      <c r="BH52" s="524"/>
      <c r="BI52" s="524"/>
      <c r="BJ52" s="524"/>
      <c r="BK52" s="524"/>
      <c r="BL52" s="524"/>
      <c r="BM52" s="524"/>
      <c r="BN52" s="297"/>
      <c r="BO52" s="348"/>
      <c r="BP52" s="297"/>
      <c r="BQ52" s="297"/>
      <c r="BR52" s="297"/>
      <c r="BS52" s="297"/>
      <c r="BT52" s="297"/>
      <c r="BU52" s="297"/>
      <c r="BV52" s="297"/>
      <c r="BW52" s="297"/>
      <c r="BX52" s="346"/>
      <c r="BY52" s="346"/>
      <c r="BZ52" s="346"/>
      <c r="CA52" s="346"/>
      <c r="CB52" s="346"/>
      <c r="CC52" s="346"/>
      <c r="CD52" s="346"/>
      <c r="CE52" s="346"/>
      <c r="CF52" s="346"/>
      <c r="CG52" s="346"/>
      <c r="CH52" s="346"/>
      <c r="CI52" s="346"/>
      <c r="CJ52" s="346"/>
      <c r="CK52" s="346"/>
      <c r="CL52" s="346"/>
      <c r="CM52" s="346"/>
      <c r="CN52" s="346"/>
      <c r="CO52" s="346"/>
      <c r="CP52" s="346"/>
      <c r="CQ52" s="346"/>
    </row>
    <row r="53" spans="1:95" ht="78.75" customHeight="1">
      <c r="A53" s="552">
        <v>12</v>
      </c>
      <c r="B53" s="523" t="s">
        <v>944</v>
      </c>
      <c r="C53" s="523" t="s">
        <v>943</v>
      </c>
      <c r="D53" s="523" t="s">
        <v>942</v>
      </c>
      <c r="E53" s="212" t="s">
        <v>980</v>
      </c>
      <c r="F53" s="212" t="s">
        <v>979</v>
      </c>
      <c r="G53" s="523" t="s">
        <v>978</v>
      </c>
      <c r="H53" s="523" t="s">
        <v>709</v>
      </c>
      <c r="I53" s="308" t="s">
        <v>732</v>
      </c>
      <c r="J53" s="523">
        <v>1</v>
      </c>
      <c r="K53" s="516" t="str">
        <f>IF(J53&lt;=0,"",IF(J53=1,"Rara vez",IF(J53=2,"Improbable",IF(J53=3,"Posible",IF(J53=4,"Probable",IF(J53=5,"Casi Seguro"))))))</f>
        <v>Rara vez</v>
      </c>
      <c r="L53" s="532">
        <f>IF(K53="","",IF(K53="Rara vez",0.2,IF(K53="Improbable",0.4,IF(K53="Posible",0.6,IF(K53="Probable",0.8,IF(K53="Casi seguro",1,))))))</f>
        <v>0.2</v>
      </c>
      <c r="M53" s="532" t="s">
        <v>707</v>
      </c>
      <c r="N53" s="532" t="s">
        <v>706</v>
      </c>
      <c r="O53" s="532" t="s">
        <v>706</v>
      </c>
      <c r="P53" s="532" t="s">
        <v>706</v>
      </c>
      <c r="Q53" s="532" t="s">
        <v>706</v>
      </c>
      <c r="R53" s="532" t="s">
        <v>707</v>
      </c>
      <c r="S53" s="532" t="s">
        <v>707</v>
      </c>
      <c r="T53" s="532" t="s">
        <v>707</v>
      </c>
      <c r="U53" s="532" t="s">
        <v>706</v>
      </c>
      <c r="V53" s="532" t="s">
        <v>707</v>
      </c>
      <c r="W53" s="532" t="s">
        <v>707</v>
      </c>
      <c r="X53" s="532" t="s">
        <v>707</v>
      </c>
      <c r="Y53" s="532" t="s">
        <v>707</v>
      </c>
      <c r="Z53" s="532" t="s">
        <v>707</v>
      </c>
      <c r="AA53" s="532" t="s">
        <v>706</v>
      </c>
      <c r="AB53" s="532" t="s">
        <v>706</v>
      </c>
      <c r="AC53" s="532" t="s">
        <v>706</v>
      </c>
      <c r="AD53" s="532" t="s">
        <v>706</v>
      </c>
      <c r="AE53" s="532" t="s">
        <v>706</v>
      </c>
      <c r="AF53" s="555">
        <f>IF(AB53="Si","19",COUNTIF(M53:AE54,"si"))</f>
        <v>9</v>
      </c>
      <c r="AG53" s="296">
        <f t="shared" si="20"/>
        <v>10</v>
      </c>
      <c r="AH53" s="516" t="str">
        <f>IF(AG53=5,"Moderado",IF(AG53=10,"Mayor",IF(AG53=20,"Catastrófico",0)))</f>
        <v>Mayor</v>
      </c>
      <c r="AI53" s="568">
        <f>IF(AH53="","",IF(AH53="Moderado",0.6,IF(AH53="Mayor",0.8,IF(AH53="Catastrófico",1,))))</f>
        <v>0.8</v>
      </c>
      <c r="AJ53" s="516" t="str">
        <f>IF(OR(AND(K53="Rara vez",AH53="Moderado"),AND(K53="Improbable",AH53="Moderado")),"Moderado",IF(OR(AND(K53="Rara vez",AH53="Mayor"),AND(K53="Improbable",AH53="Mayor"),AND(K53="Posible",AH53="Moderado"),AND(K53="Probable",AH53="Moderado")),"Alta",IF(OR(AND(K53="Rara vez",AH53="Catastrófico"),AND(K53="Improbable",AH53="Catastrófico"),AND(K53="Posible",AH53="Catastrófico"),AND(K53="Probable",AH53="Catastrófico"),AND(K53="Casi seguro",AH53="Catastrófico"),AND(K53="Posible",AH53="Moderado"),AND(K53="Probable",AH53="Moderado"),AND(K53="Casi seguro",AH53="Moderado"),AND(K53="Posible",AH53="Mayor"),AND(K53="Probable",AH53="Mayor"),AND(K53="Casi seguro",AH53="Mayor")),"Extremo",)))</f>
        <v>Alta</v>
      </c>
      <c r="AK53" s="210">
        <v>1</v>
      </c>
      <c r="AL53" s="223" t="s">
        <v>977</v>
      </c>
      <c r="AM53" s="312" t="s">
        <v>742</v>
      </c>
      <c r="AN53" s="312">
        <f t="shared" si="1"/>
        <v>15</v>
      </c>
      <c r="AO53" s="312" t="s">
        <v>741</v>
      </c>
      <c r="AP53" s="312">
        <f t="shared" si="2"/>
        <v>15</v>
      </c>
      <c r="AQ53" s="312" t="s">
        <v>702</v>
      </c>
      <c r="AR53" s="312">
        <f t="shared" si="3"/>
        <v>15</v>
      </c>
      <c r="AS53" s="312" t="s">
        <v>701</v>
      </c>
      <c r="AT53" s="312">
        <f t="shared" si="4"/>
        <v>15</v>
      </c>
      <c r="AU53" s="312" t="s">
        <v>700</v>
      </c>
      <c r="AV53" s="312">
        <f t="shared" si="5"/>
        <v>15</v>
      </c>
      <c r="AW53" s="299" t="s">
        <v>699</v>
      </c>
      <c r="AX53" s="312">
        <f t="shared" si="6"/>
        <v>15</v>
      </c>
      <c r="AY53" s="299" t="s">
        <v>698</v>
      </c>
      <c r="AZ53" s="312">
        <f t="shared" si="7"/>
        <v>15</v>
      </c>
      <c r="BA53" s="313">
        <f t="shared" si="25"/>
        <v>105</v>
      </c>
      <c r="BB53" s="312" t="str">
        <f t="shared" si="26"/>
        <v>Fuerte</v>
      </c>
      <c r="BC53" s="312" t="s">
        <v>697</v>
      </c>
      <c r="BD53" s="312">
        <f t="shared" si="27"/>
        <v>100</v>
      </c>
      <c r="BE53" s="314" t="str">
        <f t="shared" si="28"/>
        <v>Fuerte</v>
      </c>
      <c r="BF53" s="538">
        <f>AVERAGE(BD53:BD56)</f>
        <v>75</v>
      </c>
      <c r="BG53" s="538" t="str">
        <f>IF(BF53=100,"Fuerte",IF(AND(BF53&lt;=99, BF53&gt;=50),"Moderado",IF(BF53&lt;50,"Débil")))</f>
        <v>Moderado</v>
      </c>
      <c r="BH53" s="525">
        <f>IF(BG53="Fuerte",(J53-2),IF(BG53="Moderado",(J53-1), IF(BG53="Débil",((J53-0)))))</f>
        <v>0</v>
      </c>
      <c r="BI53" s="525" t="str">
        <f>IF(BH53&lt;=0,"Rara vez",IF(BH53=1,"Rara vez",IF(BH53=2,"Improbable",IF(BH53=3,"Posible",IF(BH53=4,"Probable",IF(BH53=5,"Casi Seguro"))))))</f>
        <v>Rara vez</v>
      </c>
      <c r="BJ53" s="536">
        <f>IF(BI53="","",IF(BI53="Rara vez",0.2,IF(BI53="Improbable",0.4,IF(BI53="Posible",0.6,IF(BI53="Probable",0.8,IF(BI53="Casi seguro",1,))))))</f>
        <v>0.2</v>
      </c>
      <c r="BK53" s="525" t="str">
        <f>IFERROR(IF(AG53=5,"Moderado",IF(AG53=10,"Mayor",IF(AG53=20,"Catastrófico",0))),"")</f>
        <v>Mayor</v>
      </c>
      <c r="BL53" s="536">
        <f>IF(AH53="","",IF(AH53="Moderado",0.6,IF(AH53="Mayor",0.8,IF(AH53="Catastrófico",1,))))</f>
        <v>0.8</v>
      </c>
      <c r="BM53" s="537" t="str">
        <f>IF(OR(AND(KBI53="Rara vez",BK53="Moderado"),AND(BI53="Improbable",BK53="Moderado")),"Moderado",IF(OR(AND(BI53="Rara vez",BK53="Mayor"),AND(BI53="Improbable",BK53="Mayor"),AND(BI53="Posible",BK53="Moderado"),AND(BI53="Probable",BK53="Moderado")),"Alta",IF(OR(AND(BI53="Rara vez",BK53="Catastrófico"),AND(BI53="Improbable",BK53="Catastrófico"),AND(BI53="Posible",BK53="Catastrófico"),AND(BI53="Probable",BK53="Catastrófico"),AND(BI53="Casi seguro",BK53="Catastrófico"),AND(BI53="Posible",BK53="Moderado"),AND(BI53="Probable",BK53="Moderado"),AND(BI53="Casi seguro",BK53="Moderado"),AND(BI53="Posible",BK53="Mayor"),AND(BI53="Probable",BK53="Mayor"),AND(BI53="Casi seguro",BK53="Mayor")),"Extremo",)))</f>
        <v>Alta</v>
      </c>
      <c r="BN53" s="214" t="s">
        <v>696</v>
      </c>
      <c r="BO53" s="216" t="s">
        <v>976</v>
      </c>
      <c r="BP53" s="210" t="s">
        <v>975</v>
      </c>
      <c r="BQ53" s="210" t="s">
        <v>974</v>
      </c>
      <c r="BR53" s="210" t="s">
        <v>973</v>
      </c>
      <c r="BS53" s="210" t="s">
        <v>967</v>
      </c>
      <c r="BT53" s="209">
        <v>45079</v>
      </c>
      <c r="BU53" s="209">
        <v>45275</v>
      </c>
      <c r="BV53" s="308">
        <v>4615</v>
      </c>
      <c r="BW53" s="297"/>
      <c r="BX53" s="346"/>
      <c r="BY53" s="346"/>
      <c r="BZ53" s="346"/>
      <c r="CA53" s="346"/>
      <c r="CB53" s="346"/>
      <c r="CC53" s="346"/>
      <c r="CD53" s="346"/>
      <c r="CE53" s="346"/>
      <c r="CF53" s="346"/>
      <c r="CG53" s="346"/>
      <c r="CH53" s="346"/>
      <c r="CI53" s="346"/>
      <c r="CJ53" s="346"/>
      <c r="CK53" s="346"/>
      <c r="CL53" s="346"/>
      <c r="CM53" s="346"/>
      <c r="CN53" s="346"/>
      <c r="CO53" s="346"/>
      <c r="CP53" s="346"/>
      <c r="CQ53" s="346"/>
    </row>
    <row r="54" spans="1:95" ht="78.75" customHeight="1">
      <c r="A54" s="552"/>
      <c r="B54" s="553"/>
      <c r="C54" s="524"/>
      <c r="D54" s="524"/>
      <c r="E54" s="212" t="s">
        <v>972</v>
      </c>
      <c r="F54" s="215"/>
      <c r="G54" s="524"/>
      <c r="H54" s="524"/>
      <c r="I54" s="308" t="s">
        <v>708</v>
      </c>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55"/>
      <c r="AG54" s="296">
        <f t="shared" si="20"/>
        <v>5</v>
      </c>
      <c r="AH54" s="524"/>
      <c r="AI54" s="568"/>
      <c r="AJ54" s="524"/>
      <c r="AK54" s="210">
        <v>2</v>
      </c>
      <c r="AL54" s="223" t="s">
        <v>971</v>
      </c>
      <c r="AM54" s="312" t="s">
        <v>742</v>
      </c>
      <c r="AN54" s="312">
        <f t="shared" si="1"/>
        <v>15</v>
      </c>
      <c r="AO54" s="312" t="s">
        <v>741</v>
      </c>
      <c r="AP54" s="312">
        <f t="shared" si="2"/>
        <v>15</v>
      </c>
      <c r="AQ54" s="312" t="s">
        <v>702</v>
      </c>
      <c r="AR54" s="312">
        <f t="shared" si="3"/>
        <v>15</v>
      </c>
      <c r="AS54" s="312" t="s">
        <v>701</v>
      </c>
      <c r="AT54" s="312">
        <f t="shared" si="4"/>
        <v>15</v>
      </c>
      <c r="AU54" s="312" t="s">
        <v>700</v>
      </c>
      <c r="AV54" s="312">
        <f t="shared" si="5"/>
        <v>15</v>
      </c>
      <c r="AW54" s="299" t="s">
        <v>699</v>
      </c>
      <c r="AX54" s="312">
        <f t="shared" si="6"/>
        <v>15</v>
      </c>
      <c r="AY54" s="299" t="s">
        <v>698</v>
      </c>
      <c r="AZ54" s="312">
        <f t="shared" si="7"/>
        <v>15</v>
      </c>
      <c r="BA54" s="313">
        <f t="shared" si="25"/>
        <v>105</v>
      </c>
      <c r="BB54" s="312" t="str">
        <f t="shared" si="26"/>
        <v>Fuerte</v>
      </c>
      <c r="BC54" s="312" t="s">
        <v>697</v>
      </c>
      <c r="BD54" s="312">
        <f t="shared" si="27"/>
        <v>100</v>
      </c>
      <c r="BE54" s="314" t="str">
        <f t="shared" si="28"/>
        <v>Fuerte</v>
      </c>
      <c r="BF54" s="561"/>
      <c r="BG54" s="561"/>
      <c r="BH54" s="563"/>
      <c r="BI54" s="563"/>
      <c r="BJ54" s="565"/>
      <c r="BK54" s="563"/>
      <c r="BL54" s="565"/>
      <c r="BM54" s="556"/>
      <c r="BN54" s="214" t="s">
        <v>696</v>
      </c>
      <c r="BO54" s="216" t="s">
        <v>970</v>
      </c>
      <c r="BP54" s="210" t="s">
        <v>969</v>
      </c>
      <c r="BQ54" s="210" t="s">
        <v>784</v>
      </c>
      <c r="BR54" s="210" t="s">
        <v>968</v>
      </c>
      <c r="BS54" s="210" t="s">
        <v>967</v>
      </c>
      <c r="BT54" s="209">
        <v>45079</v>
      </c>
      <c r="BU54" s="209">
        <v>45275</v>
      </c>
      <c r="BV54" s="308">
        <v>4615</v>
      </c>
      <c r="BW54" s="297"/>
      <c r="BX54" s="346"/>
      <c r="BY54" s="346"/>
      <c r="BZ54" s="346"/>
      <c r="CA54" s="346"/>
      <c r="CB54" s="346"/>
      <c r="CC54" s="346"/>
      <c r="CD54" s="346"/>
      <c r="CE54" s="346"/>
      <c r="CF54" s="346"/>
      <c r="CG54" s="346"/>
      <c r="CH54" s="346"/>
      <c r="CI54" s="346"/>
      <c r="CJ54" s="346"/>
      <c r="CK54" s="346"/>
      <c r="CL54" s="346"/>
      <c r="CM54" s="346"/>
      <c r="CN54" s="346"/>
      <c r="CO54" s="346"/>
      <c r="CP54" s="346"/>
      <c r="CQ54" s="346"/>
    </row>
    <row r="55" spans="1:95" ht="78.75" customHeight="1">
      <c r="A55" s="552"/>
      <c r="B55" s="553"/>
      <c r="C55" s="524"/>
      <c r="D55" s="524"/>
      <c r="E55" s="212" t="s">
        <v>966</v>
      </c>
      <c r="F55" s="215"/>
      <c r="G55" s="524"/>
      <c r="H55" s="524"/>
      <c r="I55" s="308" t="s">
        <v>728</v>
      </c>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55"/>
      <c r="AG55" s="296">
        <f t="shared" si="20"/>
        <v>5</v>
      </c>
      <c r="AH55" s="524"/>
      <c r="AI55" s="568"/>
      <c r="AJ55" s="524"/>
      <c r="AK55" s="210">
        <v>3</v>
      </c>
      <c r="AL55" s="223" t="s">
        <v>965</v>
      </c>
      <c r="AM55" s="312" t="s">
        <v>742</v>
      </c>
      <c r="AN55" s="312">
        <f t="shared" si="1"/>
        <v>15</v>
      </c>
      <c r="AO55" s="312" t="s">
        <v>741</v>
      </c>
      <c r="AP55" s="312">
        <f t="shared" si="2"/>
        <v>15</v>
      </c>
      <c r="AQ55" s="312" t="s">
        <v>702</v>
      </c>
      <c r="AR55" s="312">
        <f t="shared" si="3"/>
        <v>15</v>
      </c>
      <c r="AS55" s="312" t="s">
        <v>701</v>
      </c>
      <c r="AT55" s="312">
        <f t="shared" si="4"/>
        <v>15</v>
      </c>
      <c r="AU55" s="312" t="s">
        <v>700</v>
      </c>
      <c r="AV55" s="312">
        <f t="shared" si="5"/>
        <v>15</v>
      </c>
      <c r="AW55" s="299" t="s">
        <v>699</v>
      </c>
      <c r="AX55" s="312">
        <f t="shared" si="6"/>
        <v>15</v>
      </c>
      <c r="AY55" s="299" t="s">
        <v>698</v>
      </c>
      <c r="AZ55" s="312">
        <f t="shared" si="7"/>
        <v>15</v>
      </c>
      <c r="BA55" s="313">
        <f t="shared" si="25"/>
        <v>105</v>
      </c>
      <c r="BB55" s="312" t="str">
        <f t="shared" si="26"/>
        <v>Fuerte</v>
      </c>
      <c r="BC55" s="312" t="s">
        <v>697</v>
      </c>
      <c r="BD55" s="312">
        <f t="shared" si="27"/>
        <v>100</v>
      </c>
      <c r="BE55" s="314" t="str">
        <f t="shared" si="28"/>
        <v>Fuerte</v>
      </c>
      <c r="BF55" s="561"/>
      <c r="BG55" s="561"/>
      <c r="BH55" s="563"/>
      <c r="BI55" s="563"/>
      <c r="BJ55" s="565"/>
      <c r="BK55" s="563"/>
      <c r="BL55" s="565"/>
      <c r="BM55" s="556"/>
      <c r="BN55" s="214" t="s">
        <v>696</v>
      </c>
      <c r="BO55" s="216" t="s">
        <v>964</v>
      </c>
      <c r="BP55" s="210" t="s">
        <v>963</v>
      </c>
      <c r="BQ55" s="210" t="s">
        <v>784</v>
      </c>
      <c r="BR55" s="210" t="s">
        <v>962</v>
      </c>
      <c r="BS55" s="210" t="s">
        <v>961</v>
      </c>
      <c r="BT55" s="209">
        <v>45079</v>
      </c>
      <c r="BU55" s="209">
        <v>45275</v>
      </c>
      <c r="BV55" s="308">
        <v>4615</v>
      </c>
      <c r="BW55" s="297"/>
      <c r="BX55" s="346"/>
      <c r="BY55" s="346"/>
      <c r="BZ55" s="346"/>
      <c r="CA55" s="346"/>
      <c r="CB55" s="346"/>
      <c r="CC55" s="346"/>
      <c r="CD55" s="346"/>
      <c r="CE55" s="346"/>
      <c r="CF55" s="346"/>
      <c r="CG55" s="346"/>
      <c r="CH55" s="346"/>
      <c r="CI55" s="346"/>
      <c r="CJ55" s="346"/>
      <c r="CK55" s="346"/>
      <c r="CL55" s="346"/>
      <c r="CM55" s="346"/>
      <c r="CN55" s="346"/>
      <c r="CO55" s="346"/>
      <c r="CP55" s="346"/>
      <c r="CQ55" s="346"/>
    </row>
    <row r="56" spans="1:95" ht="78.75" customHeight="1">
      <c r="A56" s="552"/>
      <c r="B56" s="554"/>
      <c r="C56" s="524"/>
      <c r="D56" s="524"/>
      <c r="E56" s="212" t="s">
        <v>960</v>
      </c>
      <c r="F56" s="215"/>
      <c r="G56" s="524"/>
      <c r="H56" s="524"/>
      <c r="I56" s="308"/>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67"/>
      <c r="AG56" s="296">
        <f t="shared" si="20"/>
        <v>5</v>
      </c>
      <c r="AH56" s="524"/>
      <c r="AI56" s="569"/>
      <c r="AJ56" s="524"/>
      <c r="AK56" s="310">
        <v>4</v>
      </c>
      <c r="AL56" s="223" t="s">
        <v>959</v>
      </c>
      <c r="AM56" s="312" t="s">
        <v>742</v>
      </c>
      <c r="AN56" s="312">
        <f t="shared" si="1"/>
        <v>15</v>
      </c>
      <c r="AO56" s="312" t="s">
        <v>741</v>
      </c>
      <c r="AP56" s="312">
        <f t="shared" si="2"/>
        <v>15</v>
      </c>
      <c r="AQ56" s="312" t="s">
        <v>702</v>
      </c>
      <c r="AR56" s="312">
        <f t="shared" si="3"/>
        <v>15</v>
      </c>
      <c r="AS56" s="312" t="s">
        <v>720</v>
      </c>
      <c r="AT56" s="312">
        <f t="shared" si="4"/>
        <v>10</v>
      </c>
      <c r="AU56" s="312" t="s">
        <v>700</v>
      </c>
      <c r="AV56" s="312">
        <f t="shared" si="5"/>
        <v>15</v>
      </c>
      <c r="AW56" s="299" t="s">
        <v>958</v>
      </c>
      <c r="AX56" s="312">
        <f t="shared" si="6"/>
        <v>0</v>
      </c>
      <c r="AY56" s="299" t="s">
        <v>698</v>
      </c>
      <c r="AZ56" s="312">
        <f t="shared" si="7"/>
        <v>15</v>
      </c>
      <c r="BA56" s="313">
        <f t="shared" si="25"/>
        <v>85</v>
      </c>
      <c r="BB56" s="312" t="str">
        <f t="shared" si="26"/>
        <v>Débil</v>
      </c>
      <c r="BC56" s="312" t="s">
        <v>92</v>
      </c>
      <c r="BD56" s="312">
        <f t="shared" si="27"/>
        <v>0</v>
      </c>
      <c r="BE56" s="314" t="str">
        <f t="shared" si="28"/>
        <v>Débil</v>
      </c>
      <c r="BF56" s="562"/>
      <c r="BG56" s="562"/>
      <c r="BH56" s="564"/>
      <c r="BI56" s="564"/>
      <c r="BJ56" s="566"/>
      <c r="BK56" s="564"/>
      <c r="BL56" s="566"/>
      <c r="BM56" s="557"/>
      <c r="BN56" s="308"/>
      <c r="BO56" s="348"/>
      <c r="BP56" s="297"/>
      <c r="BQ56" s="297"/>
      <c r="BR56" s="297"/>
      <c r="BS56" s="297"/>
      <c r="BT56" s="297"/>
      <c r="BU56" s="297"/>
      <c r="BV56" s="308"/>
      <c r="BW56" s="297"/>
      <c r="BX56" s="346"/>
      <c r="BY56" s="346"/>
      <c r="BZ56" s="346"/>
      <c r="CA56" s="346"/>
      <c r="CB56" s="346"/>
      <c r="CC56" s="346"/>
      <c r="CD56" s="346"/>
      <c r="CE56" s="346"/>
      <c r="CF56" s="346"/>
      <c r="CG56" s="346"/>
      <c r="CH56" s="346"/>
      <c r="CI56" s="346"/>
      <c r="CJ56" s="346"/>
      <c r="CK56" s="346"/>
      <c r="CL56" s="346"/>
      <c r="CM56" s="346"/>
      <c r="CN56" s="346"/>
      <c r="CO56" s="346"/>
      <c r="CP56" s="346"/>
      <c r="CQ56" s="346"/>
    </row>
    <row r="57" spans="1:95" ht="178.5">
      <c r="A57" s="552">
        <v>13</v>
      </c>
      <c r="B57" s="523" t="s">
        <v>944</v>
      </c>
      <c r="C57" s="523" t="s">
        <v>943</v>
      </c>
      <c r="D57" s="523" t="s">
        <v>942</v>
      </c>
      <c r="E57" s="221" t="s">
        <v>957</v>
      </c>
      <c r="F57" s="221" t="s">
        <v>956</v>
      </c>
      <c r="G57" s="559" t="s">
        <v>955</v>
      </c>
      <c r="H57" s="553" t="s">
        <v>709</v>
      </c>
      <c r="I57" s="221" t="s">
        <v>732</v>
      </c>
      <c r="J57" s="560">
        <v>1</v>
      </c>
      <c r="K57" s="516" t="str">
        <f>IF(J57&lt;=0,"",IF(J57=1,"Rara vez",IF(J57=2,"Improbable",IF(J57=3,"Posible",IF(J57=4,"Probable",IF(J57=5,"Casi Seguro"))))))</f>
        <v>Rara vez</v>
      </c>
      <c r="L57" s="532">
        <f>IF(K57="","",IF(K57="Rara vez",0.2,IF(K57="Improbable",0.4,IF(K57="Posible",0.6,IF(K57="Probable",0.8,IF(K57="Casi seguro",1,))))))</f>
        <v>0.2</v>
      </c>
      <c r="M57" s="532" t="s">
        <v>707</v>
      </c>
      <c r="N57" s="532" t="s">
        <v>707</v>
      </c>
      <c r="O57" s="532" t="s">
        <v>706</v>
      </c>
      <c r="P57" s="532" t="s">
        <v>706</v>
      </c>
      <c r="Q57" s="532" t="s">
        <v>707</v>
      </c>
      <c r="R57" s="532" t="s">
        <v>707</v>
      </c>
      <c r="S57" s="532" t="s">
        <v>707</v>
      </c>
      <c r="T57" s="532" t="s">
        <v>707</v>
      </c>
      <c r="U57" s="532" t="s">
        <v>707</v>
      </c>
      <c r="V57" s="532" t="s">
        <v>707</v>
      </c>
      <c r="W57" s="532" t="s">
        <v>707</v>
      </c>
      <c r="X57" s="532" t="s">
        <v>707</v>
      </c>
      <c r="Y57" s="532" t="s">
        <v>707</v>
      </c>
      <c r="Z57" s="532" t="s">
        <v>707</v>
      </c>
      <c r="AA57" s="532" t="s">
        <v>706</v>
      </c>
      <c r="AB57" s="532" t="s">
        <v>706</v>
      </c>
      <c r="AC57" s="532" t="s">
        <v>706</v>
      </c>
      <c r="AD57" s="532" t="s">
        <v>706</v>
      </c>
      <c r="AE57" s="532" t="s">
        <v>706</v>
      </c>
      <c r="AF57" s="534">
        <f>IF(AB57="Si","19",COUNTIF(M57:AE58,"si"))</f>
        <v>12</v>
      </c>
      <c r="AG57" s="296">
        <f t="shared" si="20"/>
        <v>20</v>
      </c>
      <c r="AH57" s="516" t="str">
        <f>IF(AG57=5,"Moderado",IF(AG57=10,"Mayor",IF(AG57=20,"Catastrófico",0)))</f>
        <v>Catastrófico</v>
      </c>
      <c r="AI57" s="532">
        <f>IF(AH57="","",IF(AH57="Leve",0.2,IF(AH57="Menor",0.4,IF(AH57="Moderado",0.6,IF(AH57="Mayor",0.8,IF(AH57="Catastrófico",1,))))))</f>
        <v>1</v>
      </c>
      <c r="AJ57" s="516"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297">
        <v>1</v>
      </c>
      <c r="AL57" s="222" t="s">
        <v>954</v>
      </c>
      <c r="AM57" s="349" t="s">
        <v>742</v>
      </c>
      <c r="AN57" s="350">
        <f t="shared" si="1"/>
        <v>15</v>
      </c>
      <c r="AO57" s="349" t="s">
        <v>741</v>
      </c>
      <c r="AP57" s="350">
        <f t="shared" si="2"/>
        <v>15</v>
      </c>
      <c r="AQ57" s="349" t="s">
        <v>702</v>
      </c>
      <c r="AR57" s="351">
        <f t="shared" si="3"/>
        <v>15</v>
      </c>
      <c r="AS57" s="351" t="s">
        <v>701</v>
      </c>
      <c r="AT57" s="351">
        <f t="shared" si="4"/>
        <v>15</v>
      </c>
      <c r="AU57" s="351" t="s">
        <v>700</v>
      </c>
      <c r="AV57" s="351">
        <f t="shared" si="5"/>
        <v>15</v>
      </c>
      <c r="AW57" s="352" t="s">
        <v>699</v>
      </c>
      <c r="AX57" s="351">
        <f t="shared" si="6"/>
        <v>15</v>
      </c>
      <c r="AY57" s="351" t="s">
        <v>698</v>
      </c>
      <c r="AZ57" s="351">
        <f t="shared" si="7"/>
        <v>15</v>
      </c>
      <c r="BA57" s="351">
        <f t="shared" si="25"/>
        <v>105</v>
      </c>
      <c r="BB57" s="351" t="str">
        <f t="shared" si="26"/>
        <v>Fuerte</v>
      </c>
      <c r="BC57" s="351" t="s">
        <v>697</v>
      </c>
      <c r="BD57" s="351">
        <f t="shared" si="27"/>
        <v>100</v>
      </c>
      <c r="BE57" s="351" t="str">
        <f t="shared" si="28"/>
        <v>Fuerte</v>
      </c>
      <c r="BF57" s="533">
        <f>AVERAGE(BD57:BD58)</f>
        <v>100</v>
      </c>
      <c r="BG57" s="533" t="str">
        <f>IF(BF57=100,"Fuerte",IF(AND(BF57&lt;=99, BF57&gt;=50),"Moderado",IF(BF57&lt;50,"Débil")))</f>
        <v>Fuerte</v>
      </c>
      <c r="BH57" s="525">
        <f>IF(BG57="Fuerte",(J57-2),IF(BG57="Moderado",(J57-1), IF(BG57="Débil",((J57-0)))))</f>
        <v>-1</v>
      </c>
      <c r="BI57" s="525" t="str">
        <f>IF(BH57&lt;=0,"Rara vez",IF(BH57=1,"Rara vez",IF(BH57=2,"Improbable",IF(BH57=3,"Posible",IF(BH57=4,"Probable",IF(BH57=5,"Casi Seguro"))))))</f>
        <v>Rara vez</v>
      </c>
      <c r="BJ57" s="532">
        <f>IF(BI57="","",IF(BI57="Rara vez",0.2,IF(BI57="Improbable",0.4,IF(BI57="Posible",0.6,IF(BI57="Probable",0.8,IF(BI57="Casi seguro",1,))))))</f>
        <v>0.2</v>
      </c>
      <c r="BK57" s="525" t="str">
        <f>IFERROR(IF(AG57=5,"Moderado",IF(AG57=10,"Mayor",IF(AG57=20,"Catastrófico",0))),"")</f>
        <v>Catastrófico</v>
      </c>
      <c r="BL57" s="532">
        <f>IF(AH57="","",IF(AH57="Moderado",0.6,IF(AH57="Mayor",0.8,IF(AH57="Catastrófico",1,))))</f>
        <v>1</v>
      </c>
      <c r="BM57" s="525"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220" t="s">
        <v>696</v>
      </c>
      <c r="BO57" s="219" t="s">
        <v>953</v>
      </c>
      <c r="BP57" s="218" t="s">
        <v>947</v>
      </c>
      <c r="BQ57" s="218" t="s">
        <v>945</v>
      </c>
      <c r="BR57" s="218" t="s">
        <v>946</v>
      </c>
      <c r="BS57" s="218" t="s">
        <v>945</v>
      </c>
      <c r="BT57" s="217">
        <v>45082</v>
      </c>
      <c r="BU57" s="217">
        <v>45275</v>
      </c>
      <c r="BV57" s="308">
        <v>4620</v>
      </c>
      <c r="BW57" s="297"/>
      <c r="BX57" s="346"/>
      <c r="BY57" s="346"/>
      <c r="BZ57" s="346"/>
      <c r="CA57" s="346"/>
      <c r="CB57" s="346"/>
      <c r="CC57" s="346"/>
      <c r="CD57" s="346"/>
      <c r="CE57" s="346"/>
      <c r="CF57" s="346"/>
      <c r="CG57" s="346"/>
      <c r="CH57" s="346"/>
      <c r="CI57" s="346"/>
      <c r="CJ57" s="346"/>
      <c r="CK57" s="346"/>
      <c r="CL57" s="346"/>
      <c r="CM57" s="346"/>
      <c r="CN57" s="346"/>
      <c r="CO57" s="346"/>
      <c r="CP57" s="346"/>
      <c r="CQ57" s="346"/>
    </row>
    <row r="58" spans="1:95" ht="178.5">
      <c r="A58" s="552"/>
      <c r="B58" s="524"/>
      <c r="C58" s="524"/>
      <c r="D58" s="524"/>
      <c r="E58" s="353" t="s">
        <v>952</v>
      </c>
      <c r="F58" s="221"/>
      <c r="G58" s="559"/>
      <c r="H58" s="553"/>
      <c r="I58" s="221" t="s">
        <v>708</v>
      </c>
      <c r="J58" s="560"/>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296">
        <f t="shared" si="20"/>
        <v>5</v>
      </c>
      <c r="AH58" s="524"/>
      <c r="AI58" s="524"/>
      <c r="AJ58" s="524"/>
      <c r="AK58" s="297">
        <v>2</v>
      </c>
      <c r="AL58" s="317" t="s">
        <v>951</v>
      </c>
      <c r="AM58" s="349" t="s">
        <v>742</v>
      </c>
      <c r="AN58" s="350">
        <f t="shared" si="1"/>
        <v>15</v>
      </c>
      <c r="AO58" s="349" t="s">
        <v>741</v>
      </c>
      <c r="AP58" s="350">
        <f t="shared" si="2"/>
        <v>15</v>
      </c>
      <c r="AQ58" s="349" t="s">
        <v>702</v>
      </c>
      <c r="AR58" s="351">
        <f t="shared" si="3"/>
        <v>15</v>
      </c>
      <c r="AS58" s="351" t="s">
        <v>701</v>
      </c>
      <c r="AT58" s="351">
        <f t="shared" si="4"/>
        <v>15</v>
      </c>
      <c r="AU58" s="351" t="s">
        <v>700</v>
      </c>
      <c r="AV58" s="351">
        <f t="shared" si="5"/>
        <v>15</v>
      </c>
      <c r="AW58" s="352" t="s">
        <v>699</v>
      </c>
      <c r="AX58" s="351">
        <f t="shared" si="6"/>
        <v>15</v>
      </c>
      <c r="AY58" s="351" t="s">
        <v>698</v>
      </c>
      <c r="AZ58" s="351">
        <f t="shared" si="7"/>
        <v>15</v>
      </c>
      <c r="BA58" s="351">
        <f t="shared" si="25"/>
        <v>105</v>
      </c>
      <c r="BB58" s="351" t="str">
        <f t="shared" si="26"/>
        <v>Fuerte</v>
      </c>
      <c r="BC58" s="351" t="s">
        <v>697</v>
      </c>
      <c r="BD58" s="351">
        <f t="shared" si="27"/>
        <v>100</v>
      </c>
      <c r="BE58" s="351" t="str">
        <f t="shared" si="28"/>
        <v>Fuerte</v>
      </c>
      <c r="BF58" s="524"/>
      <c r="BG58" s="524"/>
      <c r="BH58" s="524"/>
      <c r="BI58" s="524"/>
      <c r="BJ58" s="524"/>
      <c r="BK58" s="524"/>
      <c r="BL58" s="524"/>
      <c r="BM58" s="524"/>
      <c r="BN58" s="220" t="s">
        <v>696</v>
      </c>
      <c r="BO58" s="219" t="s">
        <v>950</v>
      </c>
      <c r="BP58" s="218" t="s">
        <v>949</v>
      </c>
      <c r="BQ58" s="218" t="s">
        <v>945</v>
      </c>
      <c r="BR58" s="218" t="s">
        <v>946</v>
      </c>
      <c r="BS58" s="218" t="s">
        <v>945</v>
      </c>
      <c r="BT58" s="217">
        <v>45082</v>
      </c>
      <c r="BU58" s="217">
        <v>45275</v>
      </c>
      <c r="BV58" s="308">
        <v>4620</v>
      </c>
      <c r="BW58" s="297"/>
      <c r="BX58" s="346"/>
      <c r="BY58" s="346"/>
      <c r="BZ58" s="346"/>
      <c r="CA58" s="346"/>
      <c r="CB58" s="346"/>
      <c r="CC58" s="346"/>
      <c r="CD58" s="346"/>
      <c r="CE58" s="346"/>
      <c r="CF58" s="346"/>
      <c r="CG58" s="346"/>
      <c r="CH58" s="346"/>
      <c r="CI58" s="346"/>
      <c r="CJ58" s="346"/>
      <c r="CK58" s="346"/>
      <c r="CL58" s="346"/>
      <c r="CM58" s="346"/>
      <c r="CN58" s="346"/>
      <c r="CO58" s="346"/>
      <c r="CP58" s="346"/>
      <c r="CQ58" s="346"/>
    </row>
    <row r="59" spans="1:95" ht="107.25" customHeight="1">
      <c r="A59" s="558"/>
      <c r="B59" s="524"/>
      <c r="C59" s="524"/>
      <c r="D59" s="524"/>
      <c r="E59" s="215"/>
      <c r="F59" s="340"/>
      <c r="G59" s="559"/>
      <c r="H59" s="553"/>
      <c r="I59" s="221" t="s">
        <v>728</v>
      </c>
      <c r="J59" s="560"/>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296">
        <f t="shared" si="20"/>
        <v>5</v>
      </c>
      <c r="AH59" s="524"/>
      <c r="AI59" s="524"/>
      <c r="AJ59" s="524"/>
      <c r="AK59" s="297">
        <v>3</v>
      </c>
      <c r="AL59" s="317"/>
      <c r="AM59" s="312"/>
      <c r="AN59" s="312"/>
      <c r="AO59" s="312"/>
      <c r="AP59" s="312"/>
      <c r="AQ59" s="312"/>
      <c r="AR59" s="312"/>
      <c r="AS59" s="312"/>
      <c r="AT59" s="312"/>
      <c r="AU59" s="312"/>
      <c r="AV59" s="312"/>
      <c r="AW59" s="299"/>
      <c r="AX59" s="312"/>
      <c r="AY59" s="299"/>
      <c r="AZ59" s="312"/>
      <c r="BA59" s="313"/>
      <c r="BB59" s="312"/>
      <c r="BC59" s="312"/>
      <c r="BD59" s="312"/>
      <c r="BE59" s="314"/>
      <c r="BF59" s="524"/>
      <c r="BG59" s="524"/>
      <c r="BH59" s="524"/>
      <c r="BI59" s="524"/>
      <c r="BJ59" s="524"/>
      <c r="BK59" s="524"/>
      <c r="BL59" s="524"/>
      <c r="BM59" s="524"/>
      <c r="BN59" s="220" t="s">
        <v>696</v>
      </c>
      <c r="BO59" s="219" t="s">
        <v>948</v>
      </c>
      <c r="BP59" s="218" t="s">
        <v>947</v>
      </c>
      <c r="BQ59" s="218" t="s">
        <v>945</v>
      </c>
      <c r="BR59" s="218" t="s">
        <v>946</v>
      </c>
      <c r="BS59" s="218" t="s">
        <v>945</v>
      </c>
      <c r="BT59" s="217">
        <v>45082</v>
      </c>
      <c r="BU59" s="217">
        <v>45275</v>
      </c>
      <c r="BV59" s="308">
        <v>4620</v>
      </c>
      <c r="BW59" s="297"/>
      <c r="BX59" s="346"/>
      <c r="BY59" s="346"/>
      <c r="BZ59" s="346"/>
      <c r="CA59" s="346"/>
      <c r="CB59" s="346"/>
      <c r="CC59" s="346"/>
      <c r="CD59" s="346"/>
      <c r="CE59" s="346"/>
      <c r="CF59" s="346"/>
      <c r="CG59" s="346"/>
      <c r="CH59" s="346"/>
      <c r="CI59" s="346"/>
      <c r="CJ59" s="346"/>
      <c r="CK59" s="346"/>
      <c r="CL59" s="346"/>
      <c r="CM59" s="346"/>
      <c r="CN59" s="346"/>
      <c r="CO59" s="346"/>
      <c r="CP59" s="346"/>
      <c r="CQ59" s="346"/>
    </row>
    <row r="60" spans="1:95" ht="178.5">
      <c r="A60" s="523">
        <v>14</v>
      </c>
      <c r="B60" s="523" t="s">
        <v>944</v>
      </c>
      <c r="C60" s="523" t="s">
        <v>943</v>
      </c>
      <c r="D60" s="523" t="s">
        <v>942</v>
      </c>
      <c r="E60" s="210" t="s">
        <v>941</v>
      </c>
      <c r="F60" s="212" t="s">
        <v>940</v>
      </c>
      <c r="G60" s="523" t="s">
        <v>939</v>
      </c>
      <c r="H60" s="523" t="s">
        <v>709</v>
      </c>
      <c r="I60" s="212" t="s">
        <v>732</v>
      </c>
      <c r="J60" s="523">
        <v>1</v>
      </c>
      <c r="K60" s="516" t="str">
        <f>IF(J60&lt;=0,"",IF(J60=1,"Rara vez",IF(J60=2,"Improbable",IF(J60=3,"Posible",IF(J60=4,"Probable",IF(J60=5,"Casi Seguro"))))))</f>
        <v>Rara vez</v>
      </c>
      <c r="L60" s="532">
        <f>IF(K60="","",IF(K60="Rara vez",0.2,IF(K60="Improbable",0.4,IF(K60="Posible",0.6,IF(K60="Probable",0.8,IF(K60="Casi seguro",1,))))))</f>
        <v>0.2</v>
      </c>
      <c r="M60" s="532" t="s">
        <v>707</v>
      </c>
      <c r="N60" s="532" t="s">
        <v>707</v>
      </c>
      <c r="O60" s="532" t="s">
        <v>707</v>
      </c>
      <c r="P60" s="532" t="s">
        <v>707</v>
      </c>
      <c r="Q60" s="532" t="s">
        <v>707</v>
      </c>
      <c r="R60" s="532" t="s">
        <v>707</v>
      </c>
      <c r="S60" s="532" t="s">
        <v>707</v>
      </c>
      <c r="T60" s="532" t="s">
        <v>707</v>
      </c>
      <c r="U60" s="532" t="s">
        <v>706</v>
      </c>
      <c r="V60" s="532" t="s">
        <v>707</v>
      </c>
      <c r="W60" s="532" t="s">
        <v>707</v>
      </c>
      <c r="X60" s="532" t="s">
        <v>707</v>
      </c>
      <c r="Y60" s="532" t="s">
        <v>707</v>
      </c>
      <c r="Z60" s="532" t="s">
        <v>707</v>
      </c>
      <c r="AA60" s="532" t="s">
        <v>707</v>
      </c>
      <c r="AB60" s="532" t="s">
        <v>706</v>
      </c>
      <c r="AC60" s="532" t="s">
        <v>707</v>
      </c>
      <c r="AD60" s="532" t="s">
        <v>707</v>
      </c>
      <c r="AE60" s="532" t="s">
        <v>706</v>
      </c>
      <c r="AF60" s="534">
        <f>IF(AB60="Si","19",COUNTIF(M60:AE61,"si"))</f>
        <v>16</v>
      </c>
      <c r="AG60" s="296">
        <f t="shared" si="20"/>
        <v>20</v>
      </c>
      <c r="AH60" s="516" t="str">
        <f>IF(AG60=5,"Moderado",IF(AG60=10,"Mayor",IF(AG60=20,"Catastrófico",0)))</f>
        <v>Catastrófico</v>
      </c>
      <c r="AI60" s="532">
        <f>IF(AH60="","",IF(AH60="Leve",0.2,IF(AH60="Menor",0.4,IF(AH60="Moderado",0.6,IF(AH60="Mayor",0.8,IF(AH60="Catastrófico",1,))))))</f>
        <v>1</v>
      </c>
      <c r="AJ60" s="516" t="str">
        <f>IF(OR(AND(K60="Rara vez",AH60="Moderado"),AND(K60="Improbable",AH60="Moderado")),"Moderado",IF(OR(AND(K60="Rara vez",AH60="Mayor"),AND(K60="Improbable",AH60="Mayor"),AND(K60="Posible",AH60="Moderado"),AND(K60="Probable",AH60="Moderado")),"Alta",IF(OR(AND(K60="Rara vez",AH60="Catastrófico"),AND(K60="Improbable",AH60="Catastrófico"),AND(K60="Posible",AH60="Catastrófico"),AND(K60="Probable",AH60="Catastrófico"),AND(K60="Casi seguro",AH60="Catastrófico"),AND(K60="Posible",AH60="Moderado"),AND(K60="Probable",AH60="Moderado"),AND(K60="Casi seguro",AH60="Moderado"),AND(K60="Posible",AH60="Mayor"),AND(K60="Probable",AH60="Mayor"),AND(K60="Casi seguro",AH60="Mayor")),"Extremo",)))</f>
        <v>Extremo</v>
      </c>
      <c r="AK60" s="297">
        <v>1</v>
      </c>
      <c r="AL60" s="317" t="s">
        <v>938</v>
      </c>
      <c r="AM60" s="299" t="s">
        <v>742</v>
      </c>
      <c r="AN60" s="299">
        <f t="shared" si="1"/>
        <v>15</v>
      </c>
      <c r="AO60" s="299" t="s">
        <v>741</v>
      </c>
      <c r="AP60" s="299">
        <f t="shared" si="2"/>
        <v>15</v>
      </c>
      <c r="AQ60" s="299" t="s">
        <v>702</v>
      </c>
      <c r="AR60" s="299">
        <f t="shared" si="3"/>
        <v>15</v>
      </c>
      <c r="AS60" s="299" t="s">
        <v>701</v>
      </c>
      <c r="AT60" s="299">
        <f t="shared" si="4"/>
        <v>15</v>
      </c>
      <c r="AU60" s="299" t="s">
        <v>700</v>
      </c>
      <c r="AV60" s="299">
        <f t="shared" si="5"/>
        <v>15</v>
      </c>
      <c r="AW60" s="299" t="s">
        <v>699</v>
      </c>
      <c r="AX60" s="299">
        <f t="shared" si="6"/>
        <v>15</v>
      </c>
      <c r="AY60" s="299" t="s">
        <v>698</v>
      </c>
      <c r="AZ60" s="299">
        <f t="shared" si="7"/>
        <v>15</v>
      </c>
      <c r="BA60" s="300">
        <f t="shared" si="25"/>
        <v>105</v>
      </c>
      <c r="BB60" s="299" t="str">
        <f t="shared" si="26"/>
        <v>Fuerte</v>
      </c>
      <c r="BC60" s="299" t="s">
        <v>697</v>
      </c>
      <c r="BD60" s="299">
        <f t="shared" si="27"/>
        <v>100</v>
      </c>
      <c r="BE60" s="301" t="str">
        <f t="shared" si="28"/>
        <v>Fuerte</v>
      </c>
      <c r="BF60" s="533">
        <f>AVERAGE(BD60:BD62)</f>
        <v>100</v>
      </c>
      <c r="BG60" s="533" t="str">
        <f>IF(BF60=100,"Fuerte",IF(AND(BF60&lt;=99, BF60&gt;=50),"Moderado",IF(BF60&lt;50,"Débil")))</f>
        <v>Fuerte</v>
      </c>
      <c r="BH60" s="525">
        <f>IF(BG60="Fuerte",(J60-2),IF(BG60="Moderado",(J60-1), IF(BG60="Débil",((J60-0)))))</f>
        <v>-1</v>
      </c>
      <c r="BI60" s="525" t="str">
        <f>IF(BH60&lt;=0,"Rara vez",IF(BH60=1,"Rara vez",IF(BH60=2,"Improbable",IF(BH60=3,"Posible",IF(BH60=4,"Probable",IF(BH60=5,"Casi Seguro"))))))</f>
        <v>Rara vez</v>
      </c>
      <c r="BJ60" s="532">
        <f>IF(BI60="","",IF(BI60="Rara vez",0.2,IF(BI60="Improbable",0.4,IF(BI60="Posible",0.6,IF(BI60="Probable",0.8,IF(BI60="Casi seguro",1,))))))</f>
        <v>0.2</v>
      </c>
      <c r="BK60" s="525" t="str">
        <f>IFERROR(IF(AG60=5,"Moderado",IF(AG60=10,"Mayor",IF(AG60=20,"Catastrófico",0))),"")</f>
        <v>Catastrófico</v>
      </c>
      <c r="BL60" s="532">
        <f>IF(AH60="","",IF(AH60="Moderado",0.6,IF(AH60="Mayor",0.8,IF(AH60="Catastrófico",1,))))</f>
        <v>1</v>
      </c>
      <c r="BM60" s="525" t="str">
        <f>IF(OR(AND(KBI60="Rara vez",BK60="Moderado"),AND(BI60="Improbable",BK60="Moderado")),"Moderado",IF(OR(AND(BI60="Rara vez",BK60="Mayor"),AND(BI60="Improbable",BK60="Mayor"),AND(BI60="Posible",BK60="Moderado"),AND(BI60="Probable",BK60="Moderado")),"Alta",IF(OR(AND(BI60="Rara vez",BK60="Catastrófico"),AND(BI60="Improbable",BK60="Catastrófico"),AND(BI60="Posible",BK60="Catastrófico"),AND(BI60="Probable",BK60="Catastrófico"),AND(BI60="Casi seguro",BK60="Catastrófico"),AND(BI60="Posible",BK60="Moderado"),AND(BI60="Probable",BK60="Moderado"),AND(BI60="Casi seguro",BK60="Moderado"),AND(BI60="Posible",BK60="Mayor"),AND(BI60="Probable",BK60="Mayor"),AND(BI60="Casi seguro",BK60="Mayor")),"Extremo",)))</f>
        <v>Extremo</v>
      </c>
      <c r="BN60" s="214" t="s">
        <v>696</v>
      </c>
      <c r="BO60" s="216" t="s">
        <v>937</v>
      </c>
      <c r="BP60" s="210" t="s">
        <v>928</v>
      </c>
      <c r="BQ60" s="210" t="s">
        <v>927</v>
      </c>
      <c r="BR60" s="210" t="s">
        <v>926</v>
      </c>
      <c r="BS60" s="210" t="s">
        <v>925</v>
      </c>
      <c r="BT60" s="209">
        <v>45079</v>
      </c>
      <c r="BU60" s="209">
        <v>45275</v>
      </c>
      <c r="BV60" s="308">
        <v>4616</v>
      </c>
      <c r="BW60" s="297"/>
      <c r="BX60" s="278"/>
      <c r="BY60" s="278"/>
      <c r="BZ60" s="278"/>
      <c r="CA60" s="278"/>
      <c r="CB60" s="278"/>
      <c r="CC60" s="278"/>
      <c r="CD60" s="278"/>
      <c r="CE60" s="278"/>
      <c r="CF60" s="278"/>
      <c r="CG60" s="278"/>
      <c r="CH60" s="278"/>
      <c r="CI60" s="278"/>
      <c r="CJ60" s="278"/>
      <c r="CK60" s="278"/>
      <c r="CL60" s="278"/>
      <c r="CM60" s="278"/>
      <c r="CN60" s="278"/>
      <c r="CO60" s="278"/>
      <c r="CP60" s="278"/>
      <c r="CQ60" s="278"/>
    </row>
    <row r="61" spans="1:95" ht="178.5">
      <c r="A61" s="524"/>
      <c r="B61" s="524"/>
      <c r="C61" s="524"/>
      <c r="D61" s="524"/>
      <c r="E61" s="210" t="s">
        <v>936</v>
      </c>
      <c r="F61" s="215"/>
      <c r="G61" s="524"/>
      <c r="H61" s="524"/>
      <c r="I61" s="212" t="s">
        <v>708</v>
      </c>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296">
        <f t="shared" si="20"/>
        <v>5</v>
      </c>
      <c r="AH61" s="524"/>
      <c r="AI61" s="524"/>
      <c r="AJ61" s="524"/>
      <c r="AK61" s="297">
        <v>2</v>
      </c>
      <c r="AL61" s="317" t="s">
        <v>935</v>
      </c>
      <c r="AM61" s="299" t="s">
        <v>742</v>
      </c>
      <c r="AN61" s="299">
        <f t="shared" si="1"/>
        <v>15</v>
      </c>
      <c r="AO61" s="299" t="s">
        <v>741</v>
      </c>
      <c r="AP61" s="299">
        <f t="shared" si="2"/>
        <v>15</v>
      </c>
      <c r="AQ61" s="299" t="s">
        <v>702</v>
      </c>
      <c r="AR61" s="299">
        <f t="shared" si="3"/>
        <v>15</v>
      </c>
      <c r="AS61" s="299" t="s">
        <v>701</v>
      </c>
      <c r="AT61" s="299">
        <f t="shared" si="4"/>
        <v>15</v>
      </c>
      <c r="AU61" s="299" t="s">
        <v>700</v>
      </c>
      <c r="AV61" s="299">
        <f t="shared" si="5"/>
        <v>15</v>
      </c>
      <c r="AW61" s="299" t="s">
        <v>699</v>
      </c>
      <c r="AX61" s="299">
        <f t="shared" si="6"/>
        <v>15</v>
      </c>
      <c r="AY61" s="299" t="s">
        <v>698</v>
      </c>
      <c r="AZ61" s="299">
        <f t="shared" si="7"/>
        <v>15</v>
      </c>
      <c r="BA61" s="300">
        <f t="shared" si="25"/>
        <v>105</v>
      </c>
      <c r="BB61" s="299" t="str">
        <f t="shared" si="26"/>
        <v>Fuerte</v>
      </c>
      <c r="BC61" s="299" t="s">
        <v>697</v>
      </c>
      <c r="BD61" s="299">
        <f t="shared" si="27"/>
        <v>100</v>
      </c>
      <c r="BE61" s="301" t="str">
        <f t="shared" si="28"/>
        <v>Fuerte</v>
      </c>
      <c r="BF61" s="524"/>
      <c r="BG61" s="524"/>
      <c r="BH61" s="524"/>
      <c r="BI61" s="524"/>
      <c r="BJ61" s="524"/>
      <c r="BK61" s="524"/>
      <c r="BL61" s="524"/>
      <c r="BM61" s="524"/>
      <c r="BN61" s="214" t="s">
        <v>696</v>
      </c>
      <c r="BO61" s="216" t="s">
        <v>934</v>
      </c>
      <c r="BP61" s="210" t="s">
        <v>928</v>
      </c>
      <c r="BQ61" s="210" t="s">
        <v>927</v>
      </c>
      <c r="BR61" s="210" t="s">
        <v>933</v>
      </c>
      <c r="BS61" s="210" t="s">
        <v>925</v>
      </c>
      <c r="BT61" s="209">
        <v>45079</v>
      </c>
      <c r="BU61" s="209">
        <v>45275</v>
      </c>
      <c r="BV61" s="308">
        <v>4616</v>
      </c>
      <c r="BW61" s="297"/>
      <c r="BX61" s="346"/>
      <c r="BY61" s="346"/>
      <c r="BZ61" s="346"/>
      <c r="CA61" s="346"/>
      <c r="CB61" s="346"/>
      <c r="CC61" s="346"/>
      <c r="CD61" s="346"/>
      <c r="CE61" s="346"/>
      <c r="CF61" s="346"/>
      <c r="CG61" s="346"/>
      <c r="CH61" s="346"/>
      <c r="CI61" s="346"/>
      <c r="CJ61" s="346"/>
      <c r="CK61" s="346"/>
      <c r="CL61" s="346"/>
      <c r="CM61" s="346"/>
      <c r="CN61" s="346"/>
      <c r="CO61" s="346"/>
      <c r="CP61" s="346"/>
      <c r="CQ61" s="346"/>
    </row>
    <row r="62" spans="1:95" ht="78.75" customHeight="1">
      <c r="A62" s="524"/>
      <c r="B62" s="524"/>
      <c r="C62" s="524"/>
      <c r="D62" s="524"/>
      <c r="E62" s="210" t="s">
        <v>932</v>
      </c>
      <c r="F62" s="215"/>
      <c r="G62" s="524"/>
      <c r="H62" s="524"/>
      <c r="I62" s="212" t="s">
        <v>728</v>
      </c>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296">
        <f t="shared" si="20"/>
        <v>5</v>
      </c>
      <c r="AH62" s="524"/>
      <c r="AI62" s="524"/>
      <c r="AJ62" s="524"/>
      <c r="AK62" s="297">
        <v>3</v>
      </c>
      <c r="AL62" s="317" t="s">
        <v>931</v>
      </c>
      <c r="AM62" s="299" t="s">
        <v>742</v>
      </c>
      <c r="AN62" s="299">
        <f t="shared" si="1"/>
        <v>15</v>
      </c>
      <c r="AO62" s="299" t="s">
        <v>741</v>
      </c>
      <c r="AP62" s="299">
        <f t="shared" si="2"/>
        <v>15</v>
      </c>
      <c r="AQ62" s="299" t="s">
        <v>702</v>
      </c>
      <c r="AR62" s="299">
        <f t="shared" si="3"/>
        <v>15</v>
      </c>
      <c r="AS62" s="299" t="s">
        <v>701</v>
      </c>
      <c r="AT62" s="299">
        <f t="shared" si="4"/>
        <v>15</v>
      </c>
      <c r="AU62" s="299" t="s">
        <v>700</v>
      </c>
      <c r="AV62" s="299">
        <f t="shared" si="5"/>
        <v>15</v>
      </c>
      <c r="AW62" s="299" t="s">
        <v>699</v>
      </c>
      <c r="AX62" s="299">
        <f t="shared" si="6"/>
        <v>15</v>
      </c>
      <c r="AY62" s="299" t="s">
        <v>698</v>
      </c>
      <c r="AZ62" s="299">
        <f t="shared" si="7"/>
        <v>15</v>
      </c>
      <c r="BA62" s="300">
        <f t="shared" si="25"/>
        <v>105</v>
      </c>
      <c r="BB62" s="299" t="str">
        <f t="shared" si="26"/>
        <v>Fuerte</v>
      </c>
      <c r="BC62" s="299" t="s">
        <v>697</v>
      </c>
      <c r="BD62" s="299">
        <f t="shared" si="27"/>
        <v>100</v>
      </c>
      <c r="BE62" s="301" t="str">
        <f t="shared" si="28"/>
        <v>Fuerte</v>
      </c>
      <c r="BF62" s="524"/>
      <c r="BG62" s="524"/>
      <c r="BH62" s="524"/>
      <c r="BI62" s="524"/>
      <c r="BJ62" s="524"/>
      <c r="BK62" s="524"/>
      <c r="BL62" s="524"/>
      <c r="BM62" s="524"/>
      <c r="BN62" s="214" t="s">
        <v>696</v>
      </c>
      <c r="BO62" s="216" t="s">
        <v>930</v>
      </c>
      <c r="BP62" s="210" t="s">
        <v>928</v>
      </c>
      <c r="BQ62" s="210" t="s">
        <v>927</v>
      </c>
      <c r="BR62" s="210" t="s">
        <v>926</v>
      </c>
      <c r="BS62" s="210" t="s">
        <v>925</v>
      </c>
      <c r="BT62" s="209">
        <v>45079</v>
      </c>
      <c r="BU62" s="209">
        <v>45275</v>
      </c>
      <c r="BV62" s="308">
        <v>4616</v>
      </c>
      <c r="BW62" s="297"/>
      <c r="BX62" s="346"/>
      <c r="BY62" s="346"/>
      <c r="BZ62" s="346"/>
      <c r="CA62" s="346"/>
      <c r="CB62" s="346"/>
      <c r="CC62" s="346"/>
      <c r="CD62" s="346"/>
      <c r="CE62" s="346"/>
      <c r="CF62" s="346"/>
      <c r="CG62" s="346"/>
      <c r="CH62" s="346"/>
      <c r="CI62" s="346"/>
      <c r="CJ62" s="346"/>
      <c r="CK62" s="346"/>
      <c r="CL62" s="346"/>
      <c r="CM62" s="346"/>
      <c r="CN62" s="346"/>
      <c r="CO62" s="346"/>
      <c r="CP62" s="346"/>
      <c r="CQ62" s="346"/>
    </row>
    <row r="63" spans="1:95" ht="178.5">
      <c r="A63" s="524"/>
      <c r="B63" s="524"/>
      <c r="C63" s="524"/>
      <c r="D63" s="524"/>
      <c r="E63" s="212"/>
      <c r="F63" s="215"/>
      <c r="G63" s="524"/>
      <c r="H63" s="524"/>
      <c r="I63" s="308"/>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296">
        <f t="shared" si="20"/>
        <v>5</v>
      </c>
      <c r="AH63" s="524"/>
      <c r="AI63" s="524"/>
      <c r="AJ63" s="524"/>
      <c r="AK63" s="297">
        <v>4</v>
      </c>
      <c r="AL63" s="317"/>
      <c r="AM63" s="299" t="s">
        <v>742</v>
      </c>
      <c r="AN63" s="299">
        <f t="shared" si="1"/>
        <v>15</v>
      </c>
      <c r="AO63" s="299" t="s">
        <v>741</v>
      </c>
      <c r="AP63" s="299">
        <f t="shared" si="2"/>
        <v>15</v>
      </c>
      <c r="AQ63" s="299" t="s">
        <v>702</v>
      </c>
      <c r="AR63" s="299">
        <f t="shared" si="3"/>
        <v>15</v>
      </c>
      <c r="AS63" s="299" t="s">
        <v>701</v>
      </c>
      <c r="AT63" s="299">
        <f t="shared" si="4"/>
        <v>15</v>
      </c>
      <c r="AU63" s="299" t="s">
        <v>700</v>
      </c>
      <c r="AV63" s="299">
        <f t="shared" si="5"/>
        <v>15</v>
      </c>
      <c r="AW63" s="299" t="s">
        <v>699</v>
      </c>
      <c r="AX63" s="299">
        <f t="shared" si="6"/>
        <v>15</v>
      </c>
      <c r="AY63" s="299" t="s">
        <v>698</v>
      </c>
      <c r="AZ63" s="299">
        <f t="shared" si="7"/>
        <v>15</v>
      </c>
      <c r="BA63" s="300">
        <f t="shared" si="25"/>
        <v>105</v>
      </c>
      <c r="BB63" s="299" t="str">
        <f t="shared" si="26"/>
        <v>Fuerte</v>
      </c>
      <c r="BC63" s="299" t="s">
        <v>697</v>
      </c>
      <c r="BD63" s="299">
        <f t="shared" si="27"/>
        <v>100</v>
      </c>
      <c r="BE63" s="301" t="str">
        <f t="shared" si="28"/>
        <v>Fuerte</v>
      </c>
      <c r="BF63" s="524"/>
      <c r="BG63" s="524"/>
      <c r="BH63" s="524"/>
      <c r="BI63" s="524"/>
      <c r="BJ63" s="524"/>
      <c r="BK63" s="524"/>
      <c r="BL63" s="524"/>
      <c r="BM63" s="524"/>
      <c r="BN63" s="214" t="s">
        <v>696</v>
      </c>
      <c r="BO63" s="213" t="s">
        <v>929</v>
      </c>
      <c r="BP63" s="212" t="s">
        <v>928</v>
      </c>
      <c r="BQ63" s="210" t="s">
        <v>927</v>
      </c>
      <c r="BR63" s="210" t="s">
        <v>926</v>
      </c>
      <c r="BS63" s="210" t="s">
        <v>925</v>
      </c>
      <c r="BT63" s="209">
        <v>45079</v>
      </c>
      <c r="BU63" s="209">
        <v>45275</v>
      </c>
      <c r="BV63" s="308">
        <v>4616</v>
      </c>
      <c r="BW63" s="297"/>
      <c r="BX63" s="346"/>
      <c r="BY63" s="346"/>
      <c r="BZ63" s="346"/>
      <c r="CA63" s="346"/>
      <c r="CB63" s="346"/>
      <c r="CC63" s="346"/>
      <c r="CD63" s="346"/>
      <c r="CE63" s="346"/>
      <c r="CF63" s="346"/>
      <c r="CG63" s="346"/>
      <c r="CH63" s="346"/>
      <c r="CI63" s="346"/>
      <c r="CJ63" s="346"/>
      <c r="CK63" s="346"/>
      <c r="CL63" s="346"/>
      <c r="CM63" s="346"/>
      <c r="CN63" s="346"/>
      <c r="CO63" s="346"/>
      <c r="CP63" s="346"/>
      <c r="CQ63" s="346"/>
    </row>
    <row r="64" spans="1:95" ht="78.75" customHeight="1">
      <c r="A64" s="523">
        <v>15</v>
      </c>
      <c r="B64" s="523" t="s">
        <v>924</v>
      </c>
      <c r="C64" s="523" t="s">
        <v>923</v>
      </c>
      <c r="D64" s="523" t="s">
        <v>922</v>
      </c>
      <c r="E64" s="354" t="s">
        <v>921</v>
      </c>
      <c r="F64" s="354" t="s">
        <v>920</v>
      </c>
      <c r="G64" s="523" t="s">
        <v>919</v>
      </c>
      <c r="H64" s="523" t="s">
        <v>709</v>
      </c>
      <c r="I64" s="523" t="s">
        <v>733</v>
      </c>
      <c r="J64" s="523">
        <v>2</v>
      </c>
      <c r="K64" s="516" t="str">
        <f>IF(J64&lt;=0,"",IF(J64=1,"Rara vez",IF(J64=2,"Improbable",IF(J64=3,"Posible",IF(J64=4,"Probable",IF(J64=5,"Casi Seguro"))))))</f>
        <v>Improbable</v>
      </c>
      <c r="L64" s="532">
        <f>IF(K64="","",IF(K64="Rara vez",0.2,IF(K64="Improbable",0.4,IF(K64="Posible",0.6,IF(K64="Probable",0.8,IF(K64="Casi seguro",1,))))))</f>
        <v>0.4</v>
      </c>
      <c r="M64" s="532" t="s">
        <v>707</v>
      </c>
      <c r="N64" s="532" t="s">
        <v>706</v>
      </c>
      <c r="O64" s="532" t="s">
        <v>706</v>
      </c>
      <c r="P64" s="532" t="s">
        <v>707</v>
      </c>
      <c r="Q64" s="532" t="s">
        <v>707</v>
      </c>
      <c r="R64" s="532" t="s">
        <v>706</v>
      </c>
      <c r="S64" s="532" t="s">
        <v>707</v>
      </c>
      <c r="T64" s="532" t="s">
        <v>706</v>
      </c>
      <c r="U64" s="532" t="s">
        <v>707</v>
      </c>
      <c r="V64" s="532" t="s">
        <v>707</v>
      </c>
      <c r="W64" s="532" t="s">
        <v>707</v>
      </c>
      <c r="X64" s="532" t="s">
        <v>707</v>
      </c>
      <c r="Y64" s="532" t="s">
        <v>706</v>
      </c>
      <c r="Z64" s="532" t="s">
        <v>707</v>
      </c>
      <c r="AA64" s="532" t="s">
        <v>707</v>
      </c>
      <c r="AB64" s="532" t="s">
        <v>706</v>
      </c>
      <c r="AC64" s="532" t="s">
        <v>706</v>
      </c>
      <c r="AD64" s="532" t="s">
        <v>706</v>
      </c>
      <c r="AE64" s="532" t="s">
        <v>706</v>
      </c>
      <c r="AF64" s="534">
        <f>IF(AB64="Si","19",COUNTIF(M64:AE65,"si"))</f>
        <v>10</v>
      </c>
      <c r="AG64" s="296">
        <f>VALUE(IF(AF64&lt;=5,5,IF(AND(AF64&gt;5,AF64&lt;=11),10,IF(AF64&gt;11,20,0))))</f>
        <v>10</v>
      </c>
      <c r="AH64" s="516" t="str">
        <f>IF(AG64=5,"Moderado",IF(AG64=10,"Mayor",IF(AG64=20,"Catastrófico",0)))</f>
        <v>Mayor</v>
      </c>
      <c r="AI64" s="532">
        <f>IF(AH64="","",IF(AH64="Leve",0.2,IF(AH64="Menor",0.4,IF(AH64="Moderado",0.6,IF(AH64="Mayor",0.8,IF(AH64="Catastrófico",1,))))))</f>
        <v>0.8</v>
      </c>
      <c r="AJ64" s="516" t="str">
        <f>IF(OR(AND(K64="Rara vez",AH64="Moderado"),AND(K64="Improbable",AH64="Moderado")),"Moderado",IF(OR(AND(K64="Rara vez",AH64="Mayor"),AND(K64="Improbable",AH64="Mayor"),AND(K64="Posible",AH64="Moderado"),AND(K64="Probable",AH64="Moderado")),"Alta",IF(OR(AND(K64="Rara vez",AH64="Catastrófico"),AND(K64="Improbable",AH64="Catastrófico"),AND(K64="Posible",AH64="Catastrófico"),AND(K64="Probable",AH64="Catastrófico"),AND(K64="Casi seguro",AH64="Catastrófico"),AND(K64="Posible",AH64="Moderado"),AND(K64="Probable",AH64="Moderado"),AND(K64="Casi seguro",AH64="Moderado"),AND(K64="Posible",AH64="Mayor"),AND(K64="Probable",AH64="Mayor"),AND(K64="Casi seguro",AH64="Mayor")),"Extremo",)))</f>
        <v>Alta</v>
      </c>
      <c r="AK64" s="297">
        <v>1</v>
      </c>
      <c r="AL64" s="317" t="s">
        <v>918</v>
      </c>
      <c r="AM64" s="299" t="s">
        <v>742</v>
      </c>
      <c r="AN64" s="299">
        <f t="shared" si="1"/>
        <v>15</v>
      </c>
      <c r="AO64" s="299" t="s">
        <v>741</v>
      </c>
      <c r="AP64" s="299">
        <f t="shared" si="2"/>
        <v>15</v>
      </c>
      <c r="AQ64" s="299" t="s">
        <v>702</v>
      </c>
      <c r="AR64" s="299">
        <f t="shared" si="3"/>
        <v>15</v>
      </c>
      <c r="AS64" s="299" t="s">
        <v>720</v>
      </c>
      <c r="AT64" s="299">
        <f t="shared" si="4"/>
        <v>10</v>
      </c>
      <c r="AU64" s="299" t="s">
        <v>700</v>
      </c>
      <c r="AV64" s="299">
        <f t="shared" si="5"/>
        <v>15</v>
      </c>
      <c r="AW64" s="299" t="s">
        <v>699</v>
      </c>
      <c r="AX64" s="299">
        <f t="shared" si="6"/>
        <v>15</v>
      </c>
      <c r="AY64" s="299" t="s">
        <v>698</v>
      </c>
      <c r="AZ64" s="299">
        <f t="shared" si="7"/>
        <v>15</v>
      </c>
      <c r="BA64" s="300">
        <f t="shared" si="25"/>
        <v>100</v>
      </c>
      <c r="BB64" s="299" t="str">
        <f t="shared" si="26"/>
        <v>Fuerte</v>
      </c>
      <c r="BC64" s="299" t="s">
        <v>697</v>
      </c>
      <c r="BD64" s="299">
        <f t="shared" si="27"/>
        <v>100</v>
      </c>
      <c r="BE64" s="301" t="str">
        <f t="shared" si="28"/>
        <v>Fuerte</v>
      </c>
      <c r="BF64" s="533">
        <f>AVERAGE(BD64:BD65)</f>
        <v>100</v>
      </c>
      <c r="BG64" s="533" t="str">
        <f>IF(BF64=100,"Fuerte",IF(AND(BF64&lt;=99, BF64&gt;=50),"Moderado",IF(BF64&lt;50,"Débil")))</f>
        <v>Fuerte</v>
      </c>
      <c r="BH64" s="525">
        <f>IF(BG64="Fuerte",(J64-2),IF(BG64="Moderado",(J64-1), IF(BG64="Débil",((J64-0)))))</f>
        <v>0</v>
      </c>
      <c r="BI64" s="525" t="str">
        <f>IF(BH64&lt;=0,"Rara vez",IF(BH64=1,"Rara vez",IF(BH64=2,"Improbable",IF(BH64=3,"Posible",IF(BH64=4,"Probable",IF(BH64=5,"Casi Seguro"))))))</f>
        <v>Rara vez</v>
      </c>
      <c r="BJ64" s="532">
        <f>IF(BI64="","",IF(BI64="Rara vez",0.2,IF(BI64="Improbable",0.4,IF(BI64="Posible",0.6,IF(BI64="Probable",0.8,IF(BI64="Casi seguro",1,))))))</f>
        <v>0.2</v>
      </c>
      <c r="BK64" s="525" t="str">
        <f>IFERROR(IF(AG64=5,"Moderado",IF(AG64=10,"Mayor",IF(AG64=20,"Catastrófico",0))),"")</f>
        <v>Mayor</v>
      </c>
      <c r="BL64" s="532">
        <f>IF(AH64="","",IF(AH64="Moderado",0.6,IF(AH64="Mayor",0.8,IF(AH64="Catastrófico",1,))))</f>
        <v>0.8</v>
      </c>
      <c r="BM64" s="525" t="str">
        <f>IF(OR(AND(KBI64="Rara vez",BK64="Moderado"),AND(BI64="Improbable",BK64="Moderado")),"Moderado",IF(OR(AND(BI64="Rara vez",BK64="Mayor"),AND(BI64="Improbable",BK64="Mayor"),AND(BI64="Posible",BK64="Moderado"),AND(BI64="Probable",BK64="Moderado")),"Alta",IF(OR(AND(BI64="Rara vez",BK64="Catastrófico"),AND(BI64="Improbable",BK64="Catastrófico"),AND(BI64="Posible",BK64="Catastrófico"),AND(BI64="Probable",BK64="Catastrófico"),AND(BI64="Casi seguro",BK64="Catastrófico"),AND(BI64="Posible",BK64="Moderado"),AND(BI64="Probable",BK64="Moderado"),AND(BI64="Casi seguro",BK64="Moderado"),AND(BI64="Posible",BK64="Mayor"),AND(BI64="Probable",BK64="Mayor"),AND(BI64="Casi seguro",BK64="Mayor")),"Extremo",)))</f>
        <v>Alta</v>
      </c>
      <c r="BN64" s="301" t="s">
        <v>696</v>
      </c>
      <c r="BO64" s="302" t="s">
        <v>917</v>
      </c>
      <c r="BP64" s="302" t="s">
        <v>833</v>
      </c>
      <c r="BQ64" s="302" t="s">
        <v>914</v>
      </c>
      <c r="BR64" s="302" t="s">
        <v>813</v>
      </c>
      <c r="BS64" s="302" t="s">
        <v>812</v>
      </c>
      <c r="BT64" s="328">
        <v>44950</v>
      </c>
      <c r="BU64" s="328">
        <v>45291</v>
      </c>
      <c r="BV64" s="308">
        <v>4430</v>
      </c>
      <c r="BW64" s="297"/>
      <c r="BX64" s="278"/>
      <c r="BY64" s="278"/>
      <c r="BZ64" s="278"/>
      <c r="CA64" s="278"/>
      <c r="CB64" s="278"/>
      <c r="CC64" s="278"/>
      <c r="CD64" s="278"/>
      <c r="CE64" s="278"/>
      <c r="CF64" s="278"/>
      <c r="CG64" s="278"/>
      <c r="CH64" s="278"/>
      <c r="CI64" s="278"/>
      <c r="CJ64" s="278"/>
      <c r="CK64" s="278"/>
      <c r="CL64" s="278"/>
      <c r="CM64" s="278"/>
      <c r="CN64" s="278"/>
      <c r="CO64" s="278"/>
      <c r="CP64" s="278"/>
      <c r="CQ64" s="278"/>
    </row>
    <row r="65" spans="1:95" ht="78.75" customHeight="1">
      <c r="A65" s="524"/>
      <c r="B65" s="524"/>
      <c r="C65" s="524"/>
      <c r="D65" s="524"/>
      <c r="E65" s="306"/>
      <c r="F65" s="306"/>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296">
        <f t="shared" si="20"/>
        <v>5</v>
      </c>
      <c r="AH65" s="524"/>
      <c r="AI65" s="524"/>
      <c r="AJ65" s="524"/>
      <c r="AK65" s="297">
        <v>2</v>
      </c>
      <c r="AL65" s="317" t="s">
        <v>916</v>
      </c>
      <c r="AM65" s="299" t="s">
        <v>742</v>
      </c>
      <c r="AN65" s="299">
        <f t="shared" si="1"/>
        <v>15</v>
      </c>
      <c r="AO65" s="299" t="s">
        <v>741</v>
      </c>
      <c r="AP65" s="299">
        <f t="shared" si="2"/>
        <v>15</v>
      </c>
      <c r="AQ65" s="299" t="s">
        <v>702</v>
      </c>
      <c r="AR65" s="299">
        <f t="shared" si="3"/>
        <v>15</v>
      </c>
      <c r="AS65" s="299" t="s">
        <v>701</v>
      </c>
      <c r="AT65" s="299">
        <f t="shared" si="4"/>
        <v>15</v>
      </c>
      <c r="AU65" s="299" t="s">
        <v>700</v>
      </c>
      <c r="AV65" s="299">
        <f t="shared" si="5"/>
        <v>15</v>
      </c>
      <c r="AW65" s="299" t="s">
        <v>699</v>
      </c>
      <c r="AX65" s="299">
        <f t="shared" si="6"/>
        <v>15</v>
      </c>
      <c r="AY65" s="299" t="s">
        <v>698</v>
      </c>
      <c r="AZ65" s="299">
        <f t="shared" si="7"/>
        <v>15</v>
      </c>
      <c r="BA65" s="300">
        <f t="shared" si="25"/>
        <v>105</v>
      </c>
      <c r="BB65" s="299" t="str">
        <f t="shared" si="26"/>
        <v>Fuerte</v>
      </c>
      <c r="BC65" s="299" t="s">
        <v>697</v>
      </c>
      <c r="BD65" s="299">
        <f t="shared" si="27"/>
        <v>100</v>
      </c>
      <c r="BE65" s="301" t="str">
        <f t="shared" si="28"/>
        <v>Fuerte</v>
      </c>
      <c r="BF65" s="524"/>
      <c r="BG65" s="524"/>
      <c r="BH65" s="524"/>
      <c r="BI65" s="524"/>
      <c r="BJ65" s="524"/>
      <c r="BK65" s="524"/>
      <c r="BL65" s="524"/>
      <c r="BM65" s="524"/>
      <c r="BN65" s="301" t="s">
        <v>696</v>
      </c>
      <c r="BO65" s="302" t="s">
        <v>915</v>
      </c>
      <c r="BP65" s="302" t="s">
        <v>833</v>
      </c>
      <c r="BQ65" s="302" t="s">
        <v>914</v>
      </c>
      <c r="BR65" s="302" t="s">
        <v>813</v>
      </c>
      <c r="BS65" s="302" t="s">
        <v>812</v>
      </c>
      <c r="BT65" s="328">
        <v>44950</v>
      </c>
      <c r="BU65" s="328">
        <v>45291</v>
      </c>
      <c r="BV65" s="308">
        <v>4430</v>
      </c>
      <c r="BW65" s="297"/>
      <c r="BX65" s="346"/>
      <c r="BY65" s="346"/>
      <c r="BZ65" s="346"/>
      <c r="CA65" s="346"/>
      <c r="CB65" s="346"/>
      <c r="CC65" s="346"/>
      <c r="CD65" s="346"/>
      <c r="CE65" s="346"/>
      <c r="CF65" s="346"/>
      <c r="CG65" s="346"/>
      <c r="CH65" s="346"/>
      <c r="CI65" s="346"/>
      <c r="CJ65" s="346"/>
      <c r="CK65" s="346"/>
      <c r="CL65" s="346"/>
      <c r="CM65" s="346"/>
      <c r="CN65" s="346"/>
      <c r="CO65" s="346"/>
      <c r="CP65" s="346"/>
      <c r="CQ65" s="346"/>
    </row>
    <row r="66" spans="1:95" ht="178.5">
      <c r="A66" s="523">
        <v>16</v>
      </c>
      <c r="B66" s="523" t="s">
        <v>913</v>
      </c>
      <c r="C66" s="523" t="s">
        <v>912</v>
      </c>
      <c r="D66" s="523" t="s">
        <v>911</v>
      </c>
      <c r="E66" s="211" t="s">
        <v>910</v>
      </c>
      <c r="F66" s="211" t="s">
        <v>909</v>
      </c>
      <c r="G66" s="523" t="s">
        <v>908</v>
      </c>
      <c r="H66" s="523" t="s">
        <v>709</v>
      </c>
      <c r="I66" s="318" t="s">
        <v>732</v>
      </c>
      <c r="J66" s="523">
        <v>2</v>
      </c>
      <c r="K66" s="516" t="str">
        <f>IF(J66&lt;=0,"",IF(J66=1,"Rara vez",IF(J66=2,"Improbable",IF(J66=3,"Posible",IF(J66=4,"Probable",IF(J66=5,"Casi Seguro"))))))</f>
        <v>Improbable</v>
      </c>
      <c r="L66" s="532">
        <v>0.8</v>
      </c>
      <c r="M66" s="570" t="s">
        <v>706</v>
      </c>
      <c r="N66" s="570" t="s">
        <v>706</v>
      </c>
      <c r="O66" s="570" t="s">
        <v>706</v>
      </c>
      <c r="P66" s="570" t="s">
        <v>706</v>
      </c>
      <c r="Q66" s="570" t="s">
        <v>706</v>
      </c>
      <c r="R66" s="570" t="s">
        <v>706</v>
      </c>
      <c r="S66" s="570" t="s">
        <v>706</v>
      </c>
      <c r="T66" s="570" t="s">
        <v>706</v>
      </c>
      <c r="U66" s="570" t="s">
        <v>706</v>
      </c>
      <c r="V66" s="570" t="s">
        <v>707</v>
      </c>
      <c r="W66" s="570" t="s">
        <v>707</v>
      </c>
      <c r="X66" s="570" t="s">
        <v>707</v>
      </c>
      <c r="Y66" s="570" t="s">
        <v>707</v>
      </c>
      <c r="Z66" s="570" t="s">
        <v>707</v>
      </c>
      <c r="AA66" s="570" t="s">
        <v>706</v>
      </c>
      <c r="AB66" s="570" t="s">
        <v>706</v>
      </c>
      <c r="AC66" s="570" t="s">
        <v>706</v>
      </c>
      <c r="AD66" s="570" t="s">
        <v>706</v>
      </c>
      <c r="AE66" s="570" t="s">
        <v>706</v>
      </c>
      <c r="AF66" s="534">
        <f>IF(AB66="Si","19",COUNTIF(M66:AE67,"si"))</f>
        <v>5</v>
      </c>
      <c r="AG66" s="296">
        <f>VALUE(IF(AF66&lt;=5,5,IF(AND(AF66&gt;5,AF66&lt;=11),10,IF(AF696&gt;11,20,0))))</f>
        <v>5</v>
      </c>
      <c r="AH66" s="516" t="str">
        <f>IF(AG66=5,"Moderado",IF(AG66=10,"Mayor",IF(AG66=20,"Catastrófico",0)))</f>
        <v>Moderado</v>
      </c>
      <c r="AI66" s="532">
        <v>0.6</v>
      </c>
      <c r="AJ66" s="516" t="str">
        <f>IF(OR(AND(K66="Rara vez",AH66="Moderado"),AND(K66="Improbable",AH66="Moderado")),"Moderado",IF(OR(AND(K66="Rara vez",AH66="Mayor"),AND(K66="Improbable",AH66="Mayor"),AND(K66="Posible",AH66="Moderado"),AND(K66="Probable",AH66="Moderado")),"Alta",IF(OR(AND(K66="Rara vez",AH66="Catastrófico"),AND(K66="Improbable",AH66="Catastrófico"),AND(K66="Posible",AH66="Catastrófico"),AND(K66="Probable",AH66="Catastrófico"),AND(K66="Casi seguro",AH66="Catastrófico"),AND(K66="Posible",AH66="Moderado"),AND(K66="Probable",AH66="Moderado"),AND(K66="Casi seguro",AH66="Moderado"),AND(K66="Posible",AH66="Mayor"),AND(K66="Probable",AH66="Mayor"),AND(K66="Casi seguro",AH66="Mayor")),"Extremo",)))</f>
        <v>Moderado</v>
      </c>
      <c r="AK66" s="297">
        <v>1</v>
      </c>
      <c r="AL66" s="319" t="s">
        <v>907</v>
      </c>
      <c r="AM66" s="299" t="s">
        <v>742</v>
      </c>
      <c r="AN66" s="299">
        <f t="shared" si="1"/>
        <v>15</v>
      </c>
      <c r="AO66" s="299" t="s">
        <v>741</v>
      </c>
      <c r="AP66" s="299">
        <f t="shared" si="2"/>
        <v>15</v>
      </c>
      <c r="AQ66" s="299" t="s">
        <v>702</v>
      </c>
      <c r="AR66" s="299">
        <f t="shared" si="3"/>
        <v>15</v>
      </c>
      <c r="AS66" s="299" t="s">
        <v>701</v>
      </c>
      <c r="AT66" s="299">
        <f t="shared" si="4"/>
        <v>15</v>
      </c>
      <c r="AU66" s="299" t="s">
        <v>700</v>
      </c>
      <c r="AV66" s="299">
        <f t="shared" si="5"/>
        <v>15</v>
      </c>
      <c r="AW66" s="299" t="s">
        <v>699</v>
      </c>
      <c r="AX66" s="299">
        <f t="shared" si="6"/>
        <v>15</v>
      </c>
      <c r="AY66" s="299" t="s">
        <v>698</v>
      </c>
      <c r="AZ66" s="299">
        <f t="shared" si="7"/>
        <v>15</v>
      </c>
      <c r="BA66" s="300">
        <f t="shared" si="25"/>
        <v>105</v>
      </c>
      <c r="BB66" s="299" t="str">
        <f t="shared" si="26"/>
        <v>Fuerte</v>
      </c>
      <c r="BC66" s="299" t="s">
        <v>1213</v>
      </c>
      <c r="BD66" s="299">
        <f t="shared" si="27"/>
        <v>0</v>
      </c>
      <c r="BE66" s="301" t="str">
        <f t="shared" si="28"/>
        <v>Débil</v>
      </c>
      <c r="BF66" s="533">
        <f>AVERAGE(BD66:BD67)</f>
        <v>0</v>
      </c>
      <c r="BG66" s="533" t="str">
        <f>IF(BF66=100,"Fuerte",IF(AND(BF66&lt;=99, BF66&gt;=50),"Moderado",IF(BF66&lt;50,"Débil")))</f>
        <v>Débil</v>
      </c>
      <c r="BH66" s="525">
        <f t="shared" ref="BH66" si="29">IF(BG66="Fuerte",(J66-2),IF(BG66="Moderado",(J66-1), IF(BG66="Débil",((J66-0)))))</f>
        <v>2</v>
      </c>
      <c r="BI66" s="525" t="str">
        <f>IF(BH66&lt;=0,"Rara vez",IF(BH66=1,"Rara vez",IF(BH66=2,"Improbable",IF(BH66=3,"Posible",IF(BH66=4,"Probable",IF(BH66=5,"Casi Seguro"))))))</f>
        <v>Improbable</v>
      </c>
      <c r="BJ66" s="532">
        <f>IF(BI66="","",IF(BI66="Rara vez",0.2,IF(BI66="Improbable",0.4,IF(BI66="Posible",0.6,IF(BI66="Probable",0.8,IF(BI66="Casi seguro",1,))))))</f>
        <v>0.4</v>
      </c>
      <c r="BK66" s="525" t="str">
        <f>IFERROR(IF(AG66=5,"Moderado",IF(AG66=10,"Mayor",IF(AG66=20,"Catastrófico",0))),"")</f>
        <v>Moderado</v>
      </c>
      <c r="BL66" s="532">
        <f>IF(AH66="","",IF(AH66="Moderado",0.6,IF(AH66="Mayor",0.8,IF(AH66="Catastrófico",1,))))</f>
        <v>0.6</v>
      </c>
      <c r="BM66" s="525" t="str">
        <f>IF(OR(AND(KBI66="Rara vez",BK66="Moderado"),AND(BI66="Improbable",BK66="Moderado")),"Moderado",IF(OR(AND(BI66="Rara vez",BK66="Mayor"),AND(BI66="Improbable",BK66="Mayor"),AND(BI66="Posible",BK66="Moderado"),AND(BI66="Probable",BK66="Moderado")),"Alta",IF(OR(AND(BI66="Rara vez",BK66="Catastrófico"),AND(BI66="Improbable",BK66="Catastrófico"),AND(BI66="Posible",BK66="Catastrófico"),AND(BI66="Probable",BK66="Catastrófico"),AND(BI66="Casi seguro",BK66="Catastrófico"),AND(BI66="Posible",BK66="Moderado"),AND(BI66="Probable",BK66="Moderado"),AND(BI66="Casi seguro",BK66="Moderado"),AND(BI66="Posible",BK66="Mayor"),AND(BI66="Probable",BK66="Mayor"),AND(BI66="Casi seguro",BK66="Mayor")),"Extremo",)))</f>
        <v>Moderado</v>
      </c>
      <c r="BN66" s="315" t="s">
        <v>696</v>
      </c>
      <c r="BO66" s="210" t="s">
        <v>906</v>
      </c>
      <c r="BP66" s="210" t="s">
        <v>899</v>
      </c>
      <c r="BQ66" s="210" t="s">
        <v>901</v>
      </c>
      <c r="BR66" s="210" t="s">
        <v>900</v>
      </c>
      <c r="BS66" s="210" t="s">
        <v>899</v>
      </c>
      <c r="BT66" s="209" t="s">
        <v>898</v>
      </c>
      <c r="BU66" s="209" t="s">
        <v>897</v>
      </c>
      <c r="BV66" s="297">
        <v>4567</v>
      </c>
      <c r="BW66" s="297"/>
      <c r="BX66" s="278"/>
      <c r="BY66" s="278"/>
      <c r="BZ66" s="278"/>
      <c r="CA66" s="278"/>
      <c r="CB66" s="278"/>
      <c r="CC66" s="278"/>
      <c r="CD66" s="278"/>
      <c r="CE66" s="278"/>
      <c r="CF66" s="278"/>
      <c r="CG66" s="278"/>
      <c r="CH66" s="278"/>
      <c r="CI66" s="278"/>
      <c r="CJ66" s="278"/>
      <c r="CK66" s="278"/>
      <c r="CL66" s="278"/>
      <c r="CM66" s="278"/>
      <c r="CN66" s="278"/>
      <c r="CO66" s="278"/>
      <c r="CP66" s="278"/>
      <c r="CQ66" s="278"/>
    </row>
    <row r="67" spans="1:95" ht="178.5">
      <c r="A67" s="524"/>
      <c r="B67" s="524"/>
      <c r="C67" s="524"/>
      <c r="D67" s="524"/>
      <c r="E67" s="211" t="s">
        <v>905</v>
      </c>
      <c r="F67" s="211" t="s">
        <v>904</v>
      </c>
      <c r="G67" s="524"/>
      <c r="H67" s="524"/>
      <c r="I67" s="318" t="s">
        <v>758</v>
      </c>
      <c r="J67" s="524"/>
      <c r="K67" s="524"/>
      <c r="L67" s="524"/>
      <c r="M67" s="571"/>
      <c r="N67" s="571"/>
      <c r="O67" s="571"/>
      <c r="P67" s="571"/>
      <c r="Q67" s="571"/>
      <c r="R67" s="571"/>
      <c r="S67" s="571"/>
      <c r="T67" s="571"/>
      <c r="U67" s="571"/>
      <c r="V67" s="571"/>
      <c r="W67" s="571"/>
      <c r="X67" s="571"/>
      <c r="Y67" s="571"/>
      <c r="Z67" s="571"/>
      <c r="AA67" s="571"/>
      <c r="AB67" s="571"/>
      <c r="AC67" s="571"/>
      <c r="AD67" s="571"/>
      <c r="AE67" s="571"/>
      <c r="AF67" s="524"/>
      <c r="AG67" s="296">
        <v>5</v>
      </c>
      <c r="AH67" s="524"/>
      <c r="AI67" s="524"/>
      <c r="AJ67" s="524"/>
      <c r="AK67" s="297">
        <v>2</v>
      </c>
      <c r="AL67" s="319" t="s">
        <v>903</v>
      </c>
      <c r="AM67" s="299" t="s">
        <v>742</v>
      </c>
      <c r="AN67" s="299">
        <f t="shared" si="1"/>
        <v>15</v>
      </c>
      <c r="AO67" s="299" t="s">
        <v>741</v>
      </c>
      <c r="AP67" s="299">
        <f t="shared" si="2"/>
        <v>15</v>
      </c>
      <c r="AQ67" s="299" t="s">
        <v>702</v>
      </c>
      <c r="AR67" s="299">
        <f t="shared" si="3"/>
        <v>15</v>
      </c>
      <c r="AS67" s="299" t="s">
        <v>701</v>
      </c>
      <c r="AT67" s="299">
        <f t="shared" si="4"/>
        <v>15</v>
      </c>
      <c r="AU67" s="299" t="s">
        <v>700</v>
      </c>
      <c r="AV67" s="299">
        <f t="shared" si="5"/>
        <v>15</v>
      </c>
      <c r="AW67" s="299" t="s">
        <v>699</v>
      </c>
      <c r="AX67" s="299">
        <f t="shared" si="6"/>
        <v>15</v>
      </c>
      <c r="AY67" s="299" t="s">
        <v>698</v>
      </c>
      <c r="AZ67" s="299">
        <f t="shared" si="7"/>
        <v>15</v>
      </c>
      <c r="BA67" s="300">
        <f t="shared" si="25"/>
        <v>105</v>
      </c>
      <c r="BB67" s="299" t="str">
        <f t="shared" si="26"/>
        <v>Fuerte</v>
      </c>
      <c r="BC67" s="299" t="s">
        <v>1213</v>
      </c>
      <c r="BD67" s="299">
        <f t="shared" si="27"/>
        <v>0</v>
      </c>
      <c r="BE67" s="301" t="str">
        <f t="shared" si="28"/>
        <v>Débil</v>
      </c>
      <c r="BF67" s="524"/>
      <c r="BG67" s="524"/>
      <c r="BH67" s="524"/>
      <c r="BI67" s="524"/>
      <c r="BJ67" s="524"/>
      <c r="BK67" s="524"/>
      <c r="BL67" s="524"/>
      <c r="BM67" s="524"/>
      <c r="BN67" s="315" t="s">
        <v>696</v>
      </c>
      <c r="BO67" s="210" t="s">
        <v>902</v>
      </c>
      <c r="BP67" s="210" t="s">
        <v>899</v>
      </c>
      <c r="BQ67" s="210" t="s">
        <v>901</v>
      </c>
      <c r="BR67" s="210" t="s">
        <v>900</v>
      </c>
      <c r="BS67" s="210" t="s">
        <v>899</v>
      </c>
      <c r="BT67" s="209" t="s">
        <v>898</v>
      </c>
      <c r="BU67" s="209" t="s">
        <v>897</v>
      </c>
      <c r="BV67" s="297">
        <v>4567</v>
      </c>
      <c r="BW67" s="297"/>
      <c r="BX67" s="346"/>
      <c r="BY67" s="346"/>
      <c r="BZ67" s="346"/>
      <c r="CA67" s="346"/>
      <c r="CB67" s="346"/>
      <c r="CC67" s="346"/>
      <c r="CD67" s="346"/>
      <c r="CE67" s="346"/>
      <c r="CF67" s="346"/>
      <c r="CG67" s="346"/>
      <c r="CH67" s="346"/>
      <c r="CI67" s="346"/>
      <c r="CJ67" s="346"/>
      <c r="CK67" s="346"/>
      <c r="CL67" s="346"/>
      <c r="CM67" s="346"/>
      <c r="CN67" s="346"/>
      <c r="CO67" s="346"/>
      <c r="CP67" s="346"/>
      <c r="CQ67" s="346"/>
    </row>
    <row r="68" spans="1:95" ht="78.75" customHeight="1">
      <c r="A68" s="524"/>
      <c r="B68" s="524"/>
      <c r="C68" s="524"/>
      <c r="D68" s="524"/>
      <c r="E68" s="306"/>
      <c r="F68" s="306"/>
      <c r="G68" s="524"/>
      <c r="H68" s="524"/>
      <c r="I68" s="318" t="s">
        <v>787</v>
      </c>
      <c r="J68" s="524"/>
      <c r="K68" s="524"/>
      <c r="L68" s="524"/>
      <c r="M68" s="571"/>
      <c r="N68" s="571"/>
      <c r="O68" s="571"/>
      <c r="P68" s="571"/>
      <c r="Q68" s="571"/>
      <c r="R68" s="571"/>
      <c r="S68" s="571"/>
      <c r="T68" s="571"/>
      <c r="U68" s="571"/>
      <c r="V68" s="571"/>
      <c r="W68" s="571"/>
      <c r="X68" s="571"/>
      <c r="Y68" s="571"/>
      <c r="Z68" s="571"/>
      <c r="AA68" s="571"/>
      <c r="AB68" s="571"/>
      <c r="AC68" s="571"/>
      <c r="AD68" s="571"/>
      <c r="AE68" s="571"/>
      <c r="AF68" s="524"/>
      <c r="AG68" s="296">
        <v>5</v>
      </c>
      <c r="AH68" s="524"/>
      <c r="AI68" s="524"/>
      <c r="AJ68" s="524"/>
      <c r="AK68" s="297">
        <v>3</v>
      </c>
      <c r="AL68" s="317" t="s">
        <v>877</v>
      </c>
      <c r="AM68" s="299"/>
      <c r="AN68" s="299" t="str">
        <f t="shared" si="1"/>
        <v/>
      </c>
      <c r="AO68" s="299"/>
      <c r="AP68" s="299" t="str">
        <f t="shared" si="2"/>
        <v/>
      </c>
      <c r="AQ68" s="299"/>
      <c r="AR68" s="299" t="str">
        <f t="shared" si="3"/>
        <v/>
      </c>
      <c r="AS68" s="299"/>
      <c r="AT68" s="299" t="str">
        <f t="shared" si="4"/>
        <v/>
      </c>
      <c r="AU68" s="299"/>
      <c r="AV68" s="299" t="str">
        <f t="shared" si="5"/>
        <v/>
      </c>
      <c r="AW68" s="299"/>
      <c r="AX68" s="299" t="str">
        <f t="shared" si="6"/>
        <v/>
      </c>
      <c r="AY68" s="299"/>
      <c r="AZ68" s="299" t="str">
        <f t="shared" si="7"/>
        <v/>
      </c>
      <c r="BA68" s="300"/>
      <c r="BB68" s="299"/>
      <c r="BC68" s="299"/>
      <c r="BD68" s="299"/>
      <c r="BE68" s="301"/>
      <c r="BF68" s="524"/>
      <c r="BG68" s="524"/>
      <c r="BH68" s="524"/>
      <c r="BI68" s="524"/>
      <c r="BJ68" s="524"/>
      <c r="BK68" s="524"/>
      <c r="BL68" s="524"/>
      <c r="BM68" s="524"/>
      <c r="BN68" s="301"/>
      <c r="BO68" s="297"/>
      <c r="BP68" s="297"/>
      <c r="BQ68" s="297"/>
      <c r="BR68" s="297"/>
      <c r="BS68" s="297"/>
      <c r="BT68" s="304"/>
      <c r="BU68" s="304"/>
      <c r="BV68" s="306"/>
      <c r="BW68" s="297"/>
      <c r="BX68" s="346"/>
      <c r="BY68" s="346"/>
      <c r="BZ68" s="346"/>
      <c r="CA68" s="346"/>
      <c r="CB68" s="346"/>
      <c r="CC68" s="346"/>
      <c r="CD68" s="346"/>
      <c r="CE68" s="346"/>
      <c r="CF68" s="346"/>
      <c r="CG68" s="346"/>
      <c r="CH68" s="346"/>
      <c r="CI68" s="346"/>
      <c r="CJ68" s="346"/>
      <c r="CK68" s="346"/>
      <c r="CL68" s="346"/>
      <c r="CM68" s="346"/>
      <c r="CN68" s="346"/>
      <c r="CO68" s="346"/>
      <c r="CP68" s="346"/>
      <c r="CQ68" s="346"/>
    </row>
    <row r="69" spans="1:95" ht="78.75" customHeight="1">
      <c r="A69" s="524"/>
      <c r="B69" s="524"/>
      <c r="C69" s="524"/>
      <c r="D69" s="524"/>
      <c r="E69" s="306"/>
      <c r="F69" s="306"/>
      <c r="G69" s="524"/>
      <c r="H69" s="524"/>
      <c r="I69" s="318" t="s">
        <v>728</v>
      </c>
      <c r="J69" s="524"/>
      <c r="K69" s="524"/>
      <c r="L69" s="524"/>
      <c r="M69" s="571"/>
      <c r="N69" s="571"/>
      <c r="O69" s="571"/>
      <c r="P69" s="571"/>
      <c r="Q69" s="571"/>
      <c r="R69" s="571"/>
      <c r="S69" s="571"/>
      <c r="T69" s="571"/>
      <c r="U69" s="571"/>
      <c r="V69" s="571"/>
      <c r="W69" s="571"/>
      <c r="X69" s="571"/>
      <c r="Y69" s="571"/>
      <c r="Z69" s="571"/>
      <c r="AA69" s="571"/>
      <c r="AB69" s="571"/>
      <c r="AC69" s="571"/>
      <c r="AD69" s="571"/>
      <c r="AE69" s="571"/>
      <c r="AF69" s="524"/>
      <c r="AG69" s="296">
        <v>5</v>
      </c>
      <c r="AH69" s="524"/>
      <c r="AI69" s="524"/>
      <c r="AJ69" s="524"/>
      <c r="AK69" s="297">
        <v>4</v>
      </c>
      <c r="AL69" s="317" t="s">
        <v>877</v>
      </c>
      <c r="AM69" s="299"/>
      <c r="AN69" s="299" t="str">
        <f t="shared" si="1"/>
        <v/>
      </c>
      <c r="AO69" s="299"/>
      <c r="AP69" s="299" t="str">
        <f t="shared" si="2"/>
        <v/>
      </c>
      <c r="AQ69" s="299"/>
      <c r="AR69" s="299" t="str">
        <f t="shared" si="3"/>
        <v/>
      </c>
      <c r="AS69" s="299"/>
      <c r="AT69" s="299" t="str">
        <f t="shared" si="4"/>
        <v/>
      </c>
      <c r="AU69" s="299"/>
      <c r="AV69" s="299" t="str">
        <f t="shared" si="5"/>
        <v/>
      </c>
      <c r="AW69" s="299"/>
      <c r="AX69" s="299" t="str">
        <f t="shared" si="6"/>
        <v/>
      </c>
      <c r="AY69" s="299"/>
      <c r="AZ69" s="299" t="str">
        <f t="shared" si="7"/>
        <v/>
      </c>
      <c r="BA69" s="300"/>
      <c r="BB69" s="299"/>
      <c r="BC69" s="299"/>
      <c r="BD69" s="299"/>
      <c r="BE69" s="301"/>
      <c r="BF69" s="524"/>
      <c r="BG69" s="524"/>
      <c r="BH69" s="524"/>
      <c r="BI69" s="524"/>
      <c r="BJ69" s="524"/>
      <c r="BK69" s="524"/>
      <c r="BL69" s="524"/>
      <c r="BM69" s="524"/>
      <c r="BN69" s="301"/>
      <c r="BO69" s="297"/>
      <c r="BP69" s="297"/>
      <c r="BQ69" s="297"/>
      <c r="BR69" s="297"/>
      <c r="BS69" s="297"/>
      <c r="BT69" s="304"/>
      <c r="BU69" s="304"/>
      <c r="BV69" s="329"/>
      <c r="BW69" s="297"/>
      <c r="BX69" s="346"/>
      <c r="BY69" s="346"/>
      <c r="BZ69" s="346"/>
      <c r="CA69" s="346"/>
      <c r="CB69" s="346"/>
      <c r="CC69" s="346"/>
      <c r="CD69" s="346"/>
      <c r="CE69" s="346"/>
      <c r="CF69" s="346"/>
      <c r="CG69" s="346"/>
      <c r="CH69" s="346"/>
      <c r="CI69" s="346"/>
      <c r="CJ69" s="346"/>
      <c r="CK69" s="346"/>
      <c r="CL69" s="346"/>
      <c r="CM69" s="346"/>
      <c r="CN69" s="346"/>
      <c r="CO69" s="346"/>
      <c r="CP69" s="346"/>
      <c r="CQ69" s="346"/>
    </row>
    <row r="70" spans="1:95" ht="111.75" customHeight="1">
      <c r="A70" s="523">
        <v>17</v>
      </c>
      <c r="B70" s="523" t="s">
        <v>890</v>
      </c>
      <c r="C70" s="523" t="s">
        <v>889</v>
      </c>
      <c r="D70" s="523" t="s">
        <v>888</v>
      </c>
      <c r="E70" s="306" t="s">
        <v>896</v>
      </c>
      <c r="F70" s="306" t="s">
        <v>895</v>
      </c>
      <c r="G70" s="523" t="s">
        <v>894</v>
      </c>
      <c r="H70" s="523" t="s">
        <v>709</v>
      </c>
      <c r="I70" s="308" t="s">
        <v>732</v>
      </c>
      <c r="J70" s="523">
        <v>4</v>
      </c>
      <c r="K70" s="516" t="s">
        <v>94</v>
      </c>
      <c r="L70" s="532">
        <v>0.8</v>
      </c>
      <c r="M70" s="532" t="s">
        <v>707</v>
      </c>
      <c r="N70" s="532" t="s">
        <v>706</v>
      </c>
      <c r="O70" s="532" t="s">
        <v>707</v>
      </c>
      <c r="P70" s="532" t="s">
        <v>706</v>
      </c>
      <c r="Q70" s="532" t="s">
        <v>706</v>
      </c>
      <c r="R70" s="532" t="s">
        <v>707</v>
      </c>
      <c r="S70" s="532" t="s">
        <v>706</v>
      </c>
      <c r="T70" s="532" t="s">
        <v>706</v>
      </c>
      <c r="U70" s="532" t="s">
        <v>706</v>
      </c>
      <c r="V70" s="532" t="s">
        <v>707</v>
      </c>
      <c r="W70" s="532" t="s">
        <v>707</v>
      </c>
      <c r="X70" s="532" t="s">
        <v>707</v>
      </c>
      <c r="Y70" s="532" t="s">
        <v>707</v>
      </c>
      <c r="Z70" s="532" t="s">
        <v>707</v>
      </c>
      <c r="AA70" s="532" t="s">
        <v>706</v>
      </c>
      <c r="AB70" s="532" t="s">
        <v>706</v>
      </c>
      <c r="AC70" s="532" t="s">
        <v>706</v>
      </c>
      <c r="AD70" s="532" t="s">
        <v>706</v>
      </c>
      <c r="AE70" s="532" t="s">
        <v>706</v>
      </c>
      <c r="AF70" s="534">
        <f>IF(AB70="Si","19",COUNTIF(M70:AE71,"si"))</f>
        <v>8</v>
      </c>
      <c r="AG70" s="296">
        <f>VALUE(IF(AF70&lt;=5,5,IF(AND(AF70&gt;5,AF70&lt;=11),10,IF(AF70&gt;11,20,0))))</f>
        <v>10</v>
      </c>
      <c r="AH70" s="516" t="str">
        <f>IF(AG70=5,"Moderado",IF(AG70=10,"Mayor",IF(AG70=20,"Catastrófico",0)))</f>
        <v>Mayor</v>
      </c>
      <c r="AI70" s="532">
        <v>0.6</v>
      </c>
      <c r="AJ70" s="516"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Extremo</v>
      </c>
      <c r="AK70" s="355">
        <v>1</v>
      </c>
      <c r="AL70" s="319" t="s">
        <v>893</v>
      </c>
      <c r="AM70" s="299" t="s">
        <v>742</v>
      </c>
      <c r="AN70" s="299">
        <f t="shared" si="1"/>
        <v>15</v>
      </c>
      <c r="AO70" s="299" t="s">
        <v>741</v>
      </c>
      <c r="AP70" s="299">
        <f t="shared" si="2"/>
        <v>15</v>
      </c>
      <c r="AQ70" s="299" t="s">
        <v>702</v>
      </c>
      <c r="AR70" s="299">
        <f t="shared" si="3"/>
        <v>15</v>
      </c>
      <c r="AS70" s="299" t="s">
        <v>701</v>
      </c>
      <c r="AT70" s="299">
        <f t="shared" si="4"/>
        <v>15</v>
      </c>
      <c r="AU70" s="299" t="s">
        <v>700</v>
      </c>
      <c r="AV70" s="299">
        <f t="shared" si="5"/>
        <v>15</v>
      </c>
      <c r="AW70" s="299" t="s">
        <v>699</v>
      </c>
      <c r="AX70" s="299">
        <f t="shared" si="6"/>
        <v>15</v>
      </c>
      <c r="AY70" s="299" t="s">
        <v>698</v>
      </c>
      <c r="AZ70" s="299">
        <f t="shared" si="7"/>
        <v>15</v>
      </c>
      <c r="BA70" s="300">
        <f t="shared" si="25"/>
        <v>105</v>
      </c>
      <c r="BB70" s="299" t="str">
        <f t="shared" si="26"/>
        <v>Fuerte</v>
      </c>
      <c r="BC70" s="299" t="s">
        <v>697</v>
      </c>
      <c r="BD70" s="299">
        <f t="shared" si="27"/>
        <v>100</v>
      </c>
      <c r="BE70" s="301" t="str">
        <f t="shared" si="28"/>
        <v>Fuerte</v>
      </c>
      <c r="BF70" s="533">
        <f>AVERAGE(BD70:BD70)</f>
        <v>100</v>
      </c>
      <c r="BG70" s="533" t="str">
        <f>IF(BF70=100,"Fuerte",IF(AND(BF70&lt;=99, BF70&gt;=50),"Moderado",IF(BF70&lt;50,"Débil")))</f>
        <v>Fuerte</v>
      </c>
      <c r="BH70" s="525">
        <f t="shared" ref="BH70" si="30">IF(BG70="Fuerte",(J70-2),IF(BG70="Moderado",(J70-1), IF(BG70="Débil",((J70-0)))))</f>
        <v>2</v>
      </c>
      <c r="BI70" s="525" t="str">
        <f>IF(BH70&lt;=0,"Rara vez",IF(BH70=1,"Rara vez",IF(BH70=2,"Improbable",IF(BH70=3,"Posible",IF(BH70=4,"Probable",IF(BH70=5,"Casi Seguro"))))))</f>
        <v>Improbable</v>
      </c>
      <c r="BJ70" s="532">
        <v>0.8</v>
      </c>
      <c r="BK70" s="525" t="str">
        <f>IFERROR(IF(AG70=5,"Moderado",IF(AG70=10,"Mayor",IF(AG70=20,"Catastrófico",0))),"")</f>
        <v>Mayor</v>
      </c>
      <c r="BL70" s="532">
        <f>IF(AH70="","",IF(AH70="Moderado",0.6,IF(AH70="Mayor",0.8,IF(AH70="Catastrófico",1,))))</f>
        <v>0.8</v>
      </c>
      <c r="BM70" s="525" t="str">
        <f>IF(OR(AND(KBI70="Rara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Alta</v>
      </c>
      <c r="BN70" s="315" t="s">
        <v>696</v>
      </c>
      <c r="BO70" s="297" t="s">
        <v>892</v>
      </c>
      <c r="BP70" s="297" t="s">
        <v>881</v>
      </c>
      <c r="BQ70" s="297" t="s">
        <v>724</v>
      </c>
      <c r="BR70" s="297" t="s">
        <v>880</v>
      </c>
      <c r="BS70" s="297" t="s">
        <v>879</v>
      </c>
      <c r="BT70" s="304">
        <v>45046</v>
      </c>
      <c r="BU70" s="304">
        <v>45290</v>
      </c>
      <c r="BV70" s="356">
        <v>4463</v>
      </c>
      <c r="BW70" s="297"/>
      <c r="BX70" s="278"/>
      <c r="BY70" s="278"/>
      <c r="BZ70" s="278"/>
      <c r="CA70" s="278"/>
      <c r="CB70" s="278"/>
      <c r="CC70" s="278"/>
      <c r="CD70" s="278"/>
      <c r="CE70" s="278"/>
      <c r="CF70" s="278"/>
      <c r="CG70" s="278"/>
      <c r="CH70" s="278"/>
      <c r="CI70" s="278"/>
      <c r="CJ70" s="278"/>
      <c r="CK70" s="278"/>
      <c r="CL70" s="278"/>
      <c r="CM70" s="278"/>
      <c r="CN70" s="278"/>
      <c r="CO70" s="278"/>
      <c r="CP70" s="278"/>
      <c r="CQ70" s="278"/>
    </row>
    <row r="71" spans="1:95" ht="78.75" customHeight="1">
      <c r="A71" s="524"/>
      <c r="B71" s="524"/>
      <c r="C71" s="524"/>
      <c r="D71" s="524"/>
      <c r="E71" s="306"/>
      <c r="F71" s="306"/>
      <c r="G71" s="524"/>
      <c r="H71" s="524"/>
      <c r="I71" s="308" t="s">
        <v>787</v>
      </c>
      <c r="J71" s="524"/>
      <c r="K71" s="524"/>
      <c r="L71" s="524"/>
      <c r="M71" s="539"/>
      <c r="N71" s="539"/>
      <c r="O71" s="539"/>
      <c r="P71" s="539"/>
      <c r="Q71" s="539"/>
      <c r="R71" s="539"/>
      <c r="S71" s="539"/>
      <c r="T71" s="539"/>
      <c r="U71" s="539"/>
      <c r="V71" s="539"/>
      <c r="W71" s="539"/>
      <c r="X71" s="539"/>
      <c r="Y71" s="539"/>
      <c r="Z71" s="539"/>
      <c r="AA71" s="539"/>
      <c r="AB71" s="539"/>
      <c r="AC71" s="539"/>
      <c r="AD71" s="539"/>
      <c r="AE71" s="539"/>
      <c r="AF71" s="524"/>
      <c r="AG71" s="296">
        <f>VALUE(IF(AF65&lt;=5,5,IF(AND(AF65&gt;5,AF65&lt;=11),10,IF(AF65&gt;11,20,0))))</f>
        <v>5</v>
      </c>
      <c r="AH71" s="524"/>
      <c r="AI71" s="524"/>
      <c r="AJ71" s="524"/>
      <c r="AK71" s="355">
        <v>2</v>
      </c>
      <c r="AL71" s="357"/>
      <c r="AM71" s="299"/>
      <c r="AN71" s="299"/>
      <c r="AO71" s="299"/>
      <c r="AP71" s="299"/>
      <c r="AQ71" s="299"/>
      <c r="AR71" s="299"/>
      <c r="AS71" s="299"/>
      <c r="AT71" s="299"/>
      <c r="AU71" s="299"/>
      <c r="AV71" s="299"/>
      <c r="AW71" s="299"/>
      <c r="AX71" s="299"/>
      <c r="AY71" s="299"/>
      <c r="AZ71" s="299"/>
      <c r="BA71" s="300"/>
      <c r="BB71" s="299"/>
      <c r="BC71" s="299"/>
      <c r="BD71" s="299"/>
      <c r="BE71" s="301"/>
      <c r="BF71" s="524"/>
      <c r="BG71" s="524"/>
      <c r="BH71" s="524"/>
      <c r="BI71" s="524"/>
      <c r="BJ71" s="524"/>
      <c r="BK71" s="524"/>
      <c r="BL71" s="524"/>
      <c r="BM71" s="524"/>
      <c r="BN71" s="315" t="s">
        <v>696</v>
      </c>
      <c r="BO71" s="321" t="s">
        <v>891</v>
      </c>
      <c r="BP71" s="297" t="s">
        <v>881</v>
      </c>
      <c r="BQ71" s="297" t="s">
        <v>724</v>
      </c>
      <c r="BR71" s="297" t="s">
        <v>880</v>
      </c>
      <c r="BS71" s="297" t="s">
        <v>879</v>
      </c>
      <c r="BT71" s="304">
        <v>45046</v>
      </c>
      <c r="BU71" s="304">
        <v>45290</v>
      </c>
      <c r="BV71" s="356">
        <v>4463</v>
      </c>
      <c r="BW71" s="297"/>
      <c r="BX71" s="346"/>
      <c r="BY71" s="346"/>
      <c r="BZ71" s="346"/>
      <c r="CA71" s="346"/>
      <c r="CB71" s="346"/>
      <c r="CC71" s="346"/>
      <c r="CD71" s="346"/>
      <c r="CE71" s="346"/>
      <c r="CF71" s="346"/>
      <c r="CG71" s="346"/>
      <c r="CH71" s="346"/>
      <c r="CI71" s="346"/>
      <c r="CJ71" s="346"/>
      <c r="CK71" s="346"/>
      <c r="CL71" s="346"/>
      <c r="CM71" s="346"/>
      <c r="CN71" s="346"/>
      <c r="CO71" s="346"/>
      <c r="CP71" s="346"/>
      <c r="CQ71" s="346"/>
    </row>
    <row r="72" spans="1:95" ht="78.75" customHeight="1">
      <c r="A72" s="524"/>
      <c r="B72" s="524"/>
      <c r="C72" s="524"/>
      <c r="D72" s="524"/>
      <c r="E72" s="306"/>
      <c r="F72" s="306"/>
      <c r="G72" s="524"/>
      <c r="H72" s="524"/>
      <c r="I72" s="308" t="s">
        <v>758</v>
      </c>
      <c r="J72" s="524"/>
      <c r="K72" s="524"/>
      <c r="L72" s="524"/>
      <c r="M72" s="539"/>
      <c r="N72" s="539"/>
      <c r="O72" s="539"/>
      <c r="P72" s="539"/>
      <c r="Q72" s="539"/>
      <c r="R72" s="539"/>
      <c r="S72" s="539"/>
      <c r="T72" s="539"/>
      <c r="U72" s="539"/>
      <c r="V72" s="539"/>
      <c r="W72" s="539"/>
      <c r="X72" s="539"/>
      <c r="Y72" s="539"/>
      <c r="Z72" s="539"/>
      <c r="AA72" s="539"/>
      <c r="AB72" s="539"/>
      <c r="AC72" s="539"/>
      <c r="AD72" s="539"/>
      <c r="AE72" s="539"/>
      <c r="AF72" s="524"/>
      <c r="AG72" s="296" t="e">
        <f>VALUE(IF(#REF!&lt;=5,5,IF(AND(#REF!&gt;5,#REF!&lt;=11),10,IF(#REF!&gt;11,20,0))))</f>
        <v>#REF!</v>
      </c>
      <c r="AH72" s="524"/>
      <c r="AI72" s="524"/>
      <c r="AJ72" s="524"/>
      <c r="AK72" s="355">
        <v>3</v>
      </c>
      <c r="AL72" s="357"/>
      <c r="AM72" s="299"/>
      <c r="AN72" s="299"/>
      <c r="AO72" s="299"/>
      <c r="AP72" s="299"/>
      <c r="AQ72" s="299"/>
      <c r="AR72" s="299"/>
      <c r="AS72" s="299"/>
      <c r="AT72" s="299"/>
      <c r="AU72" s="299"/>
      <c r="AV72" s="299"/>
      <c r="AW72" s="299"/>
      <c r="AX72" s="299"/>
      <c r="AY72" s="299"/>
      <c r="AZ72" s="299"/>
      <c r="BA72" s="300"/>
      <c r="BB72" s="299"/>
      <c r="BC72" s="299"/>
      <c r="BD72" s="299"/>
      <c r="BE72" s="301"/>
      <c r="BF72" s="524"/>
      <c r="BG72" s="524"/>
      <c r="BH72" s="524"/>
      <c r="BI72" s="524"/>
      <c r="BJ72" s="524"/>
      <c r="BK72" s="524"/>
      <c r="BL72" s="524"/>
      <c r="BM72" s="524"/>
      <c r="BN72" s="301"/>
      <c r="BO72" s="297"/>
      <c r="BP72" s="297"/>
      <c r="BQ72" s="297"/>
      <c r="BR72" s="297"/>
      <c r="BS72" s="297"/>
      <c r="BT72" s="304"/>
      <c r="BU72" s="304"/>
      <c r="BV72" s="355"/>
      <c r="BW72" s="297"/>
      <c r="BX72" s="346"/>
      <c r="BY72" s="346"/>
      <c r="BZ72" s="346"/>
      <c r="CA72" s="346"/>
      <c r="CB72" s="346"/>
      <c r="CC72" s="346"/>
      <c r="CD72" s="346"/>
      <c r="CE72" s="346"/>
      <c r="CF72" s="346"/>
      <c r="CG72" s="346"/>
      <c r="CH72" s="346"/>
      <c r="CI72" s="346"/>
      <c r="CJ72" s="346"/>
      <c r="CK72" s="346"/>
      <c r="CL72" s="346"/>
      <c r="CM72" s="346"/>
      <c r="CN72" s="346"/>
      <c r="CO72" s="346"/>
      <c r="CP72" s="346"/>
      <c r="CQ72" s="346"/>
    </row>
    <row r="73" spans="1:95" ht="78.75" customHeight="1">
      <c r="A73" s="524"/>
      <c r="B73" s="524"/>
      <c r="C73" s="524"/>
      <c r="D73" s="524"/>
      <c r="E73" s="306"/>
      <c r="F73" s="306"/>
      <c r="G73" s="524"/>
      <c r="H73" s="524"/>
      <c r="I73" s="308" t="s">
        <v>728</v>
      </c>
      <c r="J73" s="524"/>
      <c r="K73" s="524"/>
      <c r="L73" s="524"/>
      <c r="M73" s="539"/>
      <c r="N73" s="539"/>
      <c r="O73" s="539"/>
      <c r="P73" s="539"/>
      <c r="Q73" s="539"/>
      <c r="R73" s="539"/>
      <c r="S73" s="539"/>
      <c r="T73" s="539"/>
      <c r="U73" s="539"/>
      <c r="V73" s="539"/>
      <c r="W73" s="539"/>
      <c r="X73" s="539"/>
      <c r="Y73" s="539"/>
      <c r="Z73" s="539"/>
      <c r="AA73" s="539"/>
      <c r="AB73" s="539"/>
      <c r="AC73" s="539"/>
      <c r="AD73" s="539"/>
      <c r="AE73" s="539"/>
      <c r="AF73" s="524"/>
      <c r="AG73" s="296" t="e">
        <f>VALUE(IF(#REF!&lt;=5,5,IF(AND(#REF!&gt;5,#REF!&lt;=11),10,IF(#REF!&gt;11,20,0))))</f>
        <v>#REF!</v>
      </c>
      <c r="AH73" s="524"/>
      <c r="AI73" s="524"/>
      <c r="AJ73" s="524"/>
      <c r="AK73" s="355">
        <v>4</v>
      </c>
      <c r="AL73" s="357"/>
      <c r="AM73" s="299"/>
      <c r="AN73" s="299"/>
      <c r="AO73" s="299"/>
      <c r="AP73" s="299"/>
      <c r="AQ73" s="299"/>
      <c r="AR73" s="299"/>
      <c r="AS73" s="299"/>
      <c r="AT73" s="299"/>
      <c r="AU73" s="299"/>
      <c r="AV73" s="299"/>
      <c r="AW73" s="299"/>
      <c r="AX73" s="299"/>
      <c r="AY73" s="299"/>
      <c r="AZ73" s="299"/>
      <c r="BA73" s="300"/>
      <c r="BB73" s="299"/>
      <c r="BC73" s="299"/>
      <c r="BD73" s="299"/>
      <c r="BE73" s="301"/>
      <c r="BF73" s="524"/>
      <c r="BG73" s="524"/>
      <c r="BH73" s="524"/>
      <c r="BI73" s="524"/>
      <c r="BJ73" s="524"/>
      <c r="BK73" s="524"/>
      <c r="BL73" s="524"/>
      <c r="BM73" s="524"/>
      <c r="BN73" s="301"/>
      <c r="BO73" s="297"/>
      <c r="BP73" s="297"/>
      <c r="BQ73" s="297"/>
      <c r="BR73" s="297"/>
      <c r="BS73" s="297"/>
      <c r="BT73" s="304"/>
      <c r="BU73" s="304"/>
      <c r="BV73" s="355"/>
      <c r="BW73" s="297"/>
      <c r="BX73" s="346"/>
      <c r="BY73" s="346"/>
      <c r="BZ73" s="346"/>
      <c r="CA73" s="346"/>
      <c r="CB73" s="346"/>
      <c r="CC73" s="346"/>
      <c r="CD73" s="346"/>
      <c r="CE73" s="346"/>
      <c r="CF73" s="346"/>
      <c r="CG73" s="346"/>
      <c r="CH73" s="346"/>
      <c r="CI73" s="346"/>
      <c r="CJ73" s="346"/>
      <c r="CK73" s="346"/>
      <c r="CL73" s="346"/>
      <c r="CM73" s="346"/>
      <c r="CN73" s="346"/>
      <c r="CO73" s="346"/>
      <c r="CP73" s="346"/>
      <c r="CQ73" s="346"/>
    </row>
    <row r="74" spans="1:95" ht="78.75" customHeight="1">
      <c r="A74" s="523">
        <v>18</v>
      </c>
      <c r="B74" s="523" t="s">
        <v>890</v>
      </c>
      <c r="C74" s="523" t="s">
        <v>889</v>
      </c>
      <c r="D74" s="523" t="s">
        <v>888</v>
      </c>
      <c r="E74" s="306" t="s">
        <v>887</v>
      </c>
      <c r="F74" s="306" t="s">
        <v>886</v>
      </c>
      <c r="G74" s="523" t="s">
        <v>885</v>
      </c>
      <c r="H74" s="523" t="s">
        <v>709</v>
      </c>
      <c r="I74" s="308" t="s">
        <v>732</v>
      </c>
      <c r="J74" s="523">
        <v>4</v>
      </c>
      <c r="K74" s="516" t="s">
        <v>94</v>
      </c>
      <c r="L74" s="532">
        <v>0.8</v>
      </c>
      <c r="M74" s="532" t="s">
        <v>707</v>
      </c>
      <c r="N74" s="532" t="s">
        <v>707</v>
      </c>
      <c r="O74" s="532" t="s">
        <v>707</v>
      </c>
      <c r="P74" s="532" t="s">
        <v>706</v>
      </c>
      <c r="Q74" s="532" t="s">
        <v>706</v>
      </c>
      <c r="R74" s="532" t="s">
        <v>707</v>
      </c>
      <c r="S74" s="532" t="s">
        <v>707</v>
      </c>
      <c r="T74" s="532" t="s">
        <v>706</v>
      </c>
      <c r="U74" s="532" t="s">
        <v>706</v>
      </c>
      <c r="V74" s="532" t="s">
        <v>706</v>
      </c>
      <c r="W74" s="532" t="s">
        <v>707</v>
      </c>
      <c r="X74" s="532" t="s">
        <v>707</v>
      </c>
      <c r="Y74" s="532" t="s">
        <v>707</v>
      </c>
      <c r="Z74" s="532" t="s">
        <v>706</v>
      </c>
      <c r="AA74" s="532" t="s">
        <v>707</v>
      </c>
      <c r="AB74" s="532" t="s">
        <v>706</v>
      </c>
      <c r="AC74" s="532" t="s">
        <v>706</v>
      </c>
      <c r="AD74" s="532" t="s">
        <v>706</v>
      </c>
      <c r="AE74" s="532" t="s">
        <v>706</v>
      </c>
      <c r="AF74" s="534">
        <f>IF(AB74="Si","19",COUNTIF(M74:AE75,"si"))</f>
        <v>9</v>
      </c>
      <c r="AG74" s="296">
        <f>VALUE(IF(AF74&lt;=5,5,IF(AND(AF74&gt;5,AF74&lt;=11),10,IF(AF74&gt;11,20,0))))</f>
        <v>10</v>
      </c>
      <c r="AH74" s="516" t="str">
        <f>IF(AG74=5,"Moderado",IF(AG74=10,"Mayor",IF(AG74=20,"Catastrófico",0)))</f>
        <v>Mayor</v>
      </c>
      <c r="AI74" s="532">
        <v>0.8</v>
      </c>
      <c r="AJ74" s="516"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Extremo</v>
      </c>
      <c r="AK74" s="355">
        <v>1</v>
      </c>
      <c r="AL74" s="319" t="s">
        <v>884</v>
      </c>
      <c r="AM74" s="299" t="s">
        <v>742</v>
      </c>
      <c r="AN74" s="299">
        <f t="shared" ref="AN74" si="31">IF(AM74="","",IF(AM74="Asignado",15,IF(AM74="No asignado",0,)))</f>
        <v>15</v>
      </c>
      <c r="AO74" s="299" t="s">
        <v>741</v>
      </c>
      <c r="AP74" s="299">
        <f t="shared" ref="AP74" si="32">IF(AO74="","",IF(AO74="Adecuado",15,IF(AO74="Inadecuado",0,)))</f>
        <v>15</v>
      </c>
      <c r="AQ74" s="299" t="s">
        <v>702</v>
      </c>
      <c r="AR74" s="299">
        <f t="shared" ref="AR74" si="33">IF(AQ74="","",IF(AQ74="Oportuna",15,IF(AQ74="Inoportuna",0,)))</f>
        <v>15</v>
      </c>
      <c r="AS74" s="299" t="s">
        <v>701</v>
      </c>
      <c r="AT74" s="299">
        <f t="shared" ref="AT74" si="34">IF(AS74="","",IF(AS74="Prevenir",15,IF(AS74="Detectar",10,IF(AS74="No es un control",0,))))</f>
        <v>15</v>
      </c>
      <c r="AU74" s="299" t="s">
        <v>700</v>
      </c>
      <c r="AV74" s="299">
        <f t="shared" ref="AV74" si="35">IF(AU74="","",IF(AU74="Confiable",15,IF(AU74="No confiable",0,)))</f>
        <v>15</v>
      </c>
      <c r="AW74" s="299" t="s">
        <v>699</v>
      </c>
      <c r="AX74" s="299">
        <f t="shared" ref="AX74" si="36">IF(AW74="","",IF(AW74="Se investigan y  resuelven oportunamente",15,IF(AW74="No se investigan y resuelven oportunamente",0,)))</f>
        <v>15</v>
      </c>
      <c r="AY74" s="299" t="s">
        <v>698</v>
      </c>
      <c r="AZ74" s="299">
        <f t="shared" ref="AZ74" si="37">IF(AY74="","",IF(AY74="Completa",15,IF(AY74="Incompleta",10,IF(AY74="No existe",0,))))</f>
        <v>15</v>
      </c>
      <c r="BA74" s="300">
        <f t="shared" ref="BA74" si="38">SUM(AN74,AP74,AR74,AT74,AV74,AX74,AZ74)</f>
        <v>105</v>
      </c>
      <c r="BB74" s="299" t="str">
        <f t="shared" ref="BB74" si="39">IF(BA74&gt;=96,"Fuerte",IF(AND(BA74&gt;=86, BA74&lt;96),"Moderado",IF(BA74&lt;86,"Débil")))</f>
        <v>Fuerte</v>
      </c>
      <c r="BC74" s="299" t="s">
        <v>697</v>
      </c>
      <c r="BD74" s="299">
        <f t="shared" ref="BD74" si="40">VALUE(IF(OR(AND(BB74="Fuerte",BC74="Fuerte")),"100",IF(OR(AND(BB74="Fuerte",BC74="Moderado"),AND(BB74="Moderado",BC74="Fuerte"),AND(BB74="Moderado",BC74="Moderado")),"50",IF(OR(AND(BB74="Fuerte",BC74="Débil"),AND(BB74="Moderado",BC74="Débil"),AND(BB74="Débil",BC74="Fuerte"),AND(BB74="Débil",BC74="Moderado"),AND(BB74="Débil",BC74="Débil")),"0",))))</f>
        <v>100</v>
      </c>
      <c r="BE74" s="301" t="str">
        <f t="shared" ref="BE74" si="41">IF(BD74=100,"Fuerte",IF(BD74=50,"Moderado",IF(BD74=0,"Débil")))</f>
        <v>Fuerte</v>
      </c>
      <c r="BF74" s="533">
        <f>AVERAGE(BD74:BD74)</f>
        <v>100</v>
      </c>
      <c r="BG74" s="533" t="str">
        <f>IF(BF74=100,"Fuerte",IF(AND(BF74&lt;=99, BF74&gt;=50),"Moderado",IF(BF74&lt;50,"Débil")))</f>
        <v>Fuerte</v>
      </c>
      <c r="BH74" s="525">
        <f t="shared" ref="BH74" si="42">IF(BG74="Fuerte",(J74-2),IF(BG74="Moderado",(J74-1), IF(BG74="Débil",((J74-0)))))</f>
        <v>2</v>
      </c>
      <c r="BI74" s="525" t="str">
        <f>IF(BH74&lt;=0,"Rara vez",IF(BH74=1,"Rara vez",IF(BH74=2,"Improbable",IF(BH74=3,"Posible",IF(BH74=4,"Probable",IF(BH74=5,"Casi Seguro"))))))</f>
        <v>Improbable</v>
      </c>
      <c r="BJ74" s="532">
        <v>1.8</v>
      </c>
      <c r="BK74" s="525" t="str">
        <f>IFERROR(IF(AG74=5,"Moderado",IF(AG74=10,"Mayor",IF(AG74=20,"Catastrófico",0))),"")</f>
        <v>Mayor</v>
      </c>
      <c r="BL74" s="532">
        <f>IF(AH74="","",IF(AH74="Moderado",0.6,IF(AH74="Mayor",0.8,IF(AH74="Catastrófico",1,))))</f>
        <v>0.8</v>
      </c>
      <c r="BM74" s="525"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315" t="s">
        <v>696</v>
      </c>
      <c r="BO74" s="297" t="s">
        <v>883</v>
      </c>
      <c r="BP74" s="297" t="s">
        <v>881</v>
      </c>
      <c r="BQ74" s="297" t="s">
        <v>724</v>
      </c>
      <c r="BR74" s="297" t="s">
        <v>880</v>
      </c>
      <c r="BS74" s="297" t="s">
        <v>879</v>
      </c>
      <c r="BT74" s="316">
        <v>45046</v>
      </c>
      <c r="BU74" s="316">
        <v>45291</v>
      </c>
      <c r="BV74" s="297">
        <v>4464</v>
      </c>
      <c r="BW74" s="297"/>
      <c r="BX74" s="278"/>
      <c r="BY74" s="278"/>
      <c r="BZ74" s="278"/>
      <c r="CA74" s="278"/>
      <c r="CB74" s="278"/>
      <c r="CC74" s="278"/>
      <c r="CD74" s="278"/>
      <c r="CE74" s="278"/>
      <c r="CF74" s="278"/>
      <c r="CG74" s="278"/>
      <c r="CH74" s="278"/>
      <c r="CI74" s="278"/>
      <c r="CJ74" s="278"/>
      <c r="CK74" s="278"/>
      <c r="CL74" s="278"/>
      <c r="CM74" s="278"/>
      <c r="CN74" s="278"/>
      <c r="CO74" s="278"/>
      <c r="CP74" s="278"/>
      <c r="CQ74" s="278"/>
    </row>
    <row r="75" spans="1:95" ht="78.75" customHeight="1">
      <c r="A75" s="524"/>
      <c r="B75" s="524"/>
      <c r="C75" s="524"/>
      <c r="D75" s="524"/>
      <c r="E75" s="306"/>
      <c r="F75" s="306"/>
      <c r="G75" s="524"/>
      <c r="H75" s="524"/>
      <c r="I75" s="308" t="s">
        <v>787</v>
      </c>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296">
        <f t="shared" ref="AG75:AG110" si="43">VALUE(IF(AF75&lt;=5,5,IF(AND(AF75&gt;5,AF75&lt;=11),10,IF(AF75&gt;11,20,0))))</f>
        <v>5</v>
      </c>
      <c r="AH75" s="524"/>
      <c r="AI75" s="524"/>
      <c r="AJ75" s="524"/>
      <c r="AK75" s="355">
        <v>2</v>
      </c>
      <c r="AL75" s="357" t="s">
        <v>877</v>
      </c>
      <c r="AM75" s="299"/>
      <c r="AN75" s="299"/>
      <c r="AO75" s="299"/>
      <c r="AP75" s="299"/>
      <c r="AQ75" s="299"/>
      <c r="AR75" s="299"/>
      <c r="AS75" s="299"/>
      <c r="AT75" s="299"/>
      <c r="AU75" s="299"/>
      <c r="AV75" s="299"/>
      <c r="AW75" s="299"/>
      <c r="AX75" s="299"/>
      <c r="AY75" s="299"/>
      <c r="AZ75" s="299"/>
      <c r="BA75" s="300"/>
      <c r="BB75" s="299"/>
      <c r="BC75" s="299"/>
      <c r="BD75" s="299"/>
      <c r="BE75" s="301"/>
      <c r="BF75" s="524"/>
      <c r="BG75" s="524"/>
      <c r="BH75" s="524"/>
      <c r="BI75" s="524"/>
      <c r="BJ75" s="524"/>
      <c r="BK75" s="524"/>
      <c r="BL75" s="524"/>
      <c r="BM75" s="524"/>
      <c r="BN75" s="315" t="s">
        <v>696</v>
      </c>
      <c r="BO75" s="321" t="s">
        <v>882</v>
      </c>
      <c r="BP75" s="297" t="s">
        <v>881</v>
      </c>
      <c r="BQ75" s="297" t="s">
        <v>724</v>
      </c>
      <c r="BR75" s="297" t="s">
        <v>880</v>
      </c>
      <c r="BS75" s="297" t="s">
        <v>879</v>
      </c>
      <c r="BT75" s="316">
        <v>45046</v>
      </c>
      <c r="BU75" s="316">
        <v>45291</v>
      </c>
      <c r="BV75" s="297">
        <v>4464</v>
      </c>
      <c r="BW75" s="297"/>
      <c r="BX75" s="346"/>
      <c r="BY75" s="346"/>
      <c r="BZ75" s="346"/>
      <c r="CA75" s="346"/>
      <c r="CB75" s="346"/>
      <c r="CC75" s="346"/>
      <c r="CD75" s="346"/>
      <c r="CE75" s="346"/>
      <c r="CF75" s="346"/>
      <c r="CG75" s="346"/>
      <c r="CH75" s="346"/>
      <c r="CI75" s="346"/>
      <c r="CJ75" s="346"/>
      <c r="CK75" s="346"/>
      <c r="CL75" s="346"/>
      <c r="CM75" s="346"/>
      <c r="CN75" s="346"/>
      <c r="CO75" s="346"/>
      <c r="CP75" s="346"/>
      <c r="CQ75" s="346"/>
    </row>
    <row r="76" spans="1:95" ht="78.75" customHeight="1">
      <c r="A76" s="524"/>
      <c r="B76" s="524"/>
      <c r="C76" s="524"/>
      <c r="D76" s="524"/>
      <c r="E76" s="306"/>
      <c r="F76" s="306"/>
      <c r="G76" s="524"/>
      <c r="H76" s="524"/>
      <c r="I76" s="308" t="s">
        <v>758</v>
      </c>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296">
        <f t="shared" si="43"/>
        <v>5</v>
      </c>
      <c r="AH76" s="524"/>
      <c r="AI76" s="524"/>
      <c r="AJ76" s="524"/>
      <c r="AK76" s="355">
        <v>3</v>
      </c>
      <c r="AL76" s="357" t="s">
        <v>877</v>
      </c>
      <c r="AM76" s="299"/>
      <c r="AN76" s="299"/>
      <c r="AO76" s="299"/>
      <c r="AP76" s="299"/>
      <c r="AQ76" s="299"/>
      <c r="AR76" s="299"/>
      <c r="AS76" s="299"/>
      <c r="AT76" s="299"/>
      <c r="AU76" s="299"/>
      <c r="AV76" s="299"/>
      <c r="AW76" s="299"/>
      <c r="AX76" s="299"/>
      <c r="AY76" s="299"/>
      <c r="AZ76" s="299"/>
      <c r="BA76" s="300"/>
      <c r="BB76" s="299"/>
      <c r="BC76" s="299"/>
      <c r="BD76" s="299"/>
      <c r="BE76" s="301"/>
      <c r="BF76" s="524"/>
      <c r="BG76" s="524"/>
      <c r="BH76" s="524"/>
      <c r="BI76" s="524"/>
      <c r="BJ76" s="524"/>
      <c r="BK76" s="524"/>
      <c r="BL76" s="524"/>
      <c r="BM76" s="524"/>
      <c r="BN76" s="301"/>
      <c r="BO76" s="297"/>
      <c r="BP76" s="297"/>
      <c r="BQ76" s="297"/>
      <c r="BR76" s="297"/>
      <c r="BS76" s="297"/>
      <c r="BT76" s="297"/>
      <c r="BU76" s="297"/>
      <c r="BV76" s="297"/>
      <c r="BW76" s="297"/>
      <c r="BX76" s="346"/>
      <c r="BY76" s="346"/>
      <c r="BZ76" s="346"/>
      <c r="CA76" s="346"/>
      <c r="CB76" s="346"/>
      <c r="CC76" s="346"/>
      <c r="CD76" s="346"/>
      <c r="CE76" s="346"/>
      <c r="CF76" s="346"/>
      <c r="CG76" s="346"/>
      <c r="CH76" s="346"/>
      <c r="CI76" s="346"/>
      <c r="CJ76" s="346"/>
      <c r="CK76" s="346"/>
      <c r="CL76" s="346"/>
      <c r="CM76" s="346"/>
      <c r="CN76" s="346"/>
      <c r="CO76" s="346"/>
      <c r="CP76" s="346"/>
      <c r="CQ76" s="346"/>
    </row>
    <row r="77" spans="1:95" ht="78.75" customHeight="1">
      <c r="A77" s="524"/>
      <c r="B77" s="524"/>
      <c r="C77" s="524"/>
      <c r="D77" s="524"/>
      <c r="E77" s="306"/>
      <c r="F77" s="306"/>
      <c r="G77" s="524"/>
      <c r="H77" s="524"/>
      <c r="I77" s="308" t="s">
        <v>878</v>
      </c>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296">
        <f t="shared" si="43"/>
        <v>5</v>
      </c>
      <c r="AH77" s="524"/>
      <c r="AI77" s="524"/>
      <c r="AJ77" s="524"/>
      <c r="AK77" s="355">
        <v>4</v>
      </c>
      <c r="AL77" s="357" t="s">
        <v>877</v>
      </c>
      <c r="AM77" s="299"/>
      <c r="AN77" s="299"/>
      <c r="AO77" s="299"/>
      <c r="AP77" s="299"/>
      <c r="AQ77" s="299"/>
      <c r="AR77" s="299"/>
      <c r="AS77" s="299"/>
      <c r="AT77" s="299"/>
      <c r="AU77" s="299"/>
      <c r="AV77" s="299"/>
      <c r="AW77" s="299"/>
      <c r="AX77" s="299"/>
      <c r="AY77" s="299"/>
      <c r="AZ77" s="299"/>
      <c r="BA77" s="300"/>
      <c r="BB77" s="299"/>
      <c r="BC77" s="299"/>
      <c r="BD77" s="299"/>
      <c r="BE77" s="301"/>
      <c r="BF77" s="524"/>
      <c r="BG77" s="524"/>
      <c r="BH77" s="524"/>
      <c r="BI77" s="524"/>
      <c r="BJ77" s="524"/>
      <c r="BK77" s="524"/>
      <c r="BL77" s="524"/>
      <c r="BM77" s="524"/>
      <c r="BN77" s="301"/>
      <c r="BO77" s="297"/>
      <c r="BP77" s="297"/>
      <c r="BQ77" s="297"/>
      <c r="BR77" s="297"/>
      <c r="BS77" s="297"/>
      <c r="BT77" s="297"/>
      <c r="BU77" s="297"/>
      <c r="BV77" s="297"/>
      <c r="BW77" s="297"/>
      <c r="BX77" s="346"/>
      <c r="BY77" s="346"/>
      <c r="BZ77" s="346"/>
      <c r="CA77" s="346"/>
      <c r="CB77" s="346"/>
      <c r="CC77" s="346"/>
      <c r="CD77" s="346"/>
      <c r="CE77" s="346"/>
      <c r="CF77" s="346"/>
      <c r="CG77" s="346"/>
      <c r="CH77" s="346"/>
      <c r="CI77" s="346"/>
      <c r="CJ77" s="346"/>
      <c r="CK77" s="346"/>
      <c r="CL77" s="346"/>
      <c r="CM77" s="346"/>
      <c r="CN77" s="346"/>
      <c r="CO77" s="346"/>
      <c r="CP77" s="346"/>
      <c r="CQ77" s="346"/>
    </row>
    <row r="78" spans="1:95" ht="94.5" customHeight="1">
      <c r="A78" s="523">
        <v>19</v>
      </c>
      <c r="B78" s="523" t="s">
        <v>871</v>
      </c>
      <c r="C78" s="572" t="s">
        <v>870</v>
      </c>
      <c r="D78" s="572" t="s">
        <v>869</v>
      </c>
      <c r="E78" s="306" t="s">
        <v>876</v>
      </c>
      <c r="F78" s="573" t="s">
        <v>875</v>
      </c>
      <c r="G78" s="549" t="s">
        <v>874</v>
      </c>
      <c r="H78" s="523" t="s">
        <v>709</v>
      </c>
      <c r="I78" s="356" t="s">
        <v>728</v>
      </c>
      <c r="J78" s="572">
        <v>1</v>
      </c>
      <c r="K78" s="516" t="str">
        <f>IF(J78&lt;=0,"",IF(J78=1,"Rara vez",IF(J78=2,"Improbable",IF(J78=3,"Posible",IF(J78=4,"Probable",IF(J78=5,"Casi Seguro"))))))</f>
        <v>Rara vez</v>
      </c>
      <c r="L78" s="532">
        <f>IF(K78="","",IF(K78="Rara vez",0.2,IF(K78="Improbable",0.4,IF(K78="Posible",0.6,IF(K78="Probable",0.8,IF(K78="Casi seguro",1,))))))</f>
        <v>0.2</v>
      </c>
      <c r="M78" s="572" t="s">
        <v>707</v>
      </c>
      <c r="N78" s="572" t="s">
        <v>707</v>
      </c>
      <c r="O78" s="572" t="s">
        <v>707</v>
      </c>
      <c r="P78" s="572" t="s">
        <v>706</v>
      </c>
      <c r="Q78" s="572" t="s">
        <v>707</v>
      </c>
      <c r="R78" s="572" t="s">
        <v>707</v>
      </c>
      <c r="S78" s="572" t="s">
        <v>706</v>
      </c>
      <c r="T78" s="572" t="s">
        <v>706</v>
      </c>
      <c r="U78" s="572" t="s">
        <v>706</v>
      </c>
      <c r="V78" s="572" t="s">
        <v>707</v>
      </c>
      <c r="W78" s="572" t="s">
        <v>707</v>
      </c>
      <c r="X78" s="572" t="s">
        <v>707</v>
      </c>
      <c r="Y78" s="572" t="s">
        <v>707</v>
      </c>
      <c r="Z78" s="572" t="s">
        <v>707</v>
      </c>
      <c r="AA78" s="572" t="s">
        <v>707</v>
      </c>
      <c r="AB78" s="572" t="s">
        <v>706</v>
      </c>
      <c r="AC78" s="572" t="s">
        <v>706</v>
      </c>
      <c r="AD78" s="572" t="s">
        <v>706</v>
      </c>
      <c r="AE78" s="572" t="s">
        <v>706</v>
      </c>
      <c r="AF78" s="534">
        <f>IF(AB78="Si","19",COUNTIF(M78:AE79,"si"))</f>
        <v>11</v>
      </c>
      <c r="AG78" s="296">
        <f t="shared" si="43"/>
        <v>10</v>
      </c>
      <c r="AH78" s="516" t="str">
        <f>IF(AG78=5,"Moderado",IF(AG78=10,"Mayor",IF(AG78=20,"Catastrófico",0)))</f>
        <v>Mayor</v>
      </c>
      <c r="AI78" s="532">
        <f>IF(AH78="","",IF(AH78="Leve",0.2,IF(AH78="Menor",0.4,IF(AH78="Moderado",0.6,IF(AH78="Mayor",0.8,IF(AH78="Catastrófico",1,))))))</f>
        <v>0.8</v>
      </c>
      <c r="AJ78" s="516"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297">
        <v>1</v>
      </c>
      <c r="AL78" s="358" t="s">
        <v>873</v>
      </c>
      <c r="AM78" s="299" t="s">
        <v>742</v>
      </c>
      <c r="AN78" s="299">
        <f t="shared" ref="AN78:AN82" si="44">IF(AM78="","",IF(AM78="Asignado",15,IF(AM78="No asignado",0,)))</f>
        <v>15</v>
      </c>
      <c r="AO78" s="299" t="s">
        <v>741</v>
      </c>
      <c r="AP78" s="299">
        <f t="shared" ref="AP78:AP82" si="45">IF(AO78="","",IF(AO78="Adecuado",15,IF(AO78="Inadecuado",0,)))</f>
        <v>15</v>
      </c>
      <c r="AQ78" s="299" t="s">
        <v>702</v>
      </c>
      <c r="AR78" s="299">
        <f t="shared" ref="AR78:AR82" si="46">IF(AQ78="","",IF(AQ78="Oportuna",15,IF(AQ78="Inoportuna",0,)))</f>
        <v>15</v>
      </c>
      <c r="AS78" s="299" t="s">
        <v>701</v>
      </c>
      <c r="AT78" s="299">
        <f t="shared" ref="AT78:AT82" si="47">IF(AS78="","",IF(AS78="Prevenir",15,IF(AS78="Detectar",10,IF(AS78="No es un control",0,))))</f>
        <v>15</v>
      </c>
      <c r="AU78" s="299" t="s">
        <v>700</v>
      </c>
      <c r="AV78" s="299">
        <f t="shared" ref="AV78:AV82" si="48">IF(AU78="","",IF(AU78="Confiable",15,IF(AU78="No confiable",0,)))</f>
        <v>15</v>
      </c>
      <c r="AW78" s="299" t="s">
        <v>699</v>
      </c>
      <c r="AX78" s="299">
        <f t="shared" ref="AX78:AX82" si="49">IF(AW78="","",IF(AW78="Se investigan y  resuelven oportunamente",15,IF(AW78="No se investigan y resuelven oportunamente",0,)))</f>
        <v>15</v>
      </c>
      <c r="AY78" s="299" t="s">
        <v>698</v>
      </c>
      <c r="AZ78" s="299">
        <f t="shared" ref="AZ78:AZ82" si="50">IF(AY78="","",IF(AY78="Completa",15,IF(AY78="Incompleta",10,IF(AY78="No existe",0,))))</f>
        <v>15</v>
      </c>
      <c r="BA78" s="300">
        <f>SUM(AN78,AP78,AR78,AT78,AV78,AX78,AZ78)</f>
        <v>105</v>
      </c>
      <c r="BB78" s="299" t="str">
        <f>IF(BA78&gt;=96,"Fuerte",IF(AND(BA78&gt;=86, BA78&lt;96),"Moderado",IF(BA78&lt;86,"Débil")))</f>
        <v>Fuerte</v>
      </c>
      <c r="BC78" s="299" t="s">
        <v>697</v>
      </c>
      <c r="BD78" s="299">
        <f>VALUE(IF(OR(AND(BB78="Fuerte",BC78="Fuerte")),"100",IF(OR(AND(BB78="Fuerte",BC78="Moderado"),AND(BB78="Moderado",BC78="Fuerte"),AND(BB78="Moderado",BC78="Moderado")),"50",IF(OR(AND(BB78="Fuerte",BC78="Débil"),AND(BB78="Moderado",BC78="Débil"),AND(BB78="Débil",BC78="Fuerte"),AND(BB78="Débil",BC78="Moderado"),AND(BB78="Débil",BC78="Débil")),"0",))))</f>
        <v>100</v>
      </c>
      <c r="BE78" s="301" t="str">
        <f>IF(BD78=100,"Fuerte",IF(BD78=50,"Moderado",IF(BD78=0,"Débil")))</f>
        <v>Fuerte</v>
      </c>
      <c r="BF78" s="533">
        <f>AVERAGE(BD78:BD80)</f>
        <v>100</v>
      </c>
      <c r="BG78" s="533" t="str">
        <f>IF(BF78=100,"Fuerte",IF(AND(BF78&lt;=99, BF78&gt;=50),"Moderado",IF(BF78&lt;50,"Débil")))</f>
        <v>Fuerte</v>
      </c>
      <c r="BH78" s="525">
        <f>IF(BG78="Fuerte",(J78-2),IF(BG78="Moderado",(J78-1), IF(BG78="Débil",((J78-0)))))</f>
        <v>-1</v>
      </c>
      <c r="BI78" s="525" t="str">
        <f>IF(BH78&lt;=0,"Rara vez",IF(BH78=1,"Rara vez",IF(BH78=2,"Improbable",IF(BH78=3,"Posible",IF(BH78=4,"Probable",IF(BH78=5,"Casi Seguro"))))))</f>
        <v>Rara vez</v>
      </c>
      <c r="BJ78" s="532">
        <f>IF(BI78="","",IF(BI78="Rara vez",0.2,IF(BI78="Improbable",0.4,IF(BI78="Posible",0.6,IF(BI78="Probable",0.8,IF(BI78="Casi seguro",1,))))))</f>
        <v>0.2</v>
      </c>
      <c r="BK78" s="525" t="str">
        <f>IFERROR(IF(AG78=5,"Moderado",IF(AG78=10,"Mayor",IF(AG78=20,"Catastrófico",0))),"")</f>
        <v>Mayor</v>
      </c>
      <c r="BL78" s="532">
        <f>IF(AH78="","",IF(AH78="Moderado",0.6,IF(AH78="Mayor",0.8,IF(AH78="Catastrófico",1,))))</f>
        <v>0.8</v>
      </c>
      <c r="BM78" s="525" t="str">
        <f t="shared" ref="BM78" si="51">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301" t="s">
        <v>696</v>
      </c>
      <c r="BO78" s="359" t="s">
        <v>872</v>
      </c>
      <c r="BP78" s="308" t="s">
        <v>858</v>
      </c>
      <c r="BQ78" s="308" t="s">
        <v>860</v>
      </c>
      <c r="BR78" s="308" t="s">
        <v>859</v>
      </c>
      <c r="BS78" s="308" t="s">
        <v>858</v>
      </c>
      <c r="BT78" s="304">
        <v>44985</v>
      </c>
      <c r="BU78" s="304">
        <v>45291</v>
      </c>
      <c r="BV78" s="310">
        <v>4446</v>
      </c>
      <c r="BX78" s="278"/>
      <c r="BY78" s="278"/>
      <c r="BZ78" s="278"/>
      <c r="CA78" s="278"/>
      <c r="CB78" s="278"/>
      <c r="CC78" s="278"/>
      <c r="CD78" s="278"/>
      <c r="CE78" s="278"/>
      <c r="CF78" s="278"/>
      <c r="CG78" s="278"/>
      <c r="CH78" s="278"/>
      <c r="CI78" s="278"/>
      <c r="CJ78" s="278"/>
      <c r="CK78" s="278"/>
      <c r="CL78" s="278"/>
      <c r="CM78" s="278"/>
      <c r="CN78" s="278"/>
      <c r="CO78" s="278"/>
      <c r="CP78" s="278"/>
      <c r="CQ78" s="278"/>
    </row>
    <row r="79" spans="1:95" ht="96" customHeight="1">
      <c r="A79" s="524"/>
      <c r="B79" s="524"/>
      <c r="C79" s="541"/>
      <c r="D79" s="541"/>
      <c r="E79" s="306"/>
      <c r="F79" s="524"/>
      <c r="G79" s="541"/>
      <c r="H79" s="524"/>
      <c r="I79" s="356" t="s">
        <v>732</v>
      </c>
      <c r="J79" s="541"/>
      <c r="K79" s="524"/>
      <c r="L79" s="524"/>
      <c r="M79" s="541"/>
      <c r="N79" s="541"/>
      <c r="O79" s="541"/>
      <c r="P79" s="541"/>
      <c r="Q79" s="541"/>
      <c r="R79" s="541"/>
      <c r="S79" s="541"/>
      <c r="T79" s="541"/>
      <c r="U79" s="541"/>
      <c r="V79" s="541"/>
      <c r="W79" s="541"/>
      <c r="X79" s="541"/>
      <c r="Y79" s="541"/>
      <c r="Z79" s="541"/>
      <c r="AA79" s="541"/>
      <c r="AB79" s="541"/>
      <c r="AC79" s="541"/>
      <c r="AD79" s="541"/>
      <c r="AE79" s="541"/>
      <c r="AF79" s="524"/>
      <c r="AG79" s="296">
        <f t="shared" si="43"/>
        <v>5</v>
      </c>
      <c r="AH79" s="524"/>
      <c r="AI79" s="524"/>
      <c r="AJ79" s="524"/>
      <c r="AK79" s="297">
        <v>2</v>
      </c>
      <c r="AL79" s="357" t="s">
        <v>731</v>
      </c>
      <c r="AM79" s="299"/>
      <c r="AN79" s="299" t="str">
        <f t="shared" si="44"/>
        <v/>
      </c>
      <c r="AO79" s="299"/>
      <c r="AP79" s="299" t="str">
        <f t="shared" si="45"/>
        <v/>
      </c>
      <c r="AQ79" s="299"/>
      <c r="AR79" s="299" t="str">
        <f t="shared" si="46"/>
        <v/>
      </c>
      <c r="AS79" s="299"/>
      <c r="AT79" s="299" t="str">
        <f t="shared" si="47"/>
        <v/>
      </c>
      <c r="AU79" s="299"/>
      <c r="AV79" s="299" t="str">
        <f t="shared" si="48"/>
        <v/>
      </c>
      <c r="AW79" s="299"/>
      <c r="AX79" s="299" t="str">
        <f t="shared" si="49"/>
        <v/>
      </c>
      <c r="AY79" s="299"/>
      <c r="AZ79" s="299" t="str">
        <f t="shared" si="50"/>
        <v/>
      </c>
      <c r="BA79" s="300"/>
      <c r="BB79" s="299"/>
      <c r="BC79" s="299"/>
      <c r="BD79" s="299"/>
      <c r="BE79" s="301"/>
      <c r="BF79" s="524"/>
      <c r="BG79" s="524"/>
      <c r="BH79" s="524"/>
      <c r="BI79" s="524"/>
      <c r="BJ79" s="524"/>
      <c r="BK79" s="524"/>
      <c r="BL79" s="524"/>
      <c r="BM79" s="524"/>
      <c r="BN79" s="301"/>
      <c r="BO79" s="360"/>
      <c r="BP79" s="356"/>
      <c r="BQ79" s="356"/>
      <c r="BR79" s="356"/>
      <c r="BS79" s="356"/>
      <c r="BT79" s="304"/>
      <c r="BU79" s="361"/>
      <c r="BV79" s="297"/>
      <c r="BW79" s="310"/>
      <c r="BX79" s="346"/>
      <c r="BY79" s="346"/>
      <c r="BZ79" s="346"/>
      <c r="CA79" s="346"/>
      <c r="CB79" s="346"/>
      <c r="CC79" s="346"/>
      <c r="CD79" s="346"/>
      <c r="CE79" s="346"/>
      <c r="CF79" s="346"/>
      <c r="CG79" s="346"/>
      <c r="CH79" s="346"/>
      <c r="CI79" s="346"/>
      <c r="CJ79" s="346"/>
      <c r="CK79" s="346"/>
      <c r="CL79" s="346"/>
      <c r="CM79" s="346"/>
      <c r="CN79" s="346"/>
      <c r="CO79" s="346"/>
      <c r="CP79" s="346"/>
      <c r="CQ79" s="346"/>
    </row>
    <row r="80" spans="1:95" ht="78.75" customHeight="1">
      <c r="A80" s="524"/>
      <c r="B80" s="524"/>
      <c r="C80" s="541"/>
      <c r="D80" s="541"/>
      <c r="E80" s="306"/>
      <c r="F80" s="524"/>
      <c r="G80" s="541"/>
      <c r="H80" s="524"/>
      <c r="I80" s="356" t="s">
        <v>758</v>
      </c>
      <c r="J80" s="541"/>
      <c r="K80" s="524"/>
      <c r="L80" s="524"/>
      <c r="M80" s="541"/>
      <c r="N80" s="541"/>
      <c r="O80" s="541"/>
      <c r="P80" s="541"/>
      <c r="Q80" s="541"/>
      <c r="R80" s="541"/>
      <c r="S80" s="541"/>
      <c r="T80" s="541"/>
      <c r="U80" s="541"/>
      <c r="V80" s="541"/>
      <c r="W80" s="541"/>
      <c r="X80" s="541"/>
      <c r="Y80" s="541"/>
      <c r="Z80" s="541"/>
      <c r="AA80" s="541"/>
      <c r="AB80" s="541"/>
      <c r="AC80" s="541"/>
      <c r="AD80" s="541"/>
      <c r="AE80" s="541"/>
      <c r="AF80" s="524"/>
      <c r="AG80" s="296">
        <f t="shared" si="43"/>
        <v>5</v>
      </c>
      <c r="AH80" s="524"/>
      <c r="AI80" s="524"/>
      <c r="AJ80" s="524"/>
      <c r="AK80" s="297">
        <v>3</v>
      </c>
      <c r="AL80" s="317" t="s">
        <v>731</v>
      </c>
      <c r="AM80" s="299"/>
      <c r="AN80" s="299" t="str">
        <f t="shared" si="44"/>
        <v/>
      </c>
      <c r="AO80" s="299"/>
      <c r="AP80" s="299" t="str">
        <f t="shared" si="45"/>
        <v/>
      </c>
      <c r="AQ80" s="299"/>
      <c r="AR80" s="299" t="str">
        <f t="shared" si="46"/>
        <v/>
      </c>
      <c r="AS80" s="299"/>
      <c r="AT80" s="299" t="str">
        <f t="shared" si="47"/>
        <v/>
      </c>
      <c r="AU80" s="299"/>
      <c r="AV80" s="299" t="str">
        <f t="shared" si="48"/>
        <v/>
      </c>
      <c r="AW80" s="299"/>
      <c r="AX80" s="299" t="str">
        <f t="shared" si="49"/>
        <v/>
      </c>
      <c r="AY80" s="299"/>
      <c r="AZ80" s="299" t="str">
        <f t="shared" si="50"/>
        <v/>
      </c>
      <c r="BA80" s="300"/>
      <c r="BB80" s="299"/>
      <c r="BC80" s="299"/>
      <c r="BD80" s="299"/>
      <c r="BE80" s="301"/>
      <c r="BF80" s="524"/>
      <c r="BG80" s="524"/>
      <c r="BH80" s="524"/>
      <c r="BI80" s="524"/>
      <c r="BJ80" s="524"/>
      <c r="BK80" s="524"/>
      <c r="BL80" s="524"/>
      <c r="BM80" s="524"/>
      <c r="BN80" s="301"/>
      <c r="BO80" s="297"/>
      <c r="BP80" s="297"/>
      <c r="BQ80" s="297"/>
      <c r="BR80" s="297"/>
      <c r="BS80" s="297"/>
      <c r="BT80" s="304"/>
      <c r="BU80" s="304"/>
      <c r="BV80" s="297"/>
      <c r="BW80" s="310"/>
      <c r="BX80" s="346"/>
      <c r="BY80" s="346"/>
      <c r="BZ80" s="346"/>
      <c r="CA80" s="346"/>
      <c r="CB80" s="346"/>
      <c r="CC80" s="346"/>
      <c r="CD80" s="346"/>
      <c r="CE80" s="346"/>
      <c r="CF80" s="346"/>
      <c r="CG80" s="346"/>
      <c r="CH80" s="346"/>
      <c r="CI80" s="346"/>
      <c r="CJ80" s="346"/>
      <c r="CK80" s="346"/>
      <c r="CL80" s="346"/>
      <c r="CM80" s="346"/>
      <c r="CN80" s="346"/>
      <c r="CO80" s="346"/>
      <c r="CP80" s="346"/>
      <c r="CQ80" s="346"/>
    </row>
    <row r="81" spans="1:95" ht="178.5">
      <c r="A81" s="523">
        <v>20</v>
      </c>
      <c r="B81" s="523" t="s">
        <v>871</v>
      </c>
      <c r="C81" s="572" t="s">
        <v>870</v>
      </c>
      <c r="D81" s="572" t="s">
        <v>869</v>
      </c>
      <c r="E81" s="329" t="s">
        <v>868</v>
      </c>
      <c r="F81" s="573" t="s">
        <v>867</v>
      </c>
      <c r="G81" s="549" t="s">
        <v>866</v>
      </c>
      <c r="H81" s="572" t="s">
        <v>709</v>
      </c>
      <c r="I81" s="347" t="s">
        <v>728</v>
      </c>
      <c r="J81" s="572">
        <v>1</v>
      </c>
      <c r="K81" s="516" t="str">
        <f>IF(J81&lt;=0,"",IF(J81=1,"Rara vez",IF(J81=2,"Improbable",IF(J81=3,"Posible",IF(J81=4,"Probable",IF(J81=5,"Casi Seguro"))))))</f>
        <v>Rara vez</v>
      </c>
      <c r="L81" s="532">
        <f>IF(K81="","",IF(K81="Rara vez",0.2,IF(K81="Improbable",0.4,IF(K81="Posible",0.6,IF(K81="Probable",0.8,IF(K81="Casi seguro",1,))))))</f>
        <v>0.2</v>
      </c>
      <c r="M81" s="572" t="s">
        <v>707</v>
      </c>
      <c r="N81" s="572" t="s">
        <v>707</v>
      </c>
      <c r="O81" s="572" t="s">
        <v>706</v>
      </c>
      <c r="P81" s="572" t="s">
        <v>706</v>
      </c>
      <c r="Q81" s="572" t="s">
        <v>707</v>
      </c>
      <c r="R81" s="572" t="s">
        <v>707</v>
      </c>
      <c r="S81" s="572" t="s">
        <v>706</v>
      </c>
      <c r="T81" s="572" t="s">
        <v>706</v>
      </c>
      <c r="U81" s="572" t="s">
        <v>706</v>
      </c>
      <c r="V81" s="572" t="s">
        <v>707</v>
      </c>
      <c r="W81" s="572" t="s">
        <v>707</v>
      </c>
      <c r="X81" s="572" t="s">
        <v>707</v>
      </c>
      <c r="Y81" s="572" t="s">
        <v>707</v>
      </c>
      <c r="Z81" s="572" t="s">
        <v>707</v>
      </c>
      <c r="AA81" s="572" t="s">
        <v>707</v>
      </c>
      <c r="AB81" s="572" t="s">
        <v>706</v>
      </c>
      <c r="AC81" s="572" t="s">
        <v>707</v>
      </c>
      <c r="AD81" s="572" t="s">
        <v>706</v>
      </c>
      <c r="AE81" s="572" t="s">
        <v>706</v>
      </c>
      <c r="AF81" s="534">
        <f>IF(AB81="Si","19",COUNTIF(M81:AE82,"si"))</f>
        <v>11</v>
      </c>
      <c r="AG81" s="296">
        <f t="shared" si="43"/>
        <v>10</v>
      </c>
      <c r="AH81" s="516" t="str">
        <f>IF(AG81=5,"Moderado",IF(AG81=10,"Mayor",IF(AG81=20,"Catastrófico",0)))</f>
        <v>Mayor</v>
      </c>
      <c r="AI81" s="532">
        <f>IF(AH81="","",IF(AH81="Leve",0.2,IF(AH81="Menor",0.4,IF(AH81="Moderado",0.6,IF(AH81="Mayor",0.8,IF(AH81="Catastrófico",1,))))))</f>
        <v>0.8</v>
      </c>
      <c r="AJ81" s="516"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297">
        <v>1</v>
      </c>
      <c r="AL81" s="357" t="s">
        <v>865</v>
      </c>
      <c r="AM81" s="299" t="s">
        <v>742</v>
      </c>
      <c r="AN81" s="299">
        <f t="shared" si="44"/>
        <v>15</v>
      </c>
      <c r="AO81" s="299" t="s">
        <v>741</v>
      </c>
      <c r="AP81" s="299">
        <f t="shared" si="45"/>
        <v>15</v>
      </c>
      <c r="AQ81" s="299" t="s">
        <v>702</v>
      </c>
      <c r="AR81" s="299">
        <f t="shared" si="46"/>
        <v>15</v>
      </c>
      <c r="AS81" s="299" t="s">
        <v>720</v>
      </c>
      <c r="AT81" s="299">
        <f t="shared" si="47"/>
        <v>10</v>
      </c>
      <c r="AU81" s="299" t="s">
        <v>700</v>
      </c>
      <c r="AV81" s="299">
        <f t="shared" si="48"/>
        <v>15</v>
      </c>
      <c r="AW81" s="299" t="s">
        <v>699</v>
      </c>
      <c r="AX81" s="299">
        <f t="shared" si="49"/>
        <v>15</v>
      </c>
      <c r="AY81" s="299" t="s">
        <v>698</v>
      </c>
      <c r="AZ81" s="299">
        <f t="shared" si="50"/>
        <v>15</v>
      </c>
      <c r="BA81" s="300">
        <f t="shared" ref="BA81:BA82" si="52">SUM(AN81,AP81,AR81,AT81,AV81,AX81,AZ81)</f>
        <v>100</v>
      </c>
      <c r="BB81" s="299" t="str">
        <f t="shared" ref="BB81:BB82" si="53">IF(BA81&gt;=96,"Fuerte",IF(AND(BA81&gt;=86, BA81&lt;96),"Moderado",IF(BA81&lt;86,"Débil")))</f>
        <v>Fuerte</v>
      </c>
      <c r="BC81" s="299" t="s">
        <v>697</v>
      </c>
      <c r="BD81" s="299">
        <f t="shared" ref="BD81:BD82" si="54">VALUE(IF(OR(AND(BB81="Fuerte",BC81="Fuerte")),"100",IF(OR(AND(BB81="Fuerte",BC81="Moderado"),AND(BB81="Moderado",BC81="Fuerte"),AND(BB81="Moderado",BC81="Moderado")),"50",IF(OR(AND(BB81="Fuerte",BC81="Débil"),AND(BB81="Moderado",BC81="Débil"),AND(BB81="Débil",BC81="Fuerte"),AND(BB81="Débil",BC81="Moderado"),AND(BB81="Débil",BC81="Débil")),"0",))))</f>
        <v>100</v>
      </c>
      <c r="BE81" s="301" t="str">
        <f t="shared" ref="BE81:BE82" si="55">IF(BD81=100,"Fuerte",IF(BD81=50,"Moderado",IF(BD81=0,"Débil")))</f>
        <v>Fuerte</v>
      </c>
      <c r="BF81" s="533">
        <f>AVERAGE(BD81:BD85)</f>
        <v>100</v>
      </c>
      <c r="BG81" s="533" t="str">
        <f>IF(BF81=100,"Fuerte",IF(AND(BF81&lt;=99, BF81&gt;=50),"Moderado",IF(BF81&lt;50,"Débil")))</f>
        <v>Fuerte</v>
      </c>
      <c r="BH81" s="525">
        <f>IF(BG81="Fuerte",(J81-2),IF(BG81="Moderado",(J81-1), IF(BG81="Débil",((J81-0)))))</f>
        <v>-1</v>
      </c>
      <c r="BI81" s="525" t="str">
        <f>IF(BH81&lt;=0,"Rara vez",IF(BH81=1,"Rara vez",IF(BH81=2,"Improbable",IF(BH81=3,"Posible",IF(BH81=4,"Probable",IF(BH81=5,"Casi Seguro"))))))</f>
        <v>Rara vez</v>
      </c>
      <c r="BJ81" s="532">
        <f>IF(BI81="","",IF(BI81="Rara vez",0.2,IF(BI81="Improbable",0.4,IF(BI81="Posible",0.6,IF(BI81="Probable",0.8,IF(BI81="Casi seguro",1,))))))</f>
        <v>0.2</v>
      </c>
      <c r="BK81" s="525" t="str">
        <f>IFERROR(IF(AG81=5,"Moderado",IF(AG81=10,"Mayor",IF(AG81=20,"Catastrófico",0))),"")</f>
        <v>Mayor</v>
      </c>
      <c r="BL81" s="532">
        <f>IF(AH81="","",IF(AH81="Moderado",0.6,IF(AH81="Mayor",0.8,IF(AH81="Catastrófico",1,))))</f>
        <v>0.8</v>
      </c>
      <c r="BM81" s="525" t="str">
        <f t="shared" ref="BM81" si="56">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301" t="s">
        <v>696</v>
      </c>
      <c r="BO81" s="359" t="s">
        <v>864</v>
      </c>
      <c r="BP81" s="308" t="s">
        <v>858</v>
      </c>
      <c r="BQ81" s="308" t="s">
        <v>860</v>
      </c>
      <c r="BR81" s="308" t="s">
        <v>859</v>
      </c>
      <c r="BS81" s="308" t="s">
        <v>858</v>
      </c>
      <c r="BT81" s="304">
        <v>44985</v>
      </c>
      <c r="BU81" s="304">
        <v>45291</v>
      </c>
      <c r="BV81" s="310">
        <v>4449</v>
      </c>
      <c r="BW81" s="310"/>
      <c r="BX81" s="346"/>
      <c r="BY81" s="346"/>
      <c r="BZ81" s="346"/>
      <c r="CA81" s="346"/>
      <c r="CB81" s="346"/>
      <c r="CC81" s="346"/>
      <c r="CD81" s="346"/>
      <c r="CE81" s="346"/>
      <c r="CF81" s="346"/>
      <c r="CG81" s="346"/>
      <c r="CH81" s="346"/>
      <c r="CI81" s="346"/>
      <c r="CJ81" s="346"/>
      <c r="CK81" s="346"/>
      <c r="CL81" s="346"/>
      <c r="CM81" s="346"/>
      <c r="CN81" s="346"/>
      <c r="CO81" s="346"/>
      <c r="CP81" s="346"/>
      <c r="CQ81" s="346"/>
    </row>
    <row r="82" spans="1:95" ht="64.5" customHeight="1">
      <c r="A82" s="524"/>
      <c r="B82" s="524"/>
      <c r="C82" s="541"/>
      <c r="D82" s="541"/>
      <c r="E82" s="306" t="s">
        <v>863</v>
      </c>
      <c r="F82" s="524"/>
      <c r="G82" s="541"/>
      <c r="H82" s="541"/>
      <c r="I82" s="356" t="s">
        <v>732</v>
      </c>
      <c r="J82" s="541"/>
      <c r="K82" s="524"/>
      <c r="L82" s="524"/>
      <c r="M82" s="541"/>
      <c r="N82" s="541"/>
      <c r="O82" s="541"/>
      <c r="P82" s="541"/>
      <c r="Q82" s="541"/>
      <c r="R82" s="541"/>
      <c r="S82" s="541"/>
      <c r="T82" s="541"/>
      <c r="U82" s="541"/>
      <c r="V82" s="541"/>
      <c r="W82" s="541"/>
      <c r="X82" s="541"/>
      <c r="Y82" s="541"/>
      <c r="Z82" s="541"/>
      <c r="AA82" s="541"/>
      <c r="AB82" s="541"/>
      <c r="AC82" s="541"/>
      <c r="AD82" s="541"/>
      <c r="AE82" s="541"/>
      <c r="AF82" s="524"/>
      <c r="AG82" s="296">
        <f t="shared" si="43"/>
        <v>5</v>
      </c>
      <c r="AH82" s="524"/>
      <c r="AI82" s="524"/>
      <c r="AJ82" s="524"/>
      <c r="AK82" s="297">
        <v>2</v>
      </c>
      <c r="AL82" s="357" t="s">
        <v>862</v>
      </c>
      <c r="AM82" s="299" t="s">
        <v>742</v>
      </c>
      <c r="AN82" s="299">
        <f t="shared" si="44"/>
        <v>15</v>
      </c>
      <c r="AO82" s="299" t="s">
        <v>741</v>
      </c>
      <c r="AP82" s="299">
        <f t="shared" si="45"/>
        <v>15</v>
      </c>
      <c r="AQ82" s="299" t="s">
        <v>702</v>
      </c>
      <c r="AR82" s="299">
        <f t="shared" si="46"/>
        <v>15</v>
      </c>
      <c r="AS82" s="299" t="s">
        <v>701</v>
      </c>
      <c r="AT82" s="299">
        <f t="shared" si="47"/>
        <v>15</v>
      </c>
      <c r="AU82" s="299" t="s">
        <v>700</v>
      </c>
      <c r="AV82" s="299">
        <f t="shared" si="48"/>
        <v>15</v>
      </c>
      <c r="AW82" s="299" t="s">
        <v>699</v>
      </c>
      <c r="AX82" s="299">
        <f t="shared" si="49"/>
        <v>15</v>
      </c>
      <c r="AY82" s="299" t="s">
        <v>698</v>
      </c>
      <c r="AZ82" s="299">
        <f t="shared" si="50"/>
        <v>15</v>
      </c>
      <c r="BA82" s="300">
        <f t="shared" si="52"/>
        <v>105</v>
      </c>
      <c r="BB82" s="299" t="str">
        <f t="shared" si="53"/>
        <v>Fuerte</v>
      </c>
      <c r="BC82" s="299" t="s">
        <v>697</v>
      </c>
      <c r="BD82" s="299">
        <f t="shared" si="54"/>
        <v>100</v>
      </c>
      <c r="BE82" s="301" t="str">
        <f t="shared" si="55"/>
        <v>Fuerte</v>
      </c>
      <c r="BF82" s="524"/>
      <c r="BG82" s="524"/>
      <c r="BH82" s="524"/>
      <c r="BI82" s="524"/>
      <c r="BJ82" s="524"/>
      <c r="BK82" s="524"/>
      <c r="BL82" s="524"/>
      <c r="BM82" s="524"/>
      <c r="BN82" s="301" t="s">
        <v>696</v>
      </c>
      <c r="BO82" s="359" t="s">
        <v>861</v>
      </c>
      <c r="BP82" s="308" t="s">
        <v>858</v>
      </c>
      <c r="BQ82" s="308" t="s">
        <v>860</v>
      </c>
      <c r="BR82" s="308" t="s">
        <v>859</v>
      </c>
      <c r="BS82" s="308" t="s">
        <v>858</v>
      </c>
      <c r="BT82" s="304">
        <v>44985</v>
      </c>
      <c r="BU82" s="304">
        <v>45291</v>
      </c>
      <c r="BV82" s="310">
        <v>4449</v>
      </c>
      <c r="BW82" s="310"/>
      <c r="BX82" s="346"/>
      <c r="BY82" s="346"/>
      <c r="BZ82" s="346"/>
      <c r="CA82" s="346"/>
      <c r="CB82" s="346"/>
      <c r="CC82" s="346"/>
      <c r="CD82" s="346"/>
      <c r="CE82" s="346"/>
      <c r="CF82" s="346"/>
      <c r="CG82" s="346"/>
      <c r="CH82" s="346"/>
      <c r="CI82" s="346"/>
      <c r="CJ82" s="346"/>
      <c r="CK82" s="346"/>
      <c r="CL82" s="346"/>
      <c r="CM82" s="346"/>
      <c r="CN82" s="346"/>
      <c r="CO82" s="346"/>
      <c r="CP82" s="346"/>
      <c r="CQ82" s="346"/>
    </row>
    <row r="83" spans="1:95" ht="57" customHeight="1">
      <c r="A83" s="524"/>
      <c r="B83" s="524"/>
      <c r="C83" s="541"/>
      <c r="D83" s="541"/>
      <c r="E83" s="306" t="s">
        <v>857</v>
      </c>
      <c r="F83" s="524"/>
      <c r="G83" s="541"/>
      <c r="H83" s="541"/>
      <c r="I83" s="356" t="s">
        <v>758</v>
      </c>
      <c r="J83" s="541"/>
      <c r="K83" s="524"/>
      <c r="L83" s="524"/>
      <c r="M83" s="541"/>
      <c r="N83" s="541"/>
      <c r="O83" s="541"/>
      <c r="P83" s="541"/>
      <c r="Q83" s="541"/>
      <c r="R83" s="541"/>
      <c r="S83" s="541"/>
      <c r="T83" s="541"/>
      <c r="U83" s="541"/>
      <c r="V83" s="541"/>
      <c r="W83" s="541"/>
      <c r="X83" s="541"/>
      <c r="Y83" s="541"/>
      <c r="Z83" s="541"/>
      <c r="AA83" s="541"/>
      <c r="AB83" s="541"/>
      <c r="AC83" s="541"/>
      <c r="AD83" s="541"/>
      <c r="AE83" s="541"/>
      <c r="AF83" s="524"/>
      <c r="AG83" s="296">
        <f t="shared" si="43"/>
        <v>5</v>
      </c>
      <c r="AH83" s="524"/>
      <c r="AI83" s="524"/>
      <c r="AJ83" s="524"/>
      <c r="AK83" s="297">
        <v>3</v>
      </c>
      <c r="AL83" s="317" t="s">
        <v>731</v>
      </c>
      <c r="AM83" s="299"/>
      <c r="AN83" s="299"/>
      <c r="AO83" s="299"/>
      <c r="AP83" s="299"/>
      <c r="AQ83" s="299"/>
      <c r="AR83" s="299"/>
      <c r="AS83" s="299"/>
      <c r="AT83" s="299"/>
      <c r="AU83" s="299"/>
      <c r="AV83" s="299"/>
      <c r="AW83" s="299"/>
      <c r="AX83" s="299"/>
      <c r="AY83" s="299"/>
      <c r="AZ83" s="299"/>
      <c r="BA83" s="300"/>
      <c r="BB83" s="299"/>
      <c r="BC83" s="299"/>
      <c r="BD83" s="299"/>
      <c r="BE83" s="301"/>
      <c r="BF83" s="524"/>
      <c r="BG83" s="524"/>
      <c r="BH83" s="524"/>
      <c r="BI83" s="524"/>
      <c r="BJ83" s="524"/>
      <c r="BK83" s="524"/>
      <c r="BL83" s="524"/>
      <c r="BM83" s="524"/>
      <c r="BN83" s="301" t="s">
        <v>696</v>
      </c>
      <c r="BO83" s="304"/>
      <c r="BP83" s="356"/>
      <c r="BQ83" s="356"/>
      <c r="BR83" s="356"/>
      <c r="BS83" s="356"/>
      <c r="BT83" s="304"/>
      <c r="BU83" s="361"/>
      <c r="BV83" s="297"/>
      <c r="BW83" s="310"/>
      <c r="BX83" s="346"/>
      <c r="BY83" s="346"/>
      <c r="BZ83" s="346"/>
      <c r="CA83" s="346"/>
      <c r="CB83" s="346"/>
      <c r="CC83" s="346"/>
      <c r="CD83" s="346"/>
      <c r="CE83" s="346"/>
      <c r="CF83" s="346"/>
      <c r="CG83" s="346"/>
      <c r="CH83" s="346"/>
      <c r="CI83" s="346"/>
      <c r="CJ83" s="346"/>
      <c r="CK83" s="346"/>
      <c r="CL83" s="346"/>
      <c r="CM83" s="346"/>
      <c r="CN83" s="346"/>
      <c r="CO83" s="346"/>
      <c r="CP83" s="346"/>
      <c r="CQ83" s="346"/>
    </row>
    <row r="84" spans="1:95" ht="15.75" customHeight="1">
      <c r="A84" s="524"/>
      <c r="B84" s="524"/>
      <c r="C84" s="541"/>
      <c r="D84" s="541"/>
      <c r="E84" s="306" t="s">
        <v>856</v>
      </c>
      <c r="F84" s="524"/>
      <c r="G84" s="541"/>
      <c r="H84" s="541"/>
      <c r="I84" s="356" t="s">
        <v>708</v>
      </c>
      <c r="J84" s="541"/>
      <c r="K84" s="524"/>
      <c r="L84" s="524"/>
      <c r="M84" s="541"/>
      <c r="N84" s="541"/>
      <c r="O84" s="541"/>
      <c r="P84" s="541"/>
      <c r="Q84" s="541"/>
      <c r="R84" s="541"/>
      <c r="S84" s="541"/>
      <c r="T84" s="541"/>
      <c r="U84" s="541"/>
      <c r="V84" s="541"/>
      <c r="W84" s="541"/>
      <c r="X84" s="541"/>
      <c r="Y84" s="541"/>
      <c r="Z84" s="541"/>
      <c r="AA84" s="541"/>
      <c r="AB84" s="541"/>
      <c r="AC84" s="541"/>
      <c r="AD84" s="541"/>
      <c r="AE84" s="541"/>
      <c r="AF84" s="524"/>
      <c r="AG84" s="296">
        <f t="shared" si="43"/>
        <v>5</v>
      </c>
      <c r="AH84" s="524"/>
      <c r="AI84" s="524"/>
      <c r="AJ84" s="524"/>
      <c r="AK84" s="297">
        <v>4</v>
      </c>
      <c r="AL84" s="317" t="s">
        <v>731</v>
      </c>
      <c r="AM84" s="299"/>
      <c r="AN84" s="299" t="str">
        <f t="shared" ref="AN84:AN110" si="57">IF(AM84="","",IF(AM84="Asignado",15,IF(AM84="No asignado",0,)))</f>
        <v/>
      </c>
      <c r="AO84" s="299"/>
      <c r="AP84" s="299" t="str">
        <f t="shared" ref="AP84:AP110" si="58">IF(AO84="","",IF(AO84="Adecuado",15,IF(AO84="Inadecuado",0,)))</f>
        <v/>
      </c>
      <c r="AQ84" s="299"/>
      <c r="AR84" s="299" t="str">
        <f t="shared" ref="AR84:AR110" si="59">IF(AQ84="","",IF(AQ84="Oportuna",15,IF(AQ84="Inoportuna",0,)))</f>
        <v/>
      </c>
      <c r="AS84" s="299"/>
      <c r="AT84" s="299" t="str">
        <f t="shared" ref="AT84:AT110" si="60">IF(AS84="","",IF(AS84="Prevenir",15,IF(AS84="Detectar",10,IF(AS84="No es un control",0,))))</f>
        <v/>
      </c>
      <c r="AU84" s="299"/>
      <c r="AV84" s="299" t="str">
        <f t="shared" ref="AV84:AV110" si="61">IF(AU84="","",IF(AU84="Confiable",15,IF(AU84="No confiable",0,)))</f>
        <v/>
      </c>
      <c r="AW84" s="299"/>
      <c r="AX84" s="299" t="str">
        <f t="shared" ref="AX84:AX110" si="62">IF(AW84="","",IF(AW84="Se investigan y  resuelven oportunamente",15,IF(AW84="No se investigan y resuelven oportunamente",0,)))</f>
        <v/>
      </c>
      <c r="AY84" s="299"/>
      <c r="AZ84" s="299" t="str">
        <f t="shared" ref="AZ84:AZ110" si="63">IF(AY84="","",IF(AY84="Completa",15,IF(AY84="Incompleta",10,IF(AY84="No existe",0,))))</f>
        <v/>
      </c>
      <c r="BA84" s="300"/>
      <c r="BB84" s="299"/>
      <c r="BC84" s="299"/>
      <c r="BD84" s="299"/>
      <c r="BE84" s="301"/>
      <c r="BF84" s="524"/>
      <c r="BG84" s="524"/>
      <c r="BH84" s="524"/>
      <c r="BI84" s="524"/>
      <c r="BJ84" s="524"/>
      <c r="BK84" s="524"/>
      <c r="BL84" s="524"/>
      <c r="BM84" s="524"/>
      <c r="BN84" s="301"/>
      <c r="BO84" s="297"/>
      <c r="BP84" s="297"/>
      <c r="BQ84" s="297"/>
      <c r="BR84" s="297"/>
      <c r="BS84" s="297"/>
      <c r="BT84" s="304"/>
      <c r="BU84" s="304"/>
      <c r="BV84" s="297"/>
      <c r="BW84" s="310"/>
      <c r="BX84" s="346"/>
      <c r="BY84" s="346"/>
      <c r="BZ84" s="346"/>
      <c r="CA84" s="346"/>
      <c r="CB84" s="346"/>
      <c r="CC84" s="346"/>
      <c r="CD84" s="346"/>
      <c r="CE84" s="346"/>
      <c r="CF84" s="346"/>
      <c r="CG84" s="346"/>
      <c r="CH84" s="346"/>
      <c r="CI84" s="346"/>
      <c r="CJ84" s="346"/>
      <c r="CK84" s="346"/>
      <c r="CL84" s="346"/>
      <c r="CM84" s="346"/>
      <c r="CN84" s="346"/>
      <c r="CO84" s="346"/>
      <c r="CP84" s="346"/>
      <c r="CQ84" s="346"/>
    </row>
    <row r="85" spans="1:95" ht="49.5" customHeight="1">
      <c r="A85" s="524"/>
      <c r="B85" s="524"/>
      <c r="C85" s="541"/>
      <c r="D85" s="541"/>
      <c r="E85" s="306"/>
      <c r="F85" s="524"/>
      <c r="G85" s="541"/>
      <c r="H85" s="541"/>
      <c r="I85" s="356" t="s">
        <v>733</v>
      </c>
      <c r="J85" s="541"/>
      <c r="K85" s="524"/>
      <c r="L85" s="524"/>
      <c r="M85" s="541"/>
      <c r="N85" s="541"/>
      <c r="O85" s="541"/>
      <c r="P85" s="541"/>
      <c r="Q85" s="541"/>
      <c r="R85" s="541"/>
      <c r="S85" s="541"/>
      <c r="T85" s="541"/>
      <c r="U85" s="541"/>
      <c r="V85" s="541"/>
      <c r="W85" s="541"/>
      <c r="X85" s="541"/>
      <c r="Y85" s="541"/>
      <c r="Z85" s="541"/>
      <c r="AA85" s="541"/>
      <c r="AB85" s="541"/>
      <c r="AC85" s="541"/>
      <c r="AD85" s="541"/>
      <c r="AE85" s="541"/>
      <c r="AF85" s="524"/>
      <c r="AG85" s="296">
        <f t="shared" si="43"/>
        <v>5</v>
      </c>
      <c r="AH85" s="524"/>
      <c r="AI85" s="524"/>
      <c r="AJ85" s="524"/>
      <c r="AK85" s="297">
        <v>5</v>
      </c>
      <c r="AL85" s="317" t="s">
        <v>731</v>
      </c>
      <c r="AM85" s="299"/>
      <c r="AN85" s="299" t="str">
        <f t="shared" si="57"/>
        <v/>
      </c>
      <c r="AO85" s="299"/>
      <c r="AP85" s="299" t="str">
        <f t="shared" si="58"/>
        <v/>
      </c>
      <c r="AQ85" s="299"/>
      <c r="AR85" s="299" t="str">
        <f t="shared" si="59"/>
        <v/>
      </c>
      <c r="AS85" s="299"/>
      <c r="AT85" s="299" t="str">
        <f t="shared" si="60"/>
        <v/>
      </c>
      <c r="AU85" s="299"/>
      <c r="AV85" s="299" t="str">
        <f t="shared" si="61"/>
        <v/>
      </c>
      <c r="AW85" s="299"/>
      <c r="AX85" s="299" t="str">
        <f t="shared" si="62"/>
        <v/>
      </c>
      <c r="AY85" s="299"/>
      <c r="AZ85" s="299" t="str">
        <f t="shared" si="63"/>
        <v/>
      </c>
      <c r="BA85" s="300"/>
      <c r="BB85" s="299"/>
      <c r="BC85" s="299"/>
      <c r="BD85" s="299"/>
      <c r="BE85" s="301"/>
      <c r="BF85" s="524"/>
      <c r="BG85" s="524"/>
      <c r="BH85" s="524"/>
      <c r="BI85" s="524"/>
      <c r="BJ85" s="524"/>
      <c r="BK85" s="524"/>
      <c r="BL85" s="524"/>
      <c r="BM85" s="524"/>
      <c r="BN85" s="301"/>
      <c r="BO85" s="297"/>
      <c r="BP85" s="297"/>
      <c r="BQ85" s="297"/>
      <c r="BR85" s="297"/>
      <c r="BS85" s="297"/>
      <c r="BT85" s="304"/>
      <c r="BU85" s="304"/>
      <c r="BV85" s="297"/>
      <c r="BW85" s="310"/>
      <c r="BX85" s="346"/>
      <c r="BY85" s="346"/>
      <c r="BZ85" s="346"/>
      <c r="CA85" s="346"/>
      <c r="CB85" s="346"/>
      <c r="CC85" s="346"/>
      <c r="CD85" s="346"/>
      <c r="CE85" s="346"/>
      <c r="CF85" s="346"/>
      <c r="CG85" s="346"/>
      <c r="CH85" s="346"/>
      <c r="CI85" s="346"/>
      <c r="CJ85" s="346"/>
      <c r="CK85" s="346"/>
      <c r="CL85" s="346"/>
      <c r="CM85" s="346"/>
      <c r="CN85" s="346"/>
      <c r="CO85" s="346"/>
      <c r="CP85" s="346"/>
      <c r="CQ85" s="346"/>
    </row>
    <row r="86" spans="1:95" ht="58.5" hidden="1" customHeight="1">
      <c r="A86" s="574">
        <v>19</v>
      </c>
      <c r="B86" s="574" t="s">
        <v>855</v>
      </c>
      <c r="C86" s="574" t="s">
        <v>854</v>
      </c>
      <c r="D86" s="577" t="s">
        <v>853</v>
      </c>
      <c r="E86" s="362" t="s">
        <v>852</v>
      </c>
      <c r="F86" s="363" t="s">
        <v>851</v>
      </c>
      <c r="G86" s="574" t="s">
        <v>850</v>
      </c>
      <c r="H86" s="574" t="s">
        <v>709</v>
      </c>
      <c r="I86" s="364" t="s">
        <v>732</v>
      </c>
      <c r="J86" s="574">
        <v>1</v>
      </c>
      <c r="K86" s="580" t="str">
        <f>IF(J86&lt;=0,"",IF(J86=1,"Rara vez",IF(J86=2,"Improbable",IF(J86=3,"Posible",IF(J86=4,"Probable",IF(J86=5,"Casi Seguro"))))))</f>
        <v>Rara vez</v>
      </c>
      <c r="L86" s="578">
        <f>IF(K86="","",IF(K86="Rara vez",0.2,IF(K86="Improbable",0.4,IF(K86="Posible",0.6,IF(K86="Probable",0.8,IF(K86="Casi seguro",1,))))))</f>
        <v>0.2</v>
      </c>
      <c r="M86" s="574" t="s">
        <v>707</v>
      </c>
      <c r="N86" s="574" t="s">
        <v>707</v>
      </c>
      <c r="O86" s="574" t="s">
        <v>707</v>
      </c>
      <c r="P86" s="574" t="s">
        <v>707</v>
      </c>
      <c r="Q86" s="574" t="s">
        <v>707</v>
      </c>
      <c r="R86" s="574" t="s">
        <v>706</v>
      </c>
      <c r="S86" s="574" t="s">
        <v>707</v>
      </c>
      <c r="T86" s="574" t="s">
        <v>707</v>
      </c>
      <c r="U86" s="574" t="s">
        <v>706</v>
      </c>
      <c r="V86" s="574" t="s">
        <v>707</v>
      </c>
      <c r="W86" s="574" t="s">
        <v>707</v>
      </c>
      <c r="X86" s="574" t="s">
        <v>707</v>
      </c>
      <c r="Y86" s="574" t="s">
        <v>706</v>
      </c>
      <c r="Z86" s="574" t="s">
        <v>707</v>
      </c>
      <c r="AA86" s="574" t="s">
        <v>707</v>
      </c>
      <c r="AB86" s="574" t="s">
        <v>706</v>
      </c>
      <c r="AC86" s="574" t="s">
        <v>707</v>
      </c>
      <c r="AD86" s="574" t="s">
        <v>707</v>
      </c>
      <c r="AE86" s="574" t="s">
        <v>706</v>
      </c>
      <c r="AF86" s="582">
        <f>IF(AB86="Si","19",COUNTIF(M86:AE87,"si"))</f>
        <v>14</v>
      </c>
      <c r="AG86" s="365">
        <f t="shared" si="43"/>
        <v>20</v>
      </c>
      <c r="AH86" s="580" t="str">
        <f>IF(AG86=5,"Moderado",IF(AG86=10,"Mayor",IF(AG86=20,"Catastrófico",0)))</f>
        <v>Catastrófico</v>
      </c>
      <c r="AI86" s="578">
        <f>IF(AH86="","",IF(AH86="Leve",0.2,IF(AH86="Menor",0.4,IF(AH86="Moderado",0.6,IF(AH86="Mayor",0.8,IF(AH86="Catastrófico",1,))))))</f>
        <v>1</v>
      </c>
      <c r="AJ86" s="580" t="str">
        <f>IF(OR(AND(K86="Rara vez",AH86="Moderado"),AND(K86="Improbable",AH86="Moderado")),"Moderado",IF(OR(AND(K86="Rara vez",AH86="Mayor"),AND(K86="Improbable",AH86="Mayor"),AND(K86="Posible",AH86="Moderado"),AND(K86="Probable",AH86="Moderado")),"Alta",IF(OR(AND(K86="Rara vez",AH86="Catastrófico"),AND(K86="Improbable",AH86="Catastrófico"),AND(K86="Posible",AH86="Catastrófico"),AND(K86="Probable",AH86="Catastrófico"),AND(K86="Casi seguro",AH86="Catastrófico"),AND(K86="Posible",AH86="Moderado"),AND(K86="Probable",AH86="Moderado"),AND(K86="Casi seguro",AH86="Moderado"),AND(K86="Posible",AH86="Mayor"),AND(K86="Probable",AH86="Mayor"),AND(K86="Casi seguro",AH86="Mayor")),"Extremo",)))</f>
        <v>Extremo</v>
      </c>
      <c r="AK86" s="366">
        <v>1</v>
      </c>
      <c r="AL86" s="367" t="s">
        <v>849</v>
      </c>
      <c r="AM86" s="368" t="s">
        <v>742</v>
      </c>
      <c r="AN86" s="368">
        <f t="shared" si="57"/>
        <v>15</v>
      </c>
      <c r="AO86" s="368" t="s">
        <v>741</v>
      </c>
      <c r="AP86" s="368">
        <f t="shared" si="58"/>
        <v>15</v>
      </c>
      <c r="AQ86" s="368" t="s">
        <v>702</v>
      </c>
      <c r="AR86" s="368">
        <f t="shared" si="59"/>
        <v>15</v>
      </c>
      <c r="AS86" s="368" t="s">
        <v>701</v>
      </c>
      <c r="AT86" s="368">
        <f t="shared" si="60"/>
        <v>15</v>
      </c>
      <c r="AU86" s="368" t="s">
        <v>700</v>
      </c>
      <c r="AV86" s="368">
        <f t="shared" si="61"/>
        <v>15</v>
      </c>
      <c r="AW86" s="368" t="s">
        <v>699</v>
      </c>
      <c r="AX86" s="368">
        <f t="shared" si="62"/>
        <v>15</v>
      </c>
      <c r="AY86" s="368" t="s">
        <v>698</v>
      </c>
      <c r="AZ86" s="368">
        <f t="shared" si="63"/>
        <v>15</v>
      </c>
      <c r="BA86" s="369">
        <f t="shared" ref="BA86:BA87" si="64">SUM(AN86,AP86,AR86,AT86,AV86,AX86,AZ86)</f>
        <v>105</v>
      </c>
      <c r="BB86" s="368" t="str">
        <f t="shared" ref="BB86:BB87" si="65">IF(BA86&gt;=96,"Fuerte",IF(AND(BA86&gt;=86, BA86&lt;96),"Moderado",IF(BA86&lt;86,"Débil")))</f>
        <v>Fuerte</v>
      </c>
      <c r="BC86" s="368" t="s">
        <v>697</v>
      </c>
      <c r="BD86" s="368">
        <f t="shared" ref="BD86:BD87" si="66">VALUE(IF(OR(AND(BB86="Fuerte",BC86="Fuerte")),"100",IF(OR(AND(BB86="Fuerte",BC86="Moderado"),AND(BB86="Moderado",BC86="Fuerte"),AND(BB86="Moderado",BC86="Moderado")),"50",IF(OR(AND(BB86="Fuerte",BC86="Débil"),AND(BB86="Moderado",BC86="Débil"),AND(BB86="Débil",BC86="Fuerte"),AND(BB86="Débil",BC86="Moderado"),AND(BB86="Débil",BC86="Débil")),"0",))))</f>
        <v>100</v>
      </c>
      <c r="BE86" s="370" t="str">
        <f t="shared" ref="BE86:BE87" si="67">IF(BD86=100,"Fuerte",IF(BD86=50,"Moderado",IF(BD86=0,"Débil")))</f>
        <v>Fuerte</v>
      </c>
      <c r="BF86" s="581">
        <f>AVERAGE(BD86:BD91)</f>
        <v>100</v>
      </c>
      <c r="BG86" s="581" t="str">
        <f>IF(BF86=100,"Fuerte",IF(AND(BF86&lt;=99, BF86&gt;=50),"Moderado",IF(BF86&lt;50,"Débil")))</f>
        <v>Fuerte</v>
      </c>
      <c r="BH86" s="579">
        <f>IF(BG86="Fuerte",(J86-2),IF(BG86="Moderado",(J86-1), IF(BG86="Débil",((J86-0)))))</f>
        <v>-1</v>
      </c>
      <c r="BI86" s="579" t="str">
        <f>IF(BH86&lt;=0,"Rara vez",IF(BH86=1,"Rara vez",IF(BH86=2,"Improbable",IF(BH86=3,"Posible",IF(BH86=4,"Probable",IF(BH86=5,"Casi Seguro"))))))</f>
        <v>Rara vez</v>
      </c>
      <c r="BJ86" s="578">
        <f>IF(BI86="","",IF(BI86="Rara vez",0.2,IF(BI86="Improbable",0.4,IF(BI86="Posible",0.6,IF(BI86="Probable",0.8,IF(BI86="Casi seguro",1,))))))</f>
        <v>0.2</v>
      </c>
      <c r="BK86" s="579" t="str">
        <f>IFERROR(IF(AG86=5,"Moderado",IF(AG86=10,"Mayor",IF(AG86=20,"Catastrófico",0))),"")</f>
        <v>Catastrófico</v>
      </c>
      <c r="BL86" s="578">
        <f>IF(AH86="","",IF(AH86="Moderado",0.6,IF(AH86="Mayor",0.8,IF(AH86="Catastrófico",1,))))</f>
        <v>1</v>
      </c>
      <c r="BM86" s="525" t="str">
        <f t="shared" ref="BM86" si="68">IF(OR(AND(KBI86="Rara vez",BK86="Moderado"),AND(BI86="Improbable",BK86="Moderado")),"Moderado",IF(OR(AND(BI86="Rara vez",BK86="Mayor"),AND(BI86="Improbable",BK86="Mayor"),AND(BI86="Posible",BK86="Moderado"),AND(BI86="Probable",BK86="Moderado")),"Alta",IF(OR(AND(BI86="Rara vez",BK86="Catastrófico"),AND(BI86="Improbable",BK86="Catastrófico"),AND(BI86="Posible",BK86="Catastrófico"),AND(BI86="Probable",BK86="Catastrófico"),AND(BI86="Casi seguro",BK86="Catastrófico"),AND(BI86="Posible",BK86="Moderado"),AND(BI86="Probable",BK86="Moderado"),AND(BI86="Casi seguro",BK86="Moderado"),AND(BI86="Posible",BK86="Mayor"),AND(BI86="Probable",BK86="Mayor"),AND(BI86="Casi seguro",BK86="Mayor")),"Extremo",)))</f>
        <v>Extremo</v>
      </c>
      <c r="BN86" s="370" t="s">
        <v>696</v>
      </c>
      <c r="BO86" s="371" t="s">
        <v>848</v>
      </c>
      <c r="BP86" s="366" t="s">
        <v>847</v>
      </c>
      <c r="BQ86" s="366" t="s">
        <v>846</v>
      </c>
      <c r="BR86" s="366" t="s">
        <v>422</v>
      </c>
      <c r="BS86" s="366" t="s">
        <v>845</v>
      </c>
      <c r="BT86" s="372" t="s">
        <v>844</v>
      </c>
      <c r="BU86" s="372" t="s">
        <v>843</v>
      </c>
      <c r="BV86" s="366"/>
      <c r="BW86" s="366"/>
      <c r="BX86" s="346"/>
      <c r="BY86" s="346"/>
      <c r="BZ86" s="346"/>
      <c r="CA86" s="346"/>
      <c r="CB86" s="346"/>
      <c r="CC86" s="346"/>
      <c r="CD86" s="346"/>
      <c r="CE86" s="346"/>
      <c r="CF86" s="346"/>
      <c r="CG86" s="346"/>
      <c r="CH86" s="346"/>
      <c r="CI86" s="346"/>
      <c r="CJ86" s="346"/>
      <c r="CK86" s="346"/>
      <c r="CL86" s="346"/>
      <c r="CM86" s="346"/>
      <c r="CN86" s="346"/>
      <c r="CO86" s="346"/>
      <c r="CP86" s="346"/>
      <c r="CQ86" s="346"/>
    </row>
    <row r="87" spans="1:95" ht="60" hidden="1" customHeight="1">
      <c r="A87" s="575"/>
      <c r="B87" s="575"/>
      <c r="C87" s="575"/>
      <c r="D87" s="575"/>
      <c r="E87" s="373"/>
      <c r="F87" s="363"/>
      <c r="G87" s="575"/>
      <c r="H87" s="575"/>
      <c r="I87" s="364" t="s">
        <v>758</v>
      </c>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365">
        <f t="shared" si="43"/>
        <v>5</v>
      </c>
      <c r="AH87" s="575"/>
      <c r="AI87" s="575"/>
      <c r="AJ87" s="575"/>
      <c r="AK87" s="366">
        <v>2</v>
      </c>
      <c r="AL87" s="367" t="s">
        <v>842</v>
      </c>
      <c r="AM87" s="368" t="s">
        <v>742</v>
      </c>
      <c r="AN87" s="368">
        <f t="shared" si="57"/>
        <v>15</v>
      </c>
      <c r="AO87" s="368" t="s">
        <v>741</v>
      </c>
      <c r="AP87" s="368">
        <f t="shared" si="58"/>
        <v>15</v>
      </c>
      <c r="AQ87" s="368" t="s">
        <v>702</v>
      </c>
      <c r="AR87" s="368">
        <f t="shared" si="59"/>
        <v>15</v>
      </c>
      <c r="AS87" s="368" t="s">
        <v>720</v>
      </c>
      <c r="AT87" s="368">
        <f t="shared" si="60"/>
        <v>10</v>
      </c>
      <c r="AU87" s="368" t="s">
        <v>700</v>
      </c>
      <c r="AV87" s="368">
        <f t="shared" si="61"/>
        <v>15</v>
      </c>
      <c r="AW87" s="368" t="s">
        <v>699</v>
      </c>
      <c r="AX87" s="368">
        <f t="shared" si="62"/>
        <v>15</v>
      </c>
      <c r="AY87" s="368" t="s">
        <v>698</v>
      </c>
      <c r="AZ87" s="368">
        <f t="shared" si="63"/>
        <v>15</v>
      </c>
      <c r="BA87" s="369">
        <f t="shared" si="64"/>
        <v>100</v>
      </c>
      <c r="BB87" s="368" t="str">
        <f t="shared" si="65"/>
        <v>Fuerte</v>
      </c>
      <c r="BC87" s="368" t="s">
        <v>697</v>
      </c>
      <c r="BD87" s="368">
        <f t="shared" si="66"/>
        <v>100</v>
      </c>
      <c r="BE87" s="370" t="str">
        <f t="shared" si="67"/>
        <v>Fuerte</v>
      </c>
      <c r="BF87" s="575"/>
      <c r="BG87" s="575"/>
      <c r="BH87" s="575"/>
      <c r="BI87" s="575"/>
      <c r="BJ87" s="575"/>
      <c r="BK87" s="575"/>
      <c r="BL87" s="575"/>
      <c r="BM87" s="524"/>
      <c r="BN87" s="370"/>
      <c r="BO87" s="366"/>
      <c r="BP87" s="366"/>
      <c r="BQ87" s="366"/>
      <c r="BR87" s="366"/>
      <c r="BS87" s="366"/>
      <c r="BT87" s="372"/>
      <c r="BU87" s="372"/>
      <c r="BV87" s="366"/>
      <c r="BW87" s="366"/>
      <c r="BX87" s="346"/>
      <c r="BY87" s="346"/>
      <c r="BZ87" s="346"/>
      <c r="CA87" s="346"/>
      <c r="CB87" s="346"/>
      <c r="CC87" s="346"/>
      <c r="CD87" s="346"/>
      <c r="CE87" s="346"/>
      <c r="CF87" s="346"/>
      <c r="CG87" s="346"/>
      <c r="CH87" s="346"/>
      <c r="CI87" s="346"/>
      <c r="CJ87" s="346"/>
      <c r="CK87" s="346"/>
      <c r="CL87" s="346"/>
      <c r="CM87" s="346"/>
      <c r="CN87" s="346"/>
      <c r="CO87" s="346"/>
      <c r="CP87" s="346"/>
      <c r="CQ87" s="346"/>
    </row>
    <row r="88" spans="1:95" ht="49.5" hidden="1" customHeight="1">
      <c r="A88" s="575"/>
      <c r="B88" s="575"/>
      <c r="C88" s="575"/>
      <c r="D88" s="575"/>
      <c r="E88" s="363"/>
      <c r="F88" s="363"/>
      <c r="G88" s="575"/>
      <c r="H88" s="575"/>
      <c r="I88" s="364" t="s">
        <v>733</v>
      </c>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365">
        <f t="shared" si="43"/>
        <v>5</v>
      </c>
      <c r="AH88" s="575"/>
      <c r="AI88" s="575"/>
      <c r="AJ88" s="575"/>
      <c r="AK88" s="366">
        <v>3</v>
      </c>
      <c r="AL88" s="367" t="s">
        <v>731</v>
      </c>
      <c r="AM88" s="368"/>
      <c r="AN88" s="368" t="str">
        <f t="shared" si="57"/>
        <v/>
      </c>
      <c r="AO88" s="368"/>
      <c r="AP88" s="368" t="str">
        <f t="shared" si="58"/>
        <v/>
      </c>
      <c r="AQ88" s="368"/>
      <c r="AR88" s="368" t="str">
        <f t="shared" si="59"/>
        <v/>
      </c>
      <c r="AS88" s="368"/>
      <c r="AT88" s="368" t="str">
        <f t="shared" si="60"/>
        <v/>
      </c>
      <c r="AU88" s="368"/>
      <c r="AV88" s="368" t="str">
        <f t="shared" si="61"/>
        <v/>
      </c>
      <c r="AW88" s="368"/>
      <c r="AX88" s="368" t="str">
        <f t="shared" si="62"/>
        <v/>
      </c>
      <c r="AY88" s="368"/>
      <c r="AZ88" s="368" t="str">
        <f t="shared" si="63"/>
        <v/>
      </c>
      <c r="BA88" s="369"/>
      <c r="BB88" s="368"/>
      <c r="BC88" s="368"/>
      <c r="BD88" s="368"/>
      <c r="BE88" s="370"/>
      <c r="BF88" s="575"/>
      <c r="BG88" s="575"/>
      <c r="BH88" s="575"/>
      <c r="BI88" s="575"/>
      <c r="BJ88" s="575"/>
      <c r="BK88" s="575"/>
      <c r="BL88" s="575"/>
      <c r="BM88" s="524"/>
      <c r="BN88" s="370"/>
      <c r="BO88" s="366"/>
      <c r="BP88" s="366"/>
      <c r="BQ88" s="366"/>
      <c r="BR88" s="366"/>
      <c r="BS88" s="366"/>
      <c r="BT88" s="372"/>
      <c r="BU88" s="372"/>
      <c r="BV88" s="366"/>
      <c r="BW88" s="366"/>
      <c r="BX88" s="346"/>
      <c r="BY88" s="346"/>
      <c r="BZ88" s="346"/>
      <c r="CA88" s="346"/>
      <c r="CB88" s="346"/>
      <c r="CC88" s="346"/>
      <c r="CD88" s="346"/>
      <c r="CE88" s="346"/>
      <c r="CF88" s="346"/>
      <c r="CG88" s="346"/>
      <c r="CH88" s="346"/>
      <c r="CI88" s="346"/>
      <c r="CJ88" s="346"/>
      <c r="CK88" s="346"/>
      <c r="CL88" s="346"/>
      <c r="CM88" s="346"/>
      <c r="CN88" s="346"/>
      <c r="CO88" s="346"/>
      <c r="CP88" s="346"/>
      <c r="CQ88" s="346"/>
    </row>
    <row r="89" spans="1:95" ht="49.5" hidden="1" customHeight="1">
      <c r="A89" s="575"/>
      <c r="B89" s="575"/>
      <c r="C89" s="575"/>
      <c r="D89" s="575"/>
      <c r="E89" s="363"/>
      <c r="F89" s="363"/>
      <c r="G89" s="575"/>
      <c r="H89" s="575"/>
      <c r="I89" s="364"/>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365">
        <f t="shared" si="43"/>
        <v>5</v>
      </c>
      <c r="AH89" s="575"/>
      <c r="AI89" s="575"/>
      <c r="AJ89" s="575"/>
      <c r="AK89" s="366">
        <v>4</v>
      </c>
      <c r="AL89" s="367" t="s">
        <v>731</v>
      </c>
      <c r="AM89" s="368"/>
      <c r="AN89" s="368" t="str">
        <f t="shared" si="57"/>
        <v/>
      </c>
      <c r="AO89" s="368"/>
      <c r="AP89" s="368" t="str">
        <f t="shared" si="58"/>
        <v/>
      </c>
      <c r="AQ89" s="368"/>
      <c r="AR89" s="368" t="str">
        <f t="shared" si="59"/>
        <v/>
      </c>
      <c r="AS89" s="368"/>
      <c r="AT89" s="368" t="str">
        <f t="shared" si="60"/>
        <v/>
      </c>
      <c r="AU89" s="368"/>
      <c r="AV89" s="368" t="str">
        <f t="shared" si="61"/>
        <v/>
      </c>
      <c r="AW89" s="368"/>
      <c r="AX89" s="368" t="str">
        <f t="shared" si="62"/>
        <v/>
      </c>
      <c r="AY89" s="368"/>
      <c r="AZ89" s="368" t="str">
        <f t="shared" si="63"/>
        <v/>
      </c>
      <c r="BA89" s="369"/>
      <c r="BB89" s="368"/>
      <c r="BC89" s="368"/>
      <c r="BD89" s="368"/>
      <c r="BE89" s="370"/>
      <c r="BF89" s="575"/>
      <c r="BG89" s="575"/>
      <c r="BH89" s="575"/>
      <c r="BI89" s="575"/>
      <c r="BJ89" s="575"/>
      <c r="BK89" s="575"/>
      <c r="BL89" s="575"/>
      <c r="BM89" s="524"/>
      <c r="BN89" s="370"/>
      <c r="BO89" s="366"/>
      <c r="BP89" s="366"/>
      <c r="BQ89" s="366"/>
      <c r="BR89" s="366"/>
      <c r="BS89" s="366"/>
      <c r="BT89" s="372"/>
      <c r="BU89" s="372"/>
      <c r="BV89" s="366"/>
      <c r="BW89" s="366"/>
      <c r="BX89" s="346"/>
      <c r="BY89" s="346"/>
      <c r="BZ89" s="346"/>
      <c r="CA89" s="346"/>
      <c r="CB89" s="346"/>
      <c r="CC89" s="346"/>
      <c r="CD89" s="346"/>
      <c r="CE89" s="346"/>
      <c r="CF89" s="346"/>
      <c r="CG89" s="346"/>
      <c r="CH89" s="346"/>
      <c r="CI89" s="346"/>
      <c r="CJ89" s="346"/>
      <c r="CK89" s="346"/>
      <c r="CL89" s="346"/>
      <c r="CM89" s="346"/>
      <c r="CN89" s="346"/>
      <c r="CO89" s="346"/>
      <c r="CP89" s="346"/>
      <c r="CQ89" s="346"/>
    </row>
    <row r="90" spans="1:95" ht="49.5" hidden="1" customHeight="1">
      <c r="A90" s="575"/>
      <c r="B90" s="575"/>
      <c r="C90" s="575"/>
      <c r="D90" s="575"/>
      <c r="E90" s="363"/>
      <c r="F90" s="363"/>
      <c r="G90" s="575"/>
      <c r="H90" s="575"/>
      <c r="I90" s="364"/>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365">
        <f t="shared" si="43"/>
        <v>5</v>
      </c>
      <c r="AH90" s="575"/>
      <c r="AI90" s="575"/>
      <c r="AJ90" s="575"/>
      <c r="AK90" s="366">
        <v>5</v>
      </c>
      <c r="AL90" s="367" t="s">
        <v>731</v>
      </c>
      <c r="AM90" s="368"/>
      <c r="AN90" s="368" t="str">
        <f t="shared" si="57"/>
        <v/>
      </c>
      <c r="AO90" s="368"/>
      <c r="AP90" s="368" t="str">
        <f t="shared" si="58"/>
        <v/>
      </c>
      <c r="AQ90" s="368"/>
      <c r="AR90" s="368" t="str">
        <f t="shared" si="59"/>
        <v/>
      </c>
      <c r="AS90" s="368"/>
      <c r="AT90" s="368" t="str">
        <f t="shared" si="60"/>
        <v/>
      </c>
      <c r="AU90" s="368"/>
      <c r="AV90" s="368" t="str">
        <f t="shared" si="61"/>
        <v/>
      </c>
      <c r="AW90" s="368"/>
      <c r="AX90" s="368" t="str">
        <f t="shared" si="62"/>
        <v/>
      </c>
      <c r="AY90" s="368"/>
      <c r="AZ90" s="368" t="str">
        <f t="shared" si="63"/>
        <v/>
      </c>
      <c r="BA90" s="369"/>
      <c r="BB90" s="368"/>
      <c r="BC90" s="368"/>
      <c r="BD90" s="368"/>
      <c r="BE90" s="370"/>
      <c r="BF90" s="575"/>
      <c r="BG90" s="575"/>
      <c r="BH90" s="575"/>
      <c r="BI90" s="575"/>
      <c r="BJ90" s="575"/>
      <c r="BK90" s="575"/>
      <c r="BL90" s="575"/>
      <c r="BM90" s="524"/>
      <c r="BN90" s="370"/>
      <c r="BO90" s="366"/>
      <c r="BP90" s="366"/>
      <c r="BQ90" s="366"/>
      <c r="BR90" s="366"/>
      <c r="BS90" s="366"/>
      <c r="BT90" s="372"/>
      <c r="BU90" s="372"/>
      <c r="BV90" s="366"/>
      <c r="BW90" s="366"/>
      <c r="BX90" s="346"/>
      <c r="BY90" s="346"/>
      <c r="BZ90" s="346"/>
      <c r="CA90" s="346"/>
      <c r="CB90" s="346"/>
      <c r="CC90" s="346"/>
      <c r="CD90" s="346"/>
      <c r="CE90" s="346"/>
      <c r="CF90" s="346"/>
      <c r="CG90" s="346"/>
      <c r="CH90" s="346"/>
      <c r="CI90" s="346"/>
      <c r="CJ90" s="346"/>
      <c r="CK90" s="346"/>
      <c r="CL90" s="346"/>
      <c r="CM90" s="346"/>
      <c r="CN90" s="346"/>
      <c r="CO90" s="346"/>
      <c r="CP90" s="346"/>
      <c r="CQ90" s="346"/>
    </row>
    <row r="91" spans="1:95" ht="141" hidden="1" customHeight="1">
      <c r="A91" s="576"/>
      <c r="B91" s="576"/>
      <c r="C91" s="576"/>
      <c r="D91" s="576"/>
      <c r="E91" s="374"/>
      <c r="F91" s="374"/>
      <c r="G91" s="576"/>
      <c r="H91" s="576"/>
      <c r="I91" s="364"/>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365">
        <f t="shared" si="43"/>
        <v>5</v>
      </c>
      <c r="AH91" s="576"/>
      <c r="AI91" s="576"/>
      <c r="AJ91" s="576"/>
      <c r="AK91" s="366">
        <v>6</v>
      </c>
      <c r="AL91" s="367" t="s">
        <v>731</v>
      </c>
      <c r="AM91" s="368"/>
      <c r="AN91" s="368" t="str">
        <f t="shared" si="57"/>
        <v/>
      </c>
      <c r="AO91" s="368"/>
      <c r="AP91" s="368" t="str">
        <f t="shared" si="58"/>
        <v/>
      </c>
      <c r="AQ91" s="368"/>
      <c r="AR91" s="368" t="str">
        <f t="shared" si="59"/>
        <v/>
      </c>
      <c r="AS91" s="368"/>
      <c r="AT91" s="368" t="str">
        <f t="shared" si="60"/>
        <v/>
      </c>
      <c r="AU91" s="368"/>
      <c r="AV91" s="368" t="str">
        <f t="shared" si="61"/>
        <v/>
      </c>
      <c r="AW91" s="368"/>
      <c r="AX91" s="368" t="str">
        <f t="shared" si="62"/>
        <v/>
      </c>
      <c r="AY91" s="368"/>
      <c r="AZ91" s="368" t="str">
        <f t="shared" si="63"/>
        <v/>
      </c>
      <c r="BA91" s="369"/>
      <c r="BB91" s="368"/>
      <c r="BC91" s="368"/>
      <c r="BD91" s="368"/>
      <c r="BE91" s="370"/>
      <c r="BF91" s="576"/>
      <c r="BG91" s="576"/>
      <c r="BH91" s="576"/>
      <c r="BI91" s="576"/>
      <c r="BJ91" s="576"/>
      <c r="BK91" s="576"/>
      <c r="BL91" s="576"/>
      <c r="BM91" s="515"/>
      <c r="BN91" s="370"/>
      <c r="BO91" s="366"/>
      <c r="BP91" s="366"/>
      <c r="BQ91" s="366"/>
      <c r="BR91" s="366"/>
      <c r="BS91" s="366"/>
      <c r="BT91" s="372"/>
      <c r="BU91" s="372"/>
      <c r="BV91" s="366"/>
      <c r="BW91" s="366"/>
      <c r="BX91" s="346"/>
      <c r="BY91" s="346"/>
      <c r="BZ91" s="346"/>
      <c r="CA91" s="346"/>
      <c r="CB91" s="346"/>
      <c r="CC91" s="346"/>
      <c r="CD91" s="346"/>
      <c r="CE91" s="346"/>
      <c r="CF91" s="346"/>
      <c r="CG91" s="346"/>
      <c r="CH91" s="346"/>
      <c r="CI91" s="346"/>
      <c r="CJ91" s="346"/>
      <c r="CK91" s="346"/>
      <c r="CL91" s="346"/>
      <c r="CM91" s="346"/>
      <c r="CN91" s="346"/>
      <c r="CO91" s="346"/>
      <c r="CP91" s="346"/>
      <c r="CQ91" s="346"/>
    </row>
    <row r="92" spans="1:95" ht="49.5" customHeight="1">
      <c r="A92" s="523">
        <v>21</v>
      </c>
      <c r="B92" s="523" t="s">
        <v>841</v>
      </c>
      <c r="C92" s="572" t="s">
        <v>840</v>
      </c>
      <c r="D92" s="572" t="s">
        <v>839</v>
      </c>
      <c r="E92" s="354" t="s">
        <v>838</v>
      </c>
      <c r="F92" s="354" t="s">
        <v>837</v>
      </c>
      <c r="G92" s="523" t="s">
        <v>836</v>
      </c>
      <c r="H92" s="523" t="s">
        <v>709</v>
      </c>
      <c r="I92" s="356" t="s">
        <v>758</v>
      </c>
      <c r="J92" s="523">
        <v>1</v>
      </c>
      <c r="K92" s="516" t="str">
        <f>IF(J92&lt;=0,"",IF(J92=1,"Rara vez",IF(J92=2,"Improbable",IF(J92=3,"Posible",IF(J92=4,"Probable",IF(J92=5,"Casi Seguro"))))))</f>
        <v>Rara vez</v>
      </c>
      <c r="L92" s="532">
        <f>IF(K92="","",IF(K92="Rara vez",0.2,IF(K92="Improbable",0.4,IF(K92="Posible",0.6,IF(K92="Probable",0.8,IF(K92="Casi seguro",1,))))))</f>
        <v>0.2</v>
      </c>
      <c r="M92" s="572" t="s">
        <v>707</v>
      </c>
      <c r="N92" s="572" t="s">
        <v>707</v>
      </c>
      <c r="O92" s="572" t="s">
        <v>707</v>
      </c>
      <c r="P92" s="572" t="s">
        <v>707</v>
      </c>
      <c r="Q92" s="572" t="s">
        <v>707</v>
      </c>
      <c r="R92" s="572" t="s">
        <v>707</v>
      </c>
      <c r="S92" s="572" t="s">
        <v>706</v>
      </c>
      <c r="T92" s="572" t="s">
        <v>707</v>
      </c>
      <c r="U92" s="572" t="s">
        <v>706</v>
      </c>
      <c r="V92" s="572" t="s">
        <v>707</v>
      </c>
      <c r="W92" s="572" t="s">
        <v>707</v>
      </c>
      <c r="X92" s="572" t="s">
        <v>707</v>
      </c>
      <c r="Y92" s="572" t="s">
        <v>707</v>
      </c>
      <c r="Z92" s="572" t="s">
        <v>707</v>
      </c>
      <c r="AA92" s="572" t="s">
        <v>707</v>
      </c>
      <c r="AB92" s="572" t="s">
        <v>706</v>
      </c>
      <c r="AC92" s="572" t="s">
        <v>707</v>
      </c>
      <c r="AD92" s="572" t="s">
        <v>706</v>
      </c>
      <c r="AE92" s="572" t="s">
        <v>706</v>
      </c>
      <c r="AF92" s="534">
        <f>IF(AB92="Si","19",COUNTIF(M92:AE93,"si"))</f>
        <v>14</v>
      </c>
      <c r="AG92" s="296">
        <f t="shared" si="43"/>
        <v>20</v>
      </c>
      <c r="AH92" s="516" t="str">
        <f>IF(AG92=5,"Moderado",IF(AG92=10,"Mayor",IF(AG92=20,"Catastrófico",0)))</f>
        <v>Catastrófico</v>
      </c>
      <c r="AI92" s="532">
        <f>IF(AH92="","",IF(AH92="Leve",0.2,IF(AH92="Menor",0.4,IF(AH92="Moderado",0.6,IF(AH92="Mayor",0.8,IF(AH92="Catastrófico",1,))))))</f>
        <v>1</v>
      </c>
      <c r="AJ92" s="516" t="str">
        <f>IF(OR(AND(K92="Rara vez",AH92="Moderado"),AND(K92="Improbable",AH92="Moderado")),"Moderado",IF(OR(AND(K92="Rara vez",AH92="Mayor"),AND(K92="Improbable",AH92="Mayor"),AND(K92="Posible",AH92="Moderado"),AND(K92="Probable",AH92="Moderado")),"Alta",IF(OR(AND(K92="Rara vez",AH92="Catastrófico"),AND(K92="Improbable",AH92="Catastrófico"),AND(K92="Posible",AH92="Catastrófico"),AND(K92="Probable",AH92="Catastrófico"),AND(K92="Casi seguro",AH92="Catastrófico"),AND(K92="Posible",AH92="Moderado"),AND(K92="Probable",AH92="Moderado"),AND(K92="Casi seguro",AH92="Moderado"),AND(K92="Posible",AH92="Mayor"),AND(K92="Probable",AH92="Mayor"),AND(K92="Casi seguro",AH92="Mayor")),"Extremo",)))</f>
        <v>Extremo</v>
      </c>
      <c r="AK92" s="297">
        <v>1</v>
      </c>
      <c r="AL92" s="298" t="s">
        <v>835</v>
      </c>
      <c r="AM92" s="299" t="s">
        <v>742</v>
      </c>
      <c r="AN92" s="299">
        <f t="shared" si="57"/>
        <v>15</v>
      </c>
      <c r="AO92" s="299" t="s">
        <v>741</v>
      </c>
      <c r="AP92" s="299">
        <f t="shared" si="58"/>
        <v>15</v>
      </c>
      <c r="AQ92" s="299" t="s">
        <v>702</v>
      </c>
      <c r="AR92" s="299">
        <f t="shared" si="59"/>
        <v>15</v>
      </c>
      <c r="AS92" s="299" t="s">
        <v>701</v>
      </c>
      <c r="AT92" s="299">
        <f t="shared" si="60"/>
        <v>15</v>
      </c>
      <c r="AU92" s="299" t="s">
        <v>700</v>
      </c>
      <c r="AV92" s="299">
        <f t="shared" si="61"/>
        <v>15</v>
      </c>
      <c r="AW92" s="299" t="s">
        <v>699</v>
      </c>
      <c r="AX92" s="299">
        <f t="shared" si="62"/>
        <v>15</v>
      </c>
      <c r="AY92" s="299" t="s">
        <v>698</v>
      </c>
      <c r="AZ92" s="299">
        <f t="shared" si="63"/>
        <v>15</v>
      </c>
      <c r="BA92" s="300">
        <f t="shared" ref="BA92:BA96" si="69">SUM(AN92,AP92,AR92,AT92,AV92,AX92,AZ92)</f>
        <v>105</v>
      </c>
      <c r="BB92" s="299" t="str">
        <f t="shared" ref="BB92:BB96" si="70">IF(BA92&gt;=96,"Fuerte",IF(AND(BA92&gt;=86, BA92&lt;96),"Moderado",IF(BA92&lt;86,"Débil")))</f>
        <v>Fuerte</v>
      </c>
      <c r="BC92" s="299" t="s">
        <v>697</v>
      </c>
      <c r="BD92" s="299">
        <f t="shared" ref="BD92:BD96" si="71">VALUE(IF(OR(AND(BB92="Fuerte",BC92="Fuerte")),"100",IF(OR(AND(BB92="Fuerte",BC92="Moderado"),AND(BB92="Moderado",BC92="Fuerte"),AND(BB92="Moderado",BC92="Moderado")),"50",IF(OR(AND(BB92="Fuerte",BC92="Débil"),AND(BB92="Moderado",BC92="Débil"),AND(BB92="Débil",BC92="Fuerte"),AND(BB92="Débil",BC92="Moderado"),AND(BB92="Débil",BC92="Débil")),"0",))))</f>
        <v>100</v>
      </c>
      <c r="BE92" s="301" t="str">
        <f t="shared" ref="BE92:BE96" si="72">IF(BD92=100,"Fuerte",IF(BD92=50,"Moderado",IF(BD92=0,"Débil")))</f>
        <v>Fuerte</v>
      </c>
      <c r="BF92" s="533">
        <f>AVERAGE(BD92:BD93)</f>
        <v>100</v>
      </c>
      <c r="BG92" s="533" t="str">
        <f>IF(BF92=100,"Fuerte",IF(AND(BF92&lt;=99, BF92&gt;=50),"Moderado",IF(BF92&lt;50,"Débil")))</f>
        <v>Fuerte</v>
      </c>
      <c r="BH92" s="525">
        <f>IF(BG92="Fuerte",(J92-2),IF(BG92="Moderado",(J92-1), IF(BG92="Débil",((J92-0)))))</f>
        <v>-1</v>
      </c>
      <c r="BI92" s="525" t="str">
        <f>IF(BH92&lt;=0,"Rara vez",IF(BH92=1,"Rara vez",IF(BH92=2,"Improbable",IF(BH92=3,"Posible",IF(BH92=4,"Probable",IF(BH92=5,"Casi Seguro"))))))</f>
        <v>Rara vez</v>
      </c>
      <c r="BJ92" s="532">
        <f>IF(BI92="","",IF(BI92="Rara vez",0.2,IF(BI92="Improbable",0.4,IF(BI92="Posible",0.6,IF(BI92="Probable",0.8,IF(BI92="Casi seguro",1,))))))</f>
        <v>0.2</v>
      </c>
      <c r="BK92" s="525" t="str">
        <f>IFERROR(IF(AG92=5,"Moderado",IF(AG92=10,"Mayor",IF(AG92=20,"Catastrófico",0))),"")</f>
        <v>Catastrófico</v>
      </c>
      <c r="BL92" s="532">
        <f>IF(AH92="","",IF(AH92="Moderado",0.6,IF(AH92="Mayor",0.8,IF(AH92="Catastrófico",1,))))</f>
        <v>1</v>
      </c>
      <c r="BM92" s="525" t="str">
        <f>IF(OR(AND(KBI92="Rara vez",BK92="Moderado"),AND(BI92="Improbable",BK92="Moderado")),"Moderado",IF(OR(AND(BI92="Rara vez",BK92="Mayor"),AND(BI92="Improbable",BK92="Mayor"),AND(BI92="Posible",BK92="Moderado"),AND(BI92="Probable",BK92="Moderado")),"Alta",IF(OR(AND(BI92="Rara vez",BK92="Catastrófico"),AND(BI92="Improbable",BK92="Catastrófico"),AND(BI92="Posible",BK92="Catastrófico"),AND(BI92="Probable",BK92="Catastrófico"),AND(BI92="Casi seguro",BK92="Catastrófico"),AND(BI92="Posible",BK92="Moderado"),AND(BI92="Probable",BK92="Moderado"),AND(BI92="Casi seguro",BK92="Moderado"),AND(BI92="Posible",BK92="Mayor"),AND(BI92="Probable",BK92="Mayor"),AND(BI92="Casi seguro",BK92="Mayor")),"Extremo",)))</f>
        <v>Extremo</v>
      </c>
      <c r="BN92" s="301" t="s">
        <v>696</v>
      </c>
      <c r="BO92" s="375" t="s">
        <v>834</v>
      </c>
      <c r="BP92" s="302" t="s">
        <v>833</v>
      </c>
      <c r="BQ92" s="302" t="s">
        <v>832</v>
      </c>
      <c r="BR92" s="302" t="s">
        <v>813</v>
      </c>
      <c r="BS92" s="302" t="s">
        <v>812</v>
      </c>
      <c r="BT92" s="328">
        <v>44950</v>
      </c>
      <c r="BU92" s="328">
        <v>45291</v>
      </c>
      <c r="BV92" s="297">
        <v>4432</v>
      </c>
      <c r="BW92" s="297"/>
      <c r="BX92" s="346"/>
      <c r="BY92" s="346"/>
      <c r="BZ92" s="346"/>
      <c r="CA92" s="346"/>
      <c r="CB92" s="346"/>
      <c r="CC92" s="346"/>
      <c r="CD92" s="346"/>
      <c r="CE92" s="346"/>
      <c r="CF92" s="346"/>
      <c r="CG92" s="346"/>
      <c r="CH92" s="346"/>
      <c r="CI92" s="346"/>
      <c r="CJ92" s="346"/>
      <c r="CK92" s="346"/>
      <c r="CL92" s="346"/>
      <c r="CM92" s="346"/>
      <c r="CN92" s="346"/>
      <c r="CO92" s="346"/>
      <c r="CP92" s="346"/>
      <c r="CQ92" s="346"/>
    </row>
    <row r="93" spans="1:95" ht="49.5" customHeight="1">
      <c r="A93" s="524"/>
      <c r="B93" s="524"/>
      <c r="C93" s="541"/>
      <c r="D93" s="541"/>
      <c r="E93" s="354" t="s">
        <v>831</v>
      </c>
      <c r="F93" s="354"/>
      <c r="G93" s="524"/>
      <c r="H93" s="524"/>
      <c r="I93" s="356" t="s">
        <v>732</v>
      </c>
      <c r="J93" s="524"/>
      <c r="K93" s="524"/>
      <c r="L93" s="524"/>
      <c r="M93" s="541"/>
      <c r="N93" s="541"/>
      <c r="O93" s="541"/>
      <c r="P93" s="541"/>
      <c r="Q93" s="541"/>
      <c r="R93" s="541"/>
      <c r="S93" s="541"/>
      <c r="T93" s="541"/>
      <c r="U93" s="541"/>
      <c r="V93" s="541"/>
      <c r="W93" s="541"/>
      <c r="X93" s="541"/>
      <c r="Y93" s="541"/>
      <c r="Z93" s="541"/>
      <c r="AA93" s="541"/>
      <c r="AB93" s="541"/>
      <c r="AC93" s="541"/>
      <c r="AD93" s="541"/>
      <c r="AE93" s="541"/>
      <c r="AF93" s="524"/>
      <c r="AG93" s="296">
        <f t="shared" si="43"/>
        <v>5</v>
      </c>
      <c r="AH93" s="524"/>
      <c r="AI93" s="524"/>
      <c r="AJ93" s="524"/>
      <c r="AK93" s="297">
        <v>2</v>
      </c>
      <c r="AL93" s="298" t="s">
        <v>830</v>
      </c>
      <c r="AM93" s="299" t="s">
        <v>742</v>
      </c>
      <c r="AN93" s="299">
        <f t="shared" si="57"/>
        <v>15</v>
      </c>
      <c r="AO93" s="299" t="s">
        <v>741</v>
      </c>
      <c r="AP93" s="299">
        <f t="shared" si="58"/>
        <v>15</v>
      </c>
      <c r="AQ93" s="299" t="s">
        <v>702</v>
      </c>
      <c r="AR93" s="299">
        <f t="shared" si="59"/>
        <v>15</v>
      </c>
      <c r="AS93" s="299" t="s">
        <v>701</v>
      </c>
      <c r="AT93" s="299">
        <f t="shared" si="60"/>
        <v>15</v>
      </c>
      <c r="AU93" s="299" t="s">
        <v>700</v>
      </c>
      <c r="AV93" s="299">
        <f t="shared" si="61"/>
        <v>15</v>
      </c>
      <c r="AW93" s="299" t="s">
        <v>699</v>
      </c>
      <c r="AX93" s="299">
        <f t="shared" si="62"/>
        <v>15</v>
      </c>
      <c r="AY93" s="299" t="s">
        <v>698</v>
      </c>
      <c r="AZ93" s="299">
        <f t="shared" si="63"/>
        <v>15</v>
      </c>
      <c r="BA93" s="300">
        <f t="shared" si="69"/>
        <v>105</v>
      </c>
      <c r="BB93" s="299" t="str">
        <f t="shared" si="70"/>
        <v>Fuerte</v>
      </c>
      <c r="BC93" s="299" t="s">
        <v>697</v>
      </c>
      <c r="BD93" s="299">
        <f t="shared" si="71"/>
        <v>100</v>
      </c>
      <c r="BE93" s="301" t="str">
        <f t="shared" si="72"/>
        <v>Fuerte</v>
      </c>
      <c r="BF93" s="524"/>
      <c r="BG93" s="524"/>
      <c r="BH93" s="524"/>
      <c r="BI93" s="524"/>
      <c r="BJ93" s="524"/>
      <c r="BK93" s="524"/>
      <c r="BL93" s="524"/>
      <c r="BM93" s="524"/>
      <c r="BN93" s="301" t="s">
        <v>771</v>
      </c>
      <c r="BO93" s="375" t="s">
        <v>829</v>
      </c>
      <c r="BP93" s="302" t="s">
        <v>828</v>
      </c>
      <c r="BQ93" s="302" t="s">
        <v>827</v>
      </c>
      <c r="BR93" s="302" t="s">
        <v>813</v>
      </c>
      <c r="BS93" s="302" t="s">
        <v>812</v>
      </c>
      <c r="BT93" s="328">
        <v>44950</v>
      </c>
      <c r="BU93" s="328">
        <v>45291</v>
      </c>
      <c r="BV93" s="297">
        <v>4432</v>
      </c>
      <c r="BW93" s="297"/>
      <c r="BX93" s="346"/>
      <c r="BY93" s="346"/>
      <c r="BZ93" s="346"/>
      <c r="CA93" s="346"/>
      <c r="CB93" s="346"/>
      <c r="CC93" s="346"/>
      <c r="CD93" s="346"/>
      <c r="CE93" s="346"/>
      <c r="CF93" s="346"/>
      <c r="CG93" s="346"/>
      <c r="CH93" s="346"/>
      <c r="CI93" s="346"/>
      <c r="CJ93" s="346"/>
      <c r="CK93" s="346"/>
      <c r="CL93" s="346"/>
      <c r="CM93" s="346"/>
      <c r="CN93" s="346"/>
      <c r="CO93" s="346"/>
      <c r="CP93" s="346"/>
      <c r="CQ93" s="346"/>
    </row>
    <row r="94" spans="1:95" ht="49.5" customHeight="1">
      <c r="A94" s="524"/>
      <c r="B94" s="524"/>
      <c r="C94" s="541"/>
      <c r="D94" s="541"/>
      <c r="E94" s="376" t="s">
        <v>826</v>
      </c>
      <c r="F94" s="377"/>
      <c r="G94" s="524"/>
      <c r="H94" s="524"/>
      <c r="I94" s="356" t="s">
        <v>728</v>
      </c>
      <c r="J94" s="524"/>
      <c r="K94" s="524"/>
      <c r="L94" s="524"/>
      <c r="M94" s="541"/>
      <c r="N94" s="541"/>
      <c r="O94" s="541"/>
      <c r="P94" s="541"/>
      <c r="Q94" s="541"/>
      <c r="R94" s="541"/>
      <c r="S94" s="541"/>
      <c r="T94" s="541"/>
      <c r="U94" s="541"/>
      <c r="V94" s="541"/>
      <c r="W94" s="541"/>
      <c r="X94" s="541"/>
      <c r="Y94" s="541"/>
      <c r="Z94" s="541"/>
      <c r="AA94" s="541"/>
      <c r="AB94" s="541"/>
      <c r="AC94" s="541"/>
      <c r="AD94" s="541"/>
      <c r="AE94" s="541"/>
      <c r="AF94" s="524"/>
      <c r="AG94" s="296">
        <f t="shared" si="43"/>
        <v>5</v>
      </c>
      <c r="AH94" s="524"/>
      <c r="AI94" s="524"/>
      <c r="AJ94" s="524"/>
      <c r="AK94" s="297">
        <v>3</v>
      </c>
      <c r="AL94" s="298" t="s">
        <v>825</v>
      </c>
      <c r="AM94" s="299" t="s">
        <v>742</v>
      </c>
      <c r="AN94" s="299">
        <f t="shared" si="57"/>
        <v>15</v>
      </c>
      <c r="AO94" s="299" t="s">
        <v>741</v>
      </c>
      <c r="AP94" s="299">
        <f t="shared" si="58"/>
        <v>15</v>
      </c>
      <c r="AQ94" s="299" t="s">
        <v>702</v>
      </c>
      <c r="AR94" s="299">
        <f t="shared" si="59"/>
        <v>15</v>
      </c>
      <c r="AS94" s="299" t="s">
        <v>701</v>
      </c>
      <c r="AT94" s="299">
        <f t="shared" si="60"/>
        <v>15</v>
      </c>
      <c r="AU94" s="299" t="s">
        <v>700</v>
      </c>
      <c r="AV94" s="299">
        <f t="shared" si="61"/>
        <v>15</v>
      </c>
      <c r="AW94" s="299" t="s">
        <v>699</v>
      </c>
      <c r="AX94" s="299">
        <f t="shared" si="62"/>
        <v>15</v>
      </c>
      <c r="AY94" s="299" t="s">
        <v>698</v>
      </c>
      <c r="AZ94" s="299">
        <f t="shared" si="63"/>
        <v>15</v>
      </c>
      <c r="BA94" s="300">
        <f t="shared" si="69"/>
        <v>105</v>
      </c>
      <c r="BB94" s="299" t="str">
        <f t="shared" si="70"/>
        <v>Fuerte</v>
      </c>
      <c r="BC94" s="299" t="s">
        <v>697</v>
      </c>
      <c r="BD94" s="299">
        <f t="shared" si="71"/>
        <v>100</v>
      </c>
      <c r="BE94" s="301" t="str">
        <f t="shared" si="72"/>
        <v>Fuerte</v>
      </c>
      <c r="BF94" s="524"/>
      <c r="BG94" s="524"/>
      <c r="BH94" s="524"/>
      <c r="BI94" s="524"/>
      <c r="BJ94" s="524"/>
      <c r="BK94" s="524"/>
      <c r="BL94" s="524"/>
      <c r="BM94" s="524"/>
      <c r="BN94" s="301" t="s">
        <v>696</v>
      </c>
      <c r="BO94" s="375" t="s">
        <v>824</v>
      </c>
      <c r="BP94" s="302" t="s">
        <v>823</v>
      </c>
      <c r="BQ94" s="302" t="s">
        <v>822</v>
      </c>
      <c r="BR94" s="302" t="s">
        <v>813</v>
      </c>
      <c r="BS94" s="302" t="s">
        <v>812</v>
      </c>
      <c r="BT94" s="328">
        <v>44950</v>
      </c>
      <c r="BU94" s="328">
        <v>45291</v>
      </c>
      <c r="BV94" s="297">
        <v>4432</v>
      </c>
      <c r="BW94" s="297"/>
      <c r="BX94" s="346"/>
      <c r="BY94" s="346"/>
      <c r="BZ94" s="346"/>
      <c r="CA94" s="346"/>
      <c r="CB94" s="346"/>
      <c r="CC94" s="346"/>
      <c r="CD94" s="346"/>
      <c r="CE94" s="346"/>
      <c r="CF94" s="346"/>
      <c r="CG94" s="346"/>
      <c r="CH94" s="346"/>
      <c r="CI94" s="346"/>
      <c r="CJ94" s="346"/>
      <c r="CK94" s="346"/>
      <c r="CL94" s="346"/>
      <c r="CM94" s="346"/>
      <c r="CN94" s="346"/>
      <c r="CO94" s="346"/>
      <c r="CP94" s="346"/>
      <c r="CQ94" s="346"/>
    </row>
    <row r="95" spans="1:95" ht="49.5" customHeight="1">
      <c r="A95" s="524"/>
      <c r="B95" s="524"/>
      <c r="C95" s="541"/>
      <c r="D95" s="541"/>
      <c r="E95" s="306"/>
      <c r="F95" s="306"/>
      <c r="G95" s="524"/>
      <c r="H95" s="524"/>
      <c r="I95" s="356" t="s">
        <v>733</v>
      </c>
      <c r="J95" s="524"/>
      <c r="K95" s="524"/>
      <c r="L95" s="524"/>
      <c r="M95" s="541"/>
      <c r="N95" s="541"/>
      <c r="O95" s="541"/>
      <c r="P95" s="541"/>
      <c r="Q95" s="541"/>
      <c r="R95" s="541"/>
      <c r="S95" s="541"/>
      <c r="T95" s="541"/>
      <c r="U95" s="541"/>
      <c r="V95" s="541"/>
      <c r="W95" s="541"/>
      <c r="X95" s="541"/>
      <c r="Y95" s="541"/>
      <c r="Z95" s="541"/>
      <c r="AA95" s="541"/>
      <c r="AB95" s="541"/>
      <c r="AC95" s="541"/>
      <c r="AD95" s="541"/>
      <c r="AE95" s="541"/>
      <c r="AF95" s="524"/>
      <c r="AG95" s="296">
        <f t="shared" si="43"/>
        <v>5</v>
      </c>
      <c r="AH95" s="524"/>
      <c r="AI95" s="524"/>
      <c r="AJ95" s="524"/>
      <c r="AK95" s="297">
        <v>4</v>
      </c>
      <c r="AL95" s="298" t="s">
        <v>821</v>
      </c>
      <c r="AM95" s="299" t="s">
        <v>742</v>
      </c>
      <c r="AN95" s="299">
        <f t="shared" si="57"/>
        <v>15</v>
      </c>
      <c r="AO95" s="299" t="s">
        <v>741</v>
      </c>
      <c r="AP95" s="299">
        <f t="shared" si="58"/>
        <v>15</v>
      </c>
      <c r="AQ95" s="299" t="s">
        <v>702</v>
      </c>
      <c r="AR95" s="299">
        <f t="shared" si="59"/>
        <v>15</v>
      </c>
      <c r="AS95" s="299" t="s">
        <v>720</v>
      </c>
      <c r="AT95" s="299">
        <f t="shared" si="60"/>
        <v>10</v>
      </c>
      <c r="AU95" s="299" t="s">
        <v>700</v>
      </c>
      <c r="AV95" s="299">
        <f t="shared" si="61"/>
        <v>15</v>
      </c>
      <c r="AW95" s="299" t="s">
        <v>699</v>
      </c>
      <c r="AX95" s="299">
        <f t="shared" si="62"/>
        <v>15</v>
      </c>
      <c r="AY95" s="299" t="s">
        <v>698</v>
      </c>
      <c r="AZ95" s="299">
        <f t="shared" si="63"/>
        <v>15</v>
      </c>
      <c r="BA95" s="300">
        <f t="shared" si="69"/>
        <v>100</v>
      </c>
      <c r="BB95" s="299" t="str">
        <f t="shared" si="70"/>
        <v>Fuerte</v>
      </c>
      <c r="BC95" s="299" t="s">
        <v>697</v>
      </c>
      <c r="BD95" s="299">
        <f t="shared" si="71"/>
        <v>100</v>
      </c>
      <c r="BE95" s="301" t="str">
        <f t="shared" si="72"/>
        <v>Fuerte</v>
      </c>
      <c r="BF95" s="524"/>
      <c r="BG95" s="524"/>
      <c r="BH95" s="524"/>
      <c r="BI95" s="524"/>
      <c r="BJ95" s="524"/>
      <c r="BK95" s="524"/>
      <c r="BL95" s="524"/>
      <c r="BM95" s="524"/>
      <c r="BN95" s="301" t="s">
        <v>696</v>
      </c>
      <c r="BO95" s="375" t="s">
        <v>820</v>
      </c>
      <c r="BP95" s="378" t="s">
        <v>819</v>
      </c>
      <c r="BQ95" s="378" t="s">
        <v>818</v>
      </c>
      <c r="BR95" s="302" t="s">
        <v>813</v>
      </c>
      <c r="BS95" s="302" t="s">
        <v>812</v>
      </c>
      <c r="BT95" s="328">
        <v>44950</v>
      </c>
      <c r="BU95" s="328">
        <v>45291</v>
      </c>
      <c r="BV95" s="297">
        <v>4432</v>
      </c>
      <c r="BW95" s="297"/>
      <c r="BX95" s="346"/>
      <c r="BY95" s="346"/>
      <c r="BZ95" s="346"/>
      <c r="CA95" s="346"/>
      <c r="CB95" s="346"/>
      <c r="CC95" s="346"/>
      <c r="CD95" s="346"/>
      <c r="CE95" s="346"/>
      <c r="CF95" s="346"/>
      <c r="CG95" s="346"/>
      <c r="CH95" s="346"/>
      <c r="CI95" s="346"/>
      <c r="CJ95" s="346"/>
      <c r="CK95" s="346"/>
      <c r="CL95" s="346"/>
      <c r="CM95" s="346"/>
      <c r="CN95" s="346"/>
      <c r="CO95" s="346"/>
      <c r="CP95" s="346"/>
      <c r="CQ95" s="346"/>
    </row>
    <row r="96" spans="1:95" ht="49.5" customHeight="1">
      <c r="A96" s="524"/>
      <c r="B96" s="524"/>
      <c r="C96" s="541"/>
      <c r="D96" s="541"/>
      <c r="E96" s="306"/>
      <c r="F96" s="306"/>
      <c r="G96" s="524"/>
      <c r="H96" s="524"/>
      <c r="I96" s="356" t="s">
        <v>708</v>
      </c>
      <c r="J96" s="524"/>
      <c r="K96" s="524"/>
      <c r="L96" s="524"/>
      <c r="M96" s="541"/>
      <c r="N96" s="541"/>
      <c r="O96" s="541"/>
      <c r="P96" s="541"/>
      <c r="Q96" s="541"/>
      <c r="R96" s="541"/>
      <c r="S96" s="541"/>
      <c r="T96" s="541"/>
      <c r="U96" s="541"/>
      <c r="V96" s="541"/>
      <c r="W96" s="541"/>
      <c r="X96" s="541"/>
      <c r="Y96" s="541"/>
      <c r="Z96" s="541"/>
      <c r="AA96" s="541"/>
      <c r="AB96" s="541"/>
      <c r="AC96" s="541"/>
      <c r="AD96" s="541"/>
      <c r="AE96" s="541"/>
      <c r="AF96" s="524"/>
      <c r="AG96" s="296">
        <f t="shared" si="43"/>
        <v>5</v>
      </c>
      <c r="AH96" s="524"/>
      <c r="AI96" s="524"/>
      <c r="AJ96" s="524"/>
      <c r="AK96" s="297">
        <v>5</v>
      </c>
      <c r="AL96" s="298" t="s">
        <v>817</v>
      </c>
      <c r="AM96" s="299" t="s">
        <v>742</v>
      </c>
      <c r="AN96" s="299">
        <f t="shared" si="57"/>
        <v>15</v>
      </c>
      <c r="AO96" s="299" t="s">
        <v>741</v>
      </c>
      <c r="AP96" s="299">
        <f t="shared" si="58"/>
        <v>15</v>
      </c>
      <c r="AQ96" s="299" t="s">
        <v>702</v>
      </c>
      <c r="AR96" s="299">
        <f t="shared" si="59"/>
        <v>15</v>
      </c>
      <c r="AS96" s="299" t="s">
        <v>720</v>
      </c>
      <c r="AT96" s="299">
        <f t="shared" si="60"/>
        <v>10</v>
      </c>
      <c r="AU96" s="299" t="s">
        <v>700</v>
      </c>
      <c r="AV96" s="299">
        <f t="shared" si="61"/>
        <v>15</v>
      </c>
      <c r="AW96" s="299" t="s">
        <v>699</v>
      </c>
      <c r="AX96" s="299">
        <f t="shared" si="62"/>
        <v>15</v>
      </c>
      <c r="AY96" s="299" t="s">
        <v>698</v>
      </c>
      <c r="AZ96" s="299">
        <f t="shared" si="63"/>
        <v>15</v>
      </c>
      <c r="BA96" s="300">
        <f t="shared" si="69"/>
        <v>100</v>
      </c>
      <c r="BB96" s="299" t="str">
        <f t="shared" si="70"/>
        <v>Fuerte</v>
      </c>
      <c r="BC96" s="299" t="s">
        <v>697</v>
      </c>
      <c r="BD96" s="299">
        <f t="shared" si="71"/>
        <v>100</v>
      </c>
      <c r="BE96" s="301" t="str">
        <f t="shared" si="72"/>
        <v>Fuerte</v>
      </c>
      <c r="BF96" s="524"/>
      <c r="BG96" s="524"/>
      <c r="BH96" s="524"/>
      <c r="BI96" s="524"/>
      <c r="BJ96" s="524"/>
      <c r="BK96" s="524"/>
      <c r="BL96" s="524"/>
      <c r="BM96" s="524"/>
      <c r="BN96" s="301" t="s">
        <v>696</v>
      </c>
      <c r="BO96" s="375" t="s">
        <v>816</v>
      </c>
      <c r="BP96" s="302" t="s">
        <v>815</v>
      </c>
      <c r="BQ96" s="302" t="s">
        <v>814</v>
      </c>
      <c r="BR96" s="302" t="s">
        <v>813</v>
      </c>
      <c r="BS96" s="302" t="s">
        <v>812</v>
      </c>
      <c r="BT96" s="328">
        <v>44950</v>
      </c>
      <c r="BU96" s="328">
        <v>45291</v>
      </c>
      <c r="BV96" s="297">
        <v>4432</v>
      </c>
      <c r="BW96" s="297"/>
      <c r="BX96" s="346"/>
      <c r="BY96" s="346"/>
      <c r="BZ96" s="346"/>
      <c r="CA96" s="346"/>
      <c r="CB96" s="346"/>
      <c r="CC96" s="346"/>
      <c r="CD96" s="346"/>
      <c r="CE96" s="346"/>
      <c r="CF96" s="346"/>
      <c r="CG96" s="346"/>
      <c r="CH96" s="346"/>
      <c r="CI96" s="346"/>
      <c r="CJ96" s="346"/>
      <c r="CK96" s="346"/>
      <c r="CL96" s="346"/>
      <c r="CM96" s="346"/>
      <c r="CN96" s="346"/>
      <c r="CO96" s="346"/>
      <c r="CP96" s="346"/>
      <c r="CQ96" s="346"/>
    </row>
    <row r="97" spans="1:95" ht="96" customHeight="1">
      <c r="A97" s="308">
        <v>22</v>
      </c>
      <c r="B97" s="308" t="s">
        <v>802</v>
      </c>
      <c r="C97" s="308" t="s">
        <v>811</v>
      </c>
      <c r="D97" s="308" t="s">
        <v>810</v>
      </c>
      <c r="E97" s="308" t="s">
        <v>809</v>
      </c>
      <c r="F97" s="308" t="s">
        <v>808</v>
      </c>
      <c r="G97" s="308" t="s">
        <v>807</v>
      </c>
      <c r="H97" s="308" t="s">
        <v>709</v>
      </c>
      <c r="I97" s="308" t="s">
        <v>732</v>
      </c>
      <c r="J97" s="379">
        <v>4</v>
      </c>
      <c r="K97" s="380" t="str">
        <f>IF(J97&lt;=0,"",IF(J97=1,"Rara vez",IF(J97=2,"Improbable",IF(J97=3,"Posible",IF(J97=4,"Probable",IF(J97=5,"Casi Seguro"))))))</f>
        <v>Probable</v>
      </c>
      <c r="L97" s="381">
        <f>IF(K97="","",IF(K97="Rara vez",0.2,IF(K97="Improbable",0.4,IF(K97="Posible",0.6,IF(K97="Probable",0.8,IF(K97="Casi seguro",1,))))))</f>
        <v>0.8</v>
      </c>
      <c r="M97" s="381" t="s">
        <v>707</v>
      </c>
      <c r="N97" s="381" t="s">
        <v>707</v>
      </c>
      <c r="O97" s="381" t="s">
        <v>706</v>
      </c>
      <c r="P97" s="381" t="s">
        <v>706</v>
      </c>
      <c r="Q97" s="381" t="s">
        <v>707</v>
      </c>
      <c r="R97" s="381" t="s">
        <v>706</v>
      </c>
      <c r="S97" s="381" t="s">
        <v>706</v>
      </c>
      <c r="T97" s="381" t="s">
        <v>706</v>
      </c>
      <c r="U97" s="381" t="s">
        <v>707</v>
      </c>
      <c r="V97" s="381" t="s">
        <v>706</v>
      </c>
      <c r="W97" s="381" t="s">
        <v>707</v>
      </c>
      <c r="X97" s="381" t="s">
        <v>707</v>
      </c>
      <c r="Y97" s="381" t="s">
        <v>706</v>
      </c>
      <c r="Z97" s="381" t="s">
        <v>707</v>
      </c>
      <c r="AA97" s="381" t="s">
        <v>706</v>
      </c>
      <c r="AB97" s="381" t="s">
        <v>706</v>
      </c>
      <c r="AC97" s="381" t="s">
        <v>706</v>
      </c>
      <c r="AD97" s="381" t="s">
        <v>706</v>
      </c>
      <c r="AE97" s="381" t="s">
        <v>706</v>
      </c>
      <c r="AF97" s="382">
        <f>IF(AB97="Si","19",COUNTIF(M97:AE97,"si"))</f>
        <v>7</v>
      </c>
      <c r="AG97" s="296">
        <f t="shared" si="43"/>
        <v>10</v>
      </c>
      <c r="AH97" s="380" t="str">
        <f>IF(AG97=5,"Moderado",IF(AG97=10,"Mayor",IF(AG97=20,"Catastrófico",0)))</f>
        <v>Mayor</v>
      </c>
      <c r="AI97" s="381">
        <f>IF(AH97="","",IF(AH97="Moderado",0.6,IF(AH97="Mayor",0.8,IF(AH97="Catastrófico",1,))))</f>
        <v>0.8</v>
      </c>
      <c r="AJ97" s="380" t="str">
        <f>IF(OR(AND(K97="Rara vez",AH97="Moderado"),AND(K97="Improbable",AH97="Moderado")),"Moderado",IF(OR(AND(K97="Rara vez",AH97="Mayor"),AND(K97="Improbable",AH97="Mayor"),AND(K97="Posible",AH97="Moderado"),AND(K97="Probable",AH97="Moderado")),"Alta",IF(OR(AND(K97="Rara vez",AH97="Catastrófico"),AND(K97="Improbable",AH97="Catastrófico"),AND(K97="Posible",AH97="Catastrófico"),AND(K97="Probable",AH97="Catastrófico"),AND(K97="Casi seguro",AH97="Catastrófico"),AND(K97="Posible",AH97="Moderado"),AND(K97="Probable",AH97="Moderado"),AND(K97="Casi seguro",AH97="Moderado"),AND(K97="Posible",AH97="Mayor"),AND(K97="Probable",AH97="Mayor"),AND(K97="Casi seguro",AH97="Mayor")),"Extremo",)))</f>
        <v>Extremo</v>
      </c>
      <c r="AK97" s="310">
        <v>1</v>
      </c>
      <c r="AL97" s="317" t="s">
        <v>806</v>
      </c>
      <c r="AM97" s="312" t="s">
        <v>742</v>
      </c>
      <c r="AN97" s="312">
        <f t="shared" si="57"/>
        <v>15</v>
      </c>
      <c r="AO97" s="312" t="s">
        <v>741</v>
      </c>
      <c r="AP97" s="312">
        <f t="shared" si="58"/>
        <v>15</v>
      </c>
      <c r="AQ97" s="312" t="s">
        <v>702</v>
      </c>
      <c r="AR97" s="312">
        <f t="shared" si="59"/>
        <v>15</v>
      </c>
      <c r="AS97" s="312" t="s">
        <v>701</v>
      </c>
      <c r="AT97" s="312">
        <f t="shared" si="60"/>
        <v>15</v>
      </c>
      <c r="AU97" s="312" t="s">
        <v>700</v>
      </c>
      <c r="AV97" s="312">
        <f t="shared" si="61"/>
        <v>15</v>
      </c>
      <c r="AW97" s="299" t="s">
        <v>699</v>
      </c>
      <c r="AX97" s="312">
        <f t="shared" si="62"/>
        <v>15</v>
      </c>
      <c r="AY97" s="299" t="s">
        <v>698</v>
      </c>
      <c r="AZ97" s="312">
        <f t="shared" si="63"/>
        <v>15</v>
      </c>
      <c r="BA97" s="313">
        <f>SUM(AN97,AP97,AR97,AT97,AV97,AX97,AZ97)</f>
        <v>105</v>
      </c>
      <c r="BB97" s="312" t="str">
        <f>IF(BA97&gt;=96,"Fuerte",IF(AND(BA97&gt;=86, BA97&lt;96),"Moderado",IF(BA97&lt;86,"Débil")))</f>
        <v>Fuerte</v>
      </c>
      <c r="BC97" s="312" t="s">
        <v>697</v>
      </c>
      <c r="BD97" s="312">
        <f>VALUE(IF(OR(AND(BB97="Fuerte",BC97="Fuerte")),"100",IF(OR(AND(BB97="Fuerte",BC97="Moderado"),AND(BB97="Moderado",BC97="Fuerte"),AND(BB97="Moderado",BC97="Moderado")),"50",IF(OR(AND(BB97="Fuerte",BC97="Débil"),AND(BB97="Moderado",BC97="Débil"),AND(BB97="Débil",BC97="Fuerte"),AND(BB97="Débil",BC97="Moderado"),AND(BB97="Débil",BC97="Débil")),"0",))))</f>
        <v>100</v>
      </c>
      <c r="BE97" s="314" t="str">
        <f>IF(BD97=100,"Fuerte",IF(BD97=50,"Moderado",IF(BD97=0,"Débil")))</f>
        <v>Fuerte</v>
      </c>
      <c r="BF97" s="314">
        <f>AVERAGE(BD97:BD97)</f>
        <v>100</v>
      </c>
      <c r="BG97" s="314" t="str">
        <f>IF(BF97=100,"Fuerte",IF(AND(BF97&lt;=99, BF97&gt;=50),"Moderado",IF(BF97&lt;50,"Débil")))</f>
        <v>Fuerte</v>
      </c>
      <c r="BH97" s="286">
        <f>IF(BG97="Fuerte",(J97-2),IF(BG97="Moderado",(J97-1), IF(BG97="Débil",((J97-0)))))</f>
        <v>2</v>
      </c>
      <c r="BI97" s="286" t="str">
        <f>IF(BH97&lt;=0,"",IF(BH97=1,"Rara vez",IF(BH97=2,"Improbable",IF(BH97=3,"Posible",IF(BH97=4,"Probable",IF(BH97=5,"Casi Seguro"))))))</f>
        <v>Improbable</v>
      </c>
      <c r="BJ97" s="383">
        <f>IF(BI97="","",IF(BI97="Rara vez",0.2,IF(BI97="Improbable",0.4,IF(BI97="Posible",0.6,IF(BI97="Probable",0.8,IF(BI97="Casi seguro",1,))))))</f>
        <v>0.4</v>
      </c>
      <c r="BK97" s="286" t="str">
        <f>IFERROR(IF(AG97=5,"Moderado",IF(AG97=10,"Mayor",IF(AG97=20,"Catastrófico",0))),"")</f>
        <v>Mayor</v>
      </c>
      <c r="BL97" s="383">
        <f>IF(AH97="","",IF(AH97="Moderado",0.6,IF(AH97="Mayor",0.8,IF(AH97="Catastrófico",1,))))</f>
        <v>0.8</v>
      </c>
      <c r="BM97" s="384" t="str">
        <f>IF(OR(AND(KBI97="Rara vez",BK97="Moderado"),AND(BI97="Improbable",BK97="Moderado")),"Moderado",IF(OR(AND(BI97="Rara vez",BK97="Mayor"),AND(BI97="Improbable",BK97="Mayor"),AND(BI97="Posible",BK97="Moderado"),AND(BI97="Probable",BK97="Moderado")),"Alta",IF(OR(AND(BI97="Rara vez",BK97="Catastrófico"),AND(BI97="Improbable",BK97="Catastrófico"),AND(BI97="Posible",BK97="Catastrófico"),AND(BI97="Probable",BK97="Catastrófico"),AND(BI97="Casi seguro",BK97="Catastrófico"),AND(BI97="Posible",BK97="Moderado"),AND(BI97="Probable",BK97="Moderado"),AND(BI97="Casi seguro",BK97="Moderado"),AND(BI97="Posible",BK97="Mayor"),AND(BI97="Probable",BK97="Mayor"),AND(BI97="Casi seguro",BK97="Mayor")),"Extremo",)))</f>
        <v>Alta</v>
      </c>
      <c r="BN97" s="314" t="s">
        <v>696</v>
      </c>
      <c r="BO97" s="385" t="s">
        <v>805</v>
      </c>
      <c r="BP97" s="321" t="s">
        <v>804</v>
      </c>
      <c r="BQ97" s="321" t="s">
        <v>803</v>
      </c>
      <c r="BR97" s="321" t="s">
        <v>802</v>
      </c>
      <c r="BS97" s="321" t="s">
        <v>801</v>
      </c>
      <c r="BT97" s="323">
        <v>44927</v>
      </c>
      <c r="BU97" s="323">
        <v>45291</v>
      </c>
      <c r="BV97" s="297">
        <v>4649</v>
      </c>
      <c r="BW97" s="310"/>
      <c r="BX97" s="346"/>
      <c r="BY97" s="346"/>
      <c r="BZ97" s="346"/>
      <c r="CA97" s="346"/>
      <c r="CB97" s="346"/>
      <c r="CC97" s="346"/>
      <c r="CD97" s="346"/>
      <c r="CE97" s="346"/>
      <c r="CF97" s="346"/>
      <c r="CG97" s="346"/>
      <c r="CH97" s="346"/>
      <c r="CI97" s="346"/>
      <c r="CJ97" s="346"/>
      <c r="CK97" s="346"/>
      <c r="CL97" s="346"/>
      <c r="CM97" s="346"/>
      <c r="CN97" s="346"/>
      <c r="CO97" s="346"/>
      <c r="CP97" s="346"/>
      <c r="CQ97" s="346"/>
    </row>
    <row r="98" spans="1:95" ht="409.5">
      <c r="A98" s="523">
        <v>23</v>
      </c>
      <c r="B98" s="523" t="s">
        <v>800</v>
      </c>
      <c r="C98" s="523" t="s">
        <v>799</v>
      </c>
      <c r="D98" s="523" t="s">
        <v>798</v>
      </c>
      <c r="E98" s="306" t="s">
        <v>797</v>
      </c>
      <c r="F98" s="306" t="s">
        <v>796</v>
      </c>
      <c r="G98" s="523" t="s">
        <v>795</v>
      </c>
      <c r="H98" s="523" t="s">
        <v>709</v>
      </c>
      <c r="I98" s="318" t="s">
        <v>732</v>
      </c>
      <c r="J98" s="535">
        <v>5</v>
      </c>
      <c r="K98" s="516" t="str">
        <f>IF(J98&lt;=0,"",IF(J98=1,"Rara vez",IF(J98=2,"Improbable",IF(J98=3,"Posible",IF(J98=4,"Probable",IF(J98=5,"Casi Seguro"))))))</f>
        <v>Casi Seguro</v>
      </c>
      <c r="L98" s="532">
        <f>IF(K98="","",IF(K98="Rara vez",0.2,IF(K98="Improbable",0.4,IF(K98="Posible",0.6,IF(K98="Probable",0.8,IF(K98="Casi seguro",1,))))))</f>
        <v>1</v>
      </c>
      <c r="M98" s="570" t="s">
        <v>707</v>
      </c>
      <c r="N98" s="570" t="s">
        <v>707</v>
      </c>
      <c r="O98" s="570" t="s">
        <v>707</v>
      </c>
      <c r="P98" s="570" t="s">
        <v>707</v>
      </c>
      <c r="Q98" s="570" t="s">
        <v>707</v>
      </c>
      <c r="R98" s="570" t="s">
        <v>707</v>
      </c>
      <c r="S98" s="570" t="s">
        <v>707</v>
      </c>
      <c r="T98" s="570" t="s">
        <v>707</v>
      </c>
      <c r="U98" s="570" t="s">
        <v>707</v>
      </c>
      <c r="V98" s="570" t="s">
        <v>707</v>
      </c>
      <c r="W98" s="570" t="s">
        <v>707</v>
      </c>
      <c r="X98" s="570" t="s">
        <v>707</v>
      </c>
      <c r="Y98" s="570" t="s">
        <v>707</v>
      </c>
      <c r="Z98" s="570" t="s">
        <v>707</v>
      </c>
      <c r="AA98" s="570" t="s">
        <v>707</v>
      </c>
      <c r="AB98" s="570" t="s">
        <v>706</v>
      </c>
      <c r="AC98" s="570" t="s">
        <v>707</v>
      </c>
      <c r="AD98" s="570" t="s">
        <v>707</v>
      </c>
      <c r="AE98" s="570" t="s">
        <v>706</v>
      </c>
      <c r="AF98" s="534">
        <f>IF(AB98="Si","19",COUNTIF(M98:AE99,"si"))</f>
        <v>17</v>
      </c>
      <c r="AG98" s="296">
        <f t="shared" si="43"/>
        <v>20</v>
      </c>
      <c r="AH98" s="516" t="str">
        <f>IF(AG98=5,"Moderado",IF(AG98=10,"Mayor",IF(AG98=20,"Catastrófico",0)))</f>
        <v>Catastrófico</v>
      </c>
      <c r="AI98" s="532">
        <f>IF(AH98="","",IF(AH98="Moderado",0.6,IF(AH98="Mayor",0.8,IF(AH98="Catastrófico",1,))))</f>
        <v>1</v>
      </c>
      <c r="AJ98" s="516"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310">
        <v>1</v>
      </c>
      <c r="AL98" s="319" t="s">
        <v>794</v>
      </c>
      <c r="AM98" s="312" t="s">
        <v>742</v>
      </c>
      <c r="AN98" s="312">
        <f t="shared" si="57"/>
        <v>15</v>
      </c>
      <c r="AO98" s="312" t="s">
        <v>741</v>
      </c>
      <c r="AP98" s="312">
        <f t="shared" si="58"/>
        <v>15</v>
      </c>
      <c r="AQ98" s="312" t="s">
        <v>702</v>
      </c>
      <c r="AR98" s="312">
        <f t="shared" si="59"/>
        <v>15</v>
      </c>
      <c r="AS98" s="312" t="s">
        <v>720</v>
      </c>
      <c r="AT98" s="312">
        <f t="shared" si="60"/>
        <v>10</v>
      </c>
      <c r="AU98" s="312" t="s">
        <v>700</v>
      </c>
      <c r="AV98" s="312">
        <f t="shared" si="61"/>
        <v>15</v>
      </c>
      <c r="AW98" s="299" t="s">
        <v>699</v>
      </c>
      <c r="AX98" s="312">
        <f t="shared" si="62"/>
        <v>15</v>
      </c>
      <c r="AY98" s="299" t="s">
        <v>698</v>
      </c>
      <c r="AZ98" s="312">
        <f t="shared" si="63"/>
        <v>15</v>
      </c>
      <c r="BA98" s="313">
        <f>SUM(AN98,AP98,AR98,AT98,AV98,AX98,AZ98)</f>
        <v>100</v>
      </c>
      <c r="BB98" s="312" t="str">
        <f>IF(BA98&gt;=96,"Fuerte",IF(AND(BA98&gt;=86, BA98&lt;96),"Moderado",IF(BA98&lt;86,"Débil")))</f>
        <v>Fuerte</v>
      </c>
      <c r="BC98" s="312" t="s">
        <v>697</v>
      </c>
      <c r="BD98" s="312">
        <f>VALUE(IF(OR(AND(BB98="Fuerte",BC98="Fuerte")),"100",IF(OR(AND(BB98="Fuerte",BC98="Moderado"),AND(BB98="Moderado",BC98="Fuerte"),AND(BB98="Moderado",BC98="Moderado")),"50",IF(OR(AND(BB98="Fuerte",BC98="Débil"),AND(BB98="Moderado",BC98="Débil"),AND(BB98="Débil",BC98="Fuerte"),AND(BB98="Débil",BC98="Moderado"),AND(BB98="Débil",BC98="Débil")),"0",))))</f>
        <v>100</v>
      </c>
      <c r="BE98" s="314" t="str">
        <f>IF(BD98=100,"Fuerte",IF(BD98=50,"Moderado",IF(BD98=0,"Débil")))</f>
        <v>Fuerte</v>
      </c>
      <c r="BF98" s="538">
        <f>AVERAGE(BD98:BD102)</f>
        <v>100</v>
      </c>
      <c r="BG98" s="538" t="str">
        <f>IF(BF98=100,"Fuerte",IF(AND(BF98&lt;=99, BF98&gt;=50),"Moderado",IF(BF98&lt;50,"Débil")))</f>
        <v>Fuerte</v>
      </c>
      <c r="BH98" s="525">
        <f>IF(BG98="Fuerte",(J98-2),IF(BG98="Moderado",(J98-1), IF(BG98="Débil",((J98-0)))))</f>
        <v>3</v>
      </c>
      <c r="BI98" s="525" t="str">
        <f>IF(BH98&lt;=0,"",IF(BH98=1,"Rara vez",IF(BH98=2,"Improbable",IF(BH98=3,"Posible",IF(BH98=4,"Probable",IF(BH98=5,"Casi Seguro"))))))</f>
        <v>Posible</v>
      </c>
      <c r="BJ98" s="536">
        <f>IF(BI98="","",IF(BI98="Rara vez",0.2,IF(BI98="Improbable",0.4,IF(BI98="Posible",0.6,IF(BI98="Probable",0.8,IF(BI98="Casi seguro",1,))))))</f>
        <v>0.6</v>
      </c>
      <c r="BK98" s="525" t="str">
        <f>IFERROR(IF(AG98=5,"Moderado",IF(AG98=10,"Mayor",IF(AG98=20,"Catastrófico",0))),"")</f>
        <v>Catastrófico</v>
      </c>
      <c r="BL98" s="536">
        <f>IF(AH98="","",IF(AH98="Moderado",0.6,IF(AH98="Mayor",0.8,IF(AH98="Catastrófico",1,))))</f>
        <v>1</v>
      </c>
      <c r="BM98" s="537"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315" t="s">
        <v>696</v>
      </c>
      <c r="BO98" s="386" t="s">
        <v>793</v>
      </c>
      <c r="BP98" s="297" t="s">
        <v>792</v>
      </c>
      <c r="BQ98" s="297" t="s">
        <v>791</v>
      </c>
      <c r="BR98" s="297" t="s">
        <v>790</v>
      </c>
      <c r="BS98" s="297" t="s">
        <v>789</v>
      </c>
      <c r="BT98" s="323">
        <v>45029</v>
      </c>
      <c r="BU98" s="323" t="s">
        <v>788</v>
      </c>
      <c r="BV98" s="310">
        <v>4480</v>
      </c>
      <c r="BW98" s="310"/>
      <c r="BX98" s="346"/>
      <c r="BY98" s="346"/>
      <c r="BZ98" s="346"/>
      <c r="CA98" s="346"/>
      <c r="CB98" s="346"/>
      <c r="CC98" s="346"/>
      <c r="CD98" s="346"/>
      <c r="CE98" s="346"/>
      <c r="CF98" s="346"/>
      <c r="CG98" s="346"/>
      <c r="CH98" s="346"/>
      <c r="CI98" s="346"/>
      <c r="CJ98" s="346"/>
      <c r="CK98" s="346"/>
      <c r="CL98" s="346"/>
      <c r="CM98" s="346"/>
      <c r="CN98" s="346"/>
      <c r="CO98" s="346"/>
      <c r="CP98" s="346"/>
      <c r="CQ98" s="346"/>
    </row>
    <row r="99" spans="1:95" ht="49.5" customHeight="1">
      <c r="A99" s="524"/>
      <c r="B99" s="524"/>
      <c r="C99" s="524"/>
      <c r="D99" s="524"/>
      <c r="E99" s="306"/>
      <c r="F99" s="306"/>
      <c r="G99" s="524"/>
      <c r="H99" s="524"/>
      <c r="I99" s="318" t="s">
        <v>787</v>
      </c>
      <c r="J99" s="524"/>
      <c r="K99" s="524"/>
      <c r="L99" s="524"/>
      <c r="M99" s="571"/>
      <c r="N99" s="571"/>
      <c r="O99" s="571"/>
      <c r="P99" s="571"/>
      <c r="Q99" s="571"/>
      <c r="R99" s="571"/>
      <c r="S99" s="571"/>
      <c r="T99" s="571"/>
      <c r="U99" s="571"/>
      <c r="V99" s="571"/>
      <c r="W99" s="571"/>
      <c r="X99" s="571"/>
      <c r="Y99" s="571"/>
      <c r="Z99" s="571"/>
      <c r="AA99" s="571"/>
      <c r="AB99" s="571"/>
      <c r="AC99" s="571"/>
      <c r="AD99" s="571"/>
      <c r="AE99" s="571"/>
      <c r="AF99" s="524"/>
      <c r="AG99" s="296">
        <f t="shared" si="43"/>
        <v>5</v>
      </c>
      <c r="AH99" s="524"/>
      <c r="AI99" s="524"/>
      <c r="AJ99" s="524"/>
      <c r="AK99" s="310">
        <v>2</v>
      </c>
      <c r="AL99" s="317" t="s">
        <v>731</v>
      </c>
      <c r="AM99" s="312"/>
      <c r="AN99" s="312" t="str">
        <f t="shared" si="57"/>
        <v/>
      </c>
      <c r="AO99" s="312"/>
      <c r="AP99" s="312" t="str">
        <f t="shared" si="58"/>
        <v/>
      </c>
      <c r="AQ99" s="312"/>
      <c r="AR99" s="312" t="str">
        <f t="shared" si="59"/>
        <v/>
      </c>
      <c r="AS99" s="312"/>
      <c r="AT99" s="312" t="str">
        <f t="shared" si="60"/>
        <v/>
      </c>
      <c r="AU99" s="312"/>
      <c r="AV99" s="312" t="str">
        <f t="shared" si="61"/>
        <v/>
      </c>
      <c r="AW99" s="299"/>
      <c r="AX99" s="312" t="str">
        <f t="shared" si="62"/>
        <v/>
      </c>
      <c r="AY99" s="299"/>
      <c r="AZ99" s="312" t="str">
        <f t="shared" si="63"/>
        <v/>
      </c>
      <c r="BA99" s="313"/>
      <c r="BB99" s="312"/>
      <c r="BC99" s="312"/>
      <c r="BD99" s="312"/>
      <c r="BE99" s="314"/>
      <c r="BF99" s="524"/>
      <c r="BG99" s="524"/>
      <c r="BH99" s="524"/>
      <c r="BI99" s="524"/>
      <c r="BJ99" s="524"/>
      <c r="BK99" s="524"/>
      <c r="BL99" s="524"/>
      <c r="BM99" s="524"/>
      <c r="BN99" s="315" t="s">
        <v>771</v>
      </c>
      <c r="BO99" s="387" t="s">
        <v>786</v>
      </c>
      <c r="BP99" s="321" t="s">
        <v>785</v>
      </c>
      <c r="BQ99" s="297" t="s">
        <v>784</v>
      </c>
      <c r="BR99" s="297" t="s">
        <v>783</v>
      </c>
      <c r="BS99" s="297" t="s">
        <v>782</v>
      </c>
      <c r="BT99" s="323">
        <v>45029</v>
      </c>
      <c r="BU99" s="323" t="s">
        <v>765</v>
      </c>
      <c r="BV99" s="310">
        <v>4480</v>
      </c>
      <c r="BW99" s="310"/>
      <c r="BX99" s="346"/>
      <c r="BY99" s="346"/>
      <c r="BZ99" s="346"/>
      <c r="CA99" s="346"/>
      <c r="CB99" s="346"/>
      <c r="CC99" s="346"/>
      <c r="CD99" s="346"/>
      <c r="CE99" s="346"/>
      <c r="CF99" s="346"/>
      <c r="CG99" s="346"/>
      <c r="CH99" s="346"/>
      <c r="CI99" s="346"/>
      <c r="CJ99" s="346"/>
      <c r="CK99" s="346"/>
      <c r="CL99" s="346"/>
      <c r="CM99" s="346"/>
      <c r="CN99" s="346"/>
      <c r="CO99" s="346"/>
      <c r="CP99" s="346"/>
      <c r="CQ99" s="346"/>
    </row>
    <row r="100" spans="1:95" ht="49.5" customHeight="1">
      <c r="A100" s="524"/>
      <c r="B100" s="524"/>
      <c r="C100" s="524"/>
      <c r="D100" s="524"/>
      <c r="E100" s="306"/>
      <c r="F100" s="306"/>
      <c r="G100" s="524"/>
      <c r="H100" s="524"/>
      <c r="I100" s="318"/>
      <c r="J100" s="524"/>
      <c r="K100" s="524"/>
      <c r="L100" s="524"/>
      <c r="M100" s="571"/>
      <c r="N100" s="571"/>
      <c r="O100" s="571"/>
      <c r="P100" s="571"/>
      <c r="Q100" s="571"/>
      <c r="R100" s="571"/>
      <c r="S100" s="571"/>
      <c r="T100" s="571"/>
      <c r="U100" s="571"/>
      <c r="V100" s="571"/>
      <c r="W100" s="571"/>
      <c r="X100" s="571"/>
      <c r="Y100" s="571"/>
      <c r="Z100" s="571"/>
      <c r="AA100" s="571"/>
      <c r="AB100" s="571"/>
      <c r="AC100" s="571"/>
      <c r="AD100" s="571"/>
      <c r="AE100" s="571"/>
      <c r="AF100" s="524"/>
      <c r="AG100" s="296"/>
      <c r="AH100" s="524"/>
      <c r="AI100" s="524"/>
      <c r="AJ100" s="524"/>
      <c r="AK100" s="310"/>
      <c r="AL100" s="317"/>
      <c r="AM100" s="312"/>
      <c r="AN100" s="312"/>
      <c r="AO100" s="312"/>
      <c r="AP100" s="312"/>
      <c r="AQ100" s="312"/>
      <c r="AR100" s="312"/>
      <c r="AS100" s="312"/>
      <c r="AT100" s="312"/>
      <c r="AU100" s="312"/>
      <c r="AV100" s="312"/>
      <c r="AW100" s="299"/>
      <c r="AX100" s="312"/>
      <c r="AY100" s="299"/>
      <c r="AZ100" s="312"/>
      <c r="BA100" s="313"/>
      <c r="BB100" s="312"/>
      <c r="BC100" s="312"/>
      <c r="BD100" s="312"/>
      <c r="BE100" s="314"/>
      <c r="BF100" s="524"/>
      <c r="BG100" s="524"/>
      <c r="BH100" s="524"/>
      <c r="BI100" s="524"/>
      <c r="BJ100" s="524"/>
      <c r="BK100" s="524"/>
      <c r="BL100" s="524"/>
      <c r="BM100" s="524"/>
      <c r="BN100" s="315" t="s">
        <v>771</v>
      </c>
      <c r="BO100" s="387" t="s">
        <v>781</v>
      </c>
      <c r="BP100" s="321" t="s">
        <v>780</v>
      </c>
      <c r="BQ100" s="321" t="s">
        <v>779</v>
      </c>
      <c r="BR100" s="321" t="s">
        <v>778</v>
      </c>
      <c r="BS100" s="321" t="s">
        <v>777</v>
      </c>
      <c r="BT100" s="323">
        <v>45029</v>
      </c>
      <c r="BU100" s="323" t="s">
        <v>765</v>
      </c>
      <c r="BV100" s="310">
        <v>4480</v>
      </c>
      <c r="BW100" s="310"/>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row>
    <row r="101" spans="1:95" ht="49.5" customHeight="1">
      <c r="A101" s="524"/>
      <c r="B101" s="524"/>
      <c r="C101" s="524"/>
      <c r="D101" s="524"/>
      <c r="E101" s="306"/>
      <c r="F101" s="306"/>
      <c r="G101" s="524"/>
      <c r="H101" s="524"/>
      <c r="I101" s="318" t="s">
        <v>758</v>
      </c>
      <c r="J101" s="524"/>
      <c r="K101" s="524"/>
      <c r="L101" s="524"/>
      <c r="M101" s="571"/>
      <c r="N101" s="571"/>
      <c r="O101" s="571"/>
      <c r="P101" s="571"/>
      <c r="Q101" s="571"/>
      <c r="R101" s="571"/>
      <c r="S101" s="571"/>
      <c r="T101" s="571"/>
      <c r="U101" s="571"/>
      <c r="V101" s="571"/>
      <c r="W101" s="571"/>
      <c r="X101" s="571"/>
      <c r="Y101" s="571"/>
      <c r="Z101" s="571"/>
      <c r="AA101" s="571"/>
      <c r="AB101" s="571"/>
      <c r="AC101" s="571"/>
      <c r="AD101" s="571"/>
      <c r="AE101" s="571"/>
      <c r="AF101" s="524"/>
      <c r="AG101" s="296">
        <f t="shared" si="43"/>
        <v>5</v>
      </c>
      <c r="AH101" s="524"/>
      <c r="AI101" s="524"/>
      <c r="AJ101" s="524"/>
      <c r="AK101" s="310">
        <v>3</v>
      </c>
      <c r="AL101" s="317" t="s">
        <v>731</v>
      </c>
      <c r="AM101" s="312"/>
      <c r="AN101" s="312" t="str">
        <f t="shared" si="57"/>
        <v/>
      </c>
      <c r="AO101" s="312"/>
      <c r="AP101" s="312" t="str">
        <f t="shared" si="58"/>
        <v/>
      </c>
      <c r="AQ101" s="312"/>
      <c r="AR101" s="312" t="str">
        <f t="shared" si="59"/>
        <v/>
      </c>
      <c r="AS101" s="312"/>
      <c r="AT101" s="312" t="str">
        <f t="shared" si="60"/>
        <v/>
      </c>
      <c r="AU101" s="312"/>
      <c r="AV101" s="312" t="str">
        <f t="shared" si="61"/>
        <v/>
      </c>
      <c r="AW101" s="299"/>
      <c r="AX101" s="312" t="str">
        <f t="shared" si="62"/>
        <v/>
      </c>
      <c r="AY101" s="299"/>
      <c r="AZ101" s="312" t="str">
        <f t="shared" si="63"/>
        <v/>
      </c>
      <c r="BA101" s="313"/>
      <c r="BB101" s="312"/>
      <c r="BC101" s="312"/>
      <c r="BD101" s="312"/>
      <c r="BE101" s="314"/>
      <c r="BF101" s="524"/>
      <c r="BG101" s="524"/>
      <c r="BH101" s="524"/>
      <c r="BI101" s="524"/>
      <c r="BJ101" s="524"/>
      <c r="BK101" s="524"/>
      <c r="BL101" s="524"/>
      <c r="BM101" s="524"/>
      <c r="BN101" s="315" t="s">
        <v>771</v>
      </c>
      <c r="BO101" s="387" t="s">
        <v>776</v>
      </c>
      <c r="BP101" s="321" t="s">
        <v>775</v>
      </c>
      <c r="BQ101" s="321" t="s">
        <v>774</v>
      </c>
      <c r="BR101" s="321" t="s">
        <v>773</v>
      </c>
      <c r="BS101" s="321" t="s">
        <v>772</v>
      </c>
      <c r="BT101" s="323">
        <v>45029</v>
      </c>
      <c r="BU101" s="323" t="s">
        <v>765</v>
      </c>
      <c r="BV101" s="310">
        <v>4480</v>
      </c>
      <c r="BW101" s="310"/>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row>
    <row r="102" spans="1:95" ht="49.5" customHeight="1">
      <c r="A102" s="524"/>
      <c r="B102" s="524"/>
      <c r="C102" s="524"/>
      <c r="D102" s="524"/>
      <c r="E102" s="306"/>
      <c r="F102" s="306"/>
      <c r="G102" s="524"/>
      <c r="H102" s="524"/>
      <c r="I102" s="318" t="s">
        <v>728</v>
      </c>
      <c r="J102" s="524"/>
      <c r="K102" s="524"/>
      <c r="L102" s="524"/>
      <c r="M102" s="571"/>
      <c r="N102" s="571"/>
      <c r="O102" s="571"/>
      <c r="P102" s="571"/>
      <c r="Q102" s="571"/>
      <c r="R102" s="571"/>
      <c r="S102" s="571"/>
      <c r="T102" s="571"/>
      <c r="U102" s="571"/>
      <c r="V102" s="571"/>
      <c r="W102" s="571"/>
      <c r="X102" s="571"/>
      <c r="Y102" s="571"/>
      <c r="Z102" s="571"/>
      <c r="AA102" s="571"/>
      <c r="AB102" s="571"/>
      <c r="AC102" s="571"/>
      <c r="AD102" s="571"/>
      <c r="AE102" s="571"/>
      <c r="AF102" s="524"/>
      <c r="AG102" s="296">
        <f t="shared" si="43"/>
        <v>5</v>
      </c>
      <c r="AH102" s="524"/>
      <c r="AI102" s="524"/>
      <c r="AJ102" s="524"/>
      <c r="AK102" s="310">
        <v>4</v>
      </c>
      <c r="AL102" s="317" t="s">
        <v>731</v>
      </c>
      <c r="AM102" s="312"/>
      <c r="AN102" s="312" t="str">
        <f t="shared" si="57"/>
        <v/>
      </c>
      <c r="AO102" s="312"/>
      <c r="AP102" s="312" t="str">
        <f t="shared" si="58"/>
        <v/>
      </c>
      <c r="AQ102" s="312"/>
      <c r="AR102" s="312" t="str">
        <f t="shared" si="59"/>
        <v/>
      </c>
      <c r="AS102" s="312"/>
      <c r="AT102" s="312" t="str">
        <f t="shared" si="60"/>
        <v/>
      </c>
      <c r="AU102" s="312"/>
      <c r="AV102" s="312" t="str">
        <f t="shared" si="61"/>
        <v/>
      </c>
      <c r="AW102" s="299"/>
      <c r="AX102" s="312" t="str">
        <f t="shared" si="62"/>
        <v/>
      </c>
      <c r="AY102" s="299"/>
      <c r="AZ102" s="312" t="str">
        <f t="shared" si="63"/>
        <v/>
      </c>
      <c r="BA102" s="313"/>
      <c r="BB102" s="312"/>
      <c r="BC102" s="312"/>
      <c r="BD102" s="312"/>
      <c r="BE102" s="314"/>
      <c r="BF102" s="524"/>
      <c r="BG102" s="524"/>
      <c r="BH102" s="524"/>
      <c r="BI102" s="524"/>
      <c r="BJ102" s="524"/>
      <c r="BK102" s="524"/>
      <c r="BL102" s="524"/>
      <c r="BM102" s="524"/>
      <c r="BN102" s="315" t="s">
        <v>771</v>
      </c>
      <c r="BO102" s="387" t="s">
        <v>770</v>
      </c>
      <c r="BP102" s="321" t="s">
        <v>769</v>
      </c>
      <c r="BQ102" s="321" t="s">
        <v>768</v>
      </c>
      <c r="BR102" s="321" t="s">
        <v>767</v>
      </c>
      <c r="BS102" s="321" t="s">
        <v>766</v>
      </c>
      <c r="BT102" s="323">
        <v>45029</v>
      </c>
      <c r="BU102" s="323" t="s">
        <v>765</v>
      </c>
      <c r="BV102" s="310">
        <v>4480</v>
      </c>
      <c r="BW102" s="310"/>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row>
    <row r="103" spans="1:95" ht="270" customHeight="1">
      <c r="A103" s="308">
        <v>24</v>
      </c>
      <c r="B103" s="308" t="s">
        <v>764</v>
      </c>
      <c r="C103" s="308" t="s">
        <v>763</v>
      </c>
      <c r="D103" s="308" t="s">
        <v>762</v>
      </c>
      <c r="E103" s="340" t="s">
        <v>761</v>
      </c>
      <c r="F103" s="340" t="s">
        <v>760</v>
      </c>
      <c r="G103" s="308" t="s">
        <v>759</v>
      </c>
      <c r="H103" s="308" t="s">
        <v>709</v>
      </c>
      <c r="I103" s="308" t="s">
        <v>758</v>
      </c>
      <c r="J103" s="308">
        <v>2</v>
      </c>
      <c r="K103" s="380" t="str">
        <f>IF(J103&lt;=0,"",IF(J103=1,"Rara vez",IF(J103=2,"Improbable",IF(J103=3,"Posible",IF(J103=4,"Probable",IF(J103=5,"Casi Seguro"))))))</f>
        <v>Improbable</v>
      </c>
      <c r="L103" s="381">
        <f>IF(K103="","",IF(K103="Rara vez",0.2,IF(K103="Improbable",0.4,IF(K103="Posible",0.6,IF(K103="Probable",0.8,IF(K103="Casi seguro",1,))))))</f>
        <v>0.4</v>
      </c>
      <c r="M103" s="381" t="s">
        <v>706</v>
      </c>
      <c r="N103" s="381" t="s">
        <v>707</v>
      </c>
      <c r="O103" s="381" t="s">
        <v>706</v>
      </c>
      <c r="P103" s="381" t="s">
        <v>706</v>
      </c>
      <c r="Q103" s="381" t="s">
        <v>706</v>
      </c>
      <c r="R103" s="381" t="s">
        <v>706</v>
      </c>
      <c r="S103" s="381" t="s">
        <v>706</v>
      </c>
      <c r="T103" s="381" t="s">
        <v>706</v>
      </c>
      <c r="U103" s="381" t="s">
        <v>706</v>
      </c>
      <c r="V103" s="381" t="s">
        <v>707</v>
      </c>
      <c r="W103" s="381" t="s">
        <v>706</v>
      </c>
      <c r="X103" s="381" t="s">
        <v>707</v>
      </c>
      <c r="Y103" s="381" t="s">
        <v>706</v>
      </c>
      <c r="Z103" s="381" t="s">
        <v>707</v>
      </c>
      <c r="AA103" s="381" t="s">
        <v>707</v>
      </c>
      <c r="AB103" s="381" t="s">
        <v>706</v>
      </c>
      <c r="AC103" s="381" t="s">
        <v>707</v>
      </c>
      <c r="AD103" s="381" t="s">
        <v>706</v>
      </c>
      <c r="AE103" s="381" t="s">
        <v>706</v>
      </c>
      <c r="AF103" s="382">
        <f>IF(AB103="Si","19",COUNTIF(M103:AE103,"si"))</f>
        <v>6</v>
      </c>
      <c r="AG103" s="296">
        <f t="shared" si="43"/>
        <v>10</v>
      </c>
      <c r="AH103" s="380" t="str">
        <f>IF(AG103=5,"Moderado",IF(AG103=10,"Mayor",IF(AG103=20,"Catastrófico",0)))</f>
        <v>Mayor</v>
      </c>
      <c r="AI103" s="381">
        <v>0.6</v>
      </c>
      <c r="AJ103" s="380" t="str">
        <f>IF(OR(AND(K103="Rara vez",AH103="Moderado"),AND(K103="Improbable",AH103="Moderado")),"Moderado",IF(OR(AND(K103="Rara vez",AH103="Mayor"),AND(K103="Improbable",AH103="Mayor"),AND(K103="Posible",AH103="Moderado"),AND(K103="Probable",AH103="Moderado")),"Alta",IF(OR(AND(K103="Rara vez",AH103="Catastrófico"),AND(K103="Improbable",AH103="Catastrófico"),AND(K103="Posible",AH103="Catastrófico"),AND(K103="Probable",AH103="Catastrófico"),AND(K103="Casi seguro",AH103="Catastrófico"),AND(K103="Posible",AH103="Moderado"),AND(K103="Probable",AH103="Moderado"),AND(K103="Casi seguro",AH103="Moderado"),AND(K103="Posible",AH103="Mayor"),AND(K103="Probable",AH103="Mayor"),AND(K103="Casi seguro",AH103="Mayor")),"Extremo",)))</f>
        <v>Alta</v>
      </c>
      <c r="AK103" s="297">
        <v>1</v>
      </c>
      <c r="AL103" s="388" t="s">
        <v>757</v>
      </c>
      <c r="AM103" s="299" t="s">
        <v>742</v>
      </c>
      <c r="AN103" s="299">
        <f t="shared" si="57"/>
        <v>15</v>
      </c>
      <c r="AO103" s="299" t="s">
        <v>741</v>
      </c>
      <c r="AP103" s="299">
        <f t="shared" si="58"/>
        <v>15</v>
      </c>
      <c r="AQ103" s="299" t="s">
        <v>702</v>
      </c>
      <c r="AR103" s="299">
        <f t="shared" si="59"/>
        <v>15</v>
      </c>
      <c r="AS103" s="299" t="s">
        <v>720</v>
      </c>
      <c r="AT103" s="299">
        <f t="shared" si="60"/>
        <v>10</v>
      </c>
      <c r="AU103" s="299" t="s">
        <v>700</v>
      </c>
      <c r="AV103" s="299">
        <f t="shared" si="61"/>
        <v>15</v>
      </c>
      <c r="AW103" s="299" t="s">
        <v>699</v>
      </c>
      <c r="AX103" s="299">
        <f t="shared" si="62"/>
        <v>15</v>
      </c>
      <c r="AY103" s="299" t="s">
        <v>698</v>
      </c>
      <c r="AZ103" s="299">
        <f t="shared" si="63"/>
        <v>15</v>
      </c>
      <c r="BA103" s="300">
        <f>SUM(AN103,AP103,AR103,AT103,AV103,AX103,AZ103)</f>
        <v>100</v>
      </c>
      <c r="BB103" s="299" t="str">
        <f>IF(BA103&gt;=96,"Fuerte",IF(AND(BA103&gt;=86, BA103&lt;96),"Moderado",IF(BA103&lt;86,"Débil")))</f>
        <v>Fuerte</v>
      </c>
      <c r="BC103" s="299" t="s">
        <v>697</v>
      </c>
      <c r="BD103" s="299">
        <f>VALUE(IF(OR(AND(BB103="Fuerte",BC103="Fuerte")),"100",IF(OR(AND(BB103="Fuerte",BC103="Moderado"),AND(BB103="Moderado",BC103="Fuerte"),AND(BB103="Moderado",BC103="Moderado")),"50",IF(OR(AND(BB103="Fuerte",BC103="Débil"),AND(BB103="Moderado",BC103="Débil"),AND(BB103="Débil",BC103="Fuerte"),AND(BB103="Débil",BC103="Moderado"),AND(BB103="Débil",BC103="Débil")),"0",))))</f>
        <v>100</v>
      </c>
      <c r="BE103" s="301" t="str">
        <f>IF(BD103=100,"Fuerte",IF(BD103=50,"Moderado",IF(BD103=0,"Débil")))</f>
        <v>Fuerte</v>
      </c>
      <c r="BF103" s="301">
        <f>AVERAGE(BD103:BD103)</f>
        <v>100</v>
      </c>
      <c r="BG103" s="301" t="str">
        <f>IF(BF103=100,"Fuerte",IF(AND(BF103&lt;=99, BF103&gt;=50),"Moderado",IF(BF103&lt;50,"Débil")))</f>
        <v>Fuerte</v>
      </c>
      <c r="BH103" s="286">
        <f>IF(BG103="Fuerte",(J103-2),IF(BG103="Moderado",(J103-1), IF(BG103="Débil",((J103-0)))))</f>
        <v>0</v>
      </c>
      <c r="BI103" s="286" t="str">
        <f>IF(BH103&lt;=0,"Rara vez",IF(BH103=1,"Rara vez",IF(BH103=2,"Improbable",IF(BH103=3,"Posible",IF(BH103=4,"Probable",IF(BH103=5,"Casi Seguro"))))))</f>
        <v>Rara vez</v>
      </c>
      <c r="BJ103" s="381">
        <f>IF(BI103="","",IF(BI103="Rara vez",0.2,IF(BI103="Improbable",0.4,IF(BI103="Posible",0.6,IF(BI103="Probable",0.8,IF(BI103="Casi seguro",1,))))))</f>
        <v>0.2</v>
      </c>
      <c r="BK103" s="286" t="str">
        <f>IFERROR(IF(AG103=5,"Moderado",IF(AG103=10,"Mayor",IF(AG103=20,"Catastrófico",0))),"")</f>
        <v>Mayor</v>
      </c>
      <c r="BL103" s="381">
        <f>IF(AH103="","",IF(AH103="Moderado",0.6,IF(AH103="Mayor",0.8,IF(AH103="Catastrófico",1,))))</f>
        <v>0.8</v>
      </c>
      <c r="BM103" s="286" t="str">
        <f>IF(OR(AND(KBI103="Rara vez",BK103="Moderado"),AND(BI103="Improbable",BK103="Moderado")),"Moderado",IF(OR(AND(BI103="Rara vez",BK103="Mayor"),AND(BI103="Improbable",BK103="Mayor"),AND(BI103="Posible",BK103="Moderado"),AND(BI103="Probable",BK103="Moderado")),"Alta",IF(OR(AND(BI103="Rara vez",BK103="Catastrófico"),AND(BI103="Improbable",BK103="Catastrófico"),AND(BI103="Posible",BK103="Catastrófico"),AND(BI103="Probable",BK103="Catastrófico"),AND(BI103="Casi seguro",BK103="Catastrófico"),AND(BI103="Posible",BK103="Moderado"),AND(BI103="Probable",BK103="Moderado"),AND(BI103="Casi seguro",BK103="Moderado"),AND(BI103="Posible",BK103="Mayor"),AND(BI103="Probable",BK103="Mayor"),AND(BI103="Casi seguro",BK103="Mayor")),"Extremo",)))</f>
        <v>Alta</v>
      </c>
      <c r="BN103" s="301" t="s">
        <v>696</v>
      </c>
      <c r="BO103" s="389" t="s">
        <v>756</v>
      </c>
      <c r="BP103" s="321" t="s">
        <v>755</v>
      </c>
      <c r="BQ103" s="321" t="s">
        <v>755</v>
      </c>
      <c r="BR103" s="321" t="s">
        <v>754</v>
      </c>
      <c r="BS103" s="321" t="s">
        <v>753</v>
      </c>
      <c r="BT103" s="316">
        <v>44991</v>
      </c>
      <c r="BU103" s="316">
        <v>45291</v>
      </c>
      <c r="BV103" s="316">
        <v>4455</v>
      </c>
      <c r="BW103" s="297"/>
      <c r="BX103" s="278"/>
      <c r="BY103" s="278"/>
      <c r="BZ103" s="278"/>
      <c r="CA103" s="278"/>
      <c r="CB103" s="278"/>
      <c r="CC103" s="278"/>
      <c r="CD103" s="278"/>
      <c r="CE103" s="278"/>
      <c r="CF103" s="278"/>
      <c r="CG103" s="278"/>
      <c r="CH103" s="278"/>
      <c r="CI103" s="278"/>
      <c r="CJ103" s="278"/>
      <c r="CK103" s="278"/>
      <c r="CL103" s="278"/>
      <c r="CM103" s="278"/>
      <c r="CN103" s="278"/>
      <c r="CO103" s="278"/>
      <c r="CP103" s="278"/>
      <c r="CQ103" s="278"/>
    </row>
    <row r="104" spans="1:95" ht="105" customHeight="1">
      <c r="A104" s="535">
        <v>25</v>
      </c>
      <c r="B104" s="523" t="s">
        <v>752</v>
      </c>
      <c r="C104" s="523" t="s">
        <v>751</v>
      </c>
      <c r="D104" s="523" t="s">
        <v>750</v>
      </c>
      <c r="E104" s="307" t="s">
        <v>749</v>
      </c>
      <c r="F104" s="307" t="s">
        <v>748</v>
      </c>
      <c r="G104" s="523" t="s">
        <v>747</v>
      </c>
      <c r="H104" s="523" t="s">
        <v>709</v>
      </c>
      <c r="I104" s="308" t="s">
        <v>728</v>
      </c>
      <c r="J104" s="535">
        <v>4</v>
      </c>
      <c r="K104" s="516" t="str">
        <f>IF(J104&lt;=0,"",IF(J104=1,"Rara vez",IF(J104=2,"Improbable",IF(J104=3,"Posible",IF(J104=4,"Probable",IF(J104=5,"Casi Seguro"))))))</f>
        <v>Probable</v>
      </c>
      <c r="L104" s="532">
        <f>IF(K104="","",IF(K104="Rara vez",0.2,IF(K104="Improbable",0.4,IF(K104="Posible",0.6,IF(K104="Probable",0.8,IF(K104="Casi seguro",1,))))))</f>
        <v>0.8</v>
      </c>
      <c r="M104" s="532" t="s">
        <v>707</v>
      </c>
      <c r="N104" s="532" t="s">
        <v>707</v>
      </c>
      <c r="O104" s="532" t="s">
        <v>706</v>
      </c>
      <c r="P104" s="532" t="s">
        <v>706</v>
      </c>
      <c r="Q104" s="532" t="s">
        <v>707</v>
      </c>
      <c r="R104" s="532" t="s">
        <v>707</v>
      </c>
      <c r="S104" s="532" t="s">
        <v>706</v>
      </c>
      <c r="T104" s="532" t="s">
        <v>706</v>
      </c>
      <c r="U104" s="532" t="s">
        <v>706</v>
      </c>
      <c r="V104" s="532" t="s">
        <v>707</v>
      </c>
      <c r="W104" s="532" t="s">
        <v>707</v>
      </c>
      <c r="X104" s="532" t="s">
        <v>707</v>
      </c>
      <c r="Y104" s="532" t="s">
        <v>707</v>
      </c>
      <c r="Z104" s="532" t="s">
        <v>707</v>
      </c>
      <c r="AA104" s="532" t="s">
        <v>706</v>
      </c>
      <c r="AB104" s="532" t="s">
        <v>706</v>
      </c>
      <c r="AC104" s="532" t="s">
        <v>707</v>
      </c>
      <c r="AD104" s="532" t="s">
        <v>706</v>
      </c>
      <c r="AE104" s="532" t="s">
        <v>706</v>
      </c>
      <c r="AF104" s="534">
        <f>IF(AB104="Si","19",COUNTIF(M104:AE105,"si"))</f>
        <v>10</v>
      </c>
      <c r="AG104" s="296">
        <f t="shared" si="43"/>
        <v>10</v>
      </c>
      <c r="AH104" s="516" t="str">
        <f>IF(AG104=5,"Moderado",IF(AG104=10,"Mayor",IF(AG104=20,"Catastrófico",0)))</f>
        <v>Mayor</v>
      </c>
      <c r="AI104" s="532">
        <f>IF(AH104="","",IF(AH104="Moderado",0.6,IF(AH104="Mayor",0.8,IF(AH104="Catastrófico",1,))))</f>
        <v>0.8</v>
      </c>
      <c r="AJ104" s="516" t="str">
        <f>IF(OR(AND(K104="Rara vez",AH104="Moderado"),AND(K104="Improbable",AH104="Moderado")),"Moderado",IF(OR(AND(K104="Rara vez",AH104="Mayor"),AND(K104="Improbable",AH104="Mayor"),AND(K104="Posible",AH104="Moderado"),AND(K104="Probable",AH104="Moderado")),"Alta",IF(OR(AND(K104="Rara vez",AH104="Catastrófico"),AND(K104="Improbable",AH104="Catastrófico"),AND(K104="Posible",AH104="Catastrófico"),AND(K104="Probable",AH104="Catastrófico"),AND(K104="Casi seguro",AH104="Catastrófico"),AND(K104="Posible",AH104="Moderado"),AND(K104="Probable",AH104="Moderado"),AND(K104="Casi seguro",AH104="Moderado"),AND(K104="Posible",AH104="Mayor"),AND(K104="Probable",AH104="Mayor"),AND(K104="Casi seguro",AH104="Mayor")),"Extremo",)))</f>
        <v>Extremo</v>
      </c>
      <c r="AK104" s="310">
        <v>1</v>
      </c>
      <c r="AL104" s="317" t="s">
        <v>746</v>
      </c>
      <c r="AM104" s="312" t="s">
        <v>742</v>
      </c>
      <c r="AN104" s="312">
        <f t="shared" si="57"/>
        <v>15</v>
      </c>
      <c r="AO104" s="312" t="s">
        <v>741</v>
      </c>
      <c r="AP104" s="312">
        <f t="shared" si="58"/>
        <v>15</v>
      </c>
      <c r="AQ104" s="312" t="s">
        <v>702</v>
      </c>
      <c r="AR104" s="312">
        <f t="shared" si="59"/>
        <v>15</v>
      </c>
      <c r="AS104" s="312" t="s">
        <v>701</v>
      </c>
      <c r="AT104" s="312">
        <f t="shared" si="60"/>
        <v>15</v>
      </c>
      <c r="AU104" s="312" t="s">
        <v>700</v>
      </c>
      <c r="AV104" s="312">
        <f t="shared" si="61"/>
        <v>15</v>
      </c>
      <c r="AW104" s="299" t="s">
        <v>699</v>
      </c>
      <c r="AX104" s="312">
        <f t="shared" si="62"/>
        <v>15</v>
      </c>
      <c r="AY104" s="299" t="s">
        <v>698</v>
      </c>
      <c r="AZ104" s="312">
        <f t="shared" si="63"/>
        <v>15</v>
      </c>
      <c r="BA104" s="313">
        <f t="shared" ref="BA104:BA105" si="73">SUM(AN104,AP104,AR104,AT104,AV104,AX104,AZ104)</f>
        <v>105</v>
      </c>
      <c r="BB104" s="312" t="str">
        <f t="shared" ref="BB104:BB105" si="74">IF(BA104&gt;=96,"Fuerte",IF(AND(BA104&gt;=86, BA104&lt;96),"Moderado",IF(BA104&lt;86,"Débil")))</f>
        <v>Fuerte</v>
      </c>
      <c r="BC104" s="312" t="s">
        <v>697</v>
      </c>
      <c r="BD104" s="312">
        <f t="shared" ref="BD104:BD105" si="75">VALUE(IF(OR(AND(BB104="Fuerte",BC104="Fuerte")),"100",IF(OR(AND(BB104="Fuerte",BC104="Moderado"),AND(BB104="Moderado",BC104="Fuerte"),AND(BB104="Moderado",BC104="Moderado")),"50",IF(OR(AND(BB104="Fuerte",BC104="Débil"),AND(BB104="Moderado",BC104="Débil"),AND(BB104="Débil",BC104="Fuerte"),AND(BB104="Débil",BC104="Moderado"),AND(BB104="Débil",BC104="Débil")),"0",))))</f>
        <v>100</v>
      </c>
      <c r="BE104" s="314" t="str">
        <f t="shared" ref="BE104:BE105" si="76">IF(BD104=100,"Fuerte",IF(BD104=50,"Moderado",IF(BD104=0,"Débil")))</f>
        <v>Fuerte</v>
      </c>
      <c r="BF104" s="538">
        <f>AVERAGE(BD104:BD107)</f>
        <v>100</v>
      </c>
      <c r="BG104" s="538" t="str">
        <f>IF(BF104=100,"Fuerte",IF(AND(BF104&lt;=99, BF104&gt;=50),"Moderado",IF(BF104&lt;50,"Débil")))</f>
        <v>Fuerte</v>
      </c>
      <c r="BH104" s="525">
        <f>IF(BG104="Fuerte",(J104-2),IF(BG104="Moderado",(J104-1), IF(BG104="Débil",((J104-0)))))</f>
        <v>2</v>
      </c>
      <c r="BI104" s="525" t="str">
        <f>IF(BH104&lt;=0,"",IF(BH104=1,"Rara vez",IF(BH104=2,"Improbable",IF(BH104=3,"Posible",IF(BH104=4,"Probable",IF(BH104=5,"Casi Seguro"))))))</f>
        <v>Improbable</v>
      </c>
      <c r="BJ104" s="536">
        <f>IF(BI104="","",IF(BI104="Rara vez",0.2,IF(BI104="Improbable",0.4,IF(BI104="Posible",0.6,IF(BI104="Probable",0.8,IF(BI104="Casi seguro",1,))))))</f>
        <v>0.4</v>
      </c>
      <c r="BK104" s="525" t="str">
        <f>IFERROR(IF(AG104=5,"Moderado",IF(AG104=10,"Mayor",IF(AG104=20,"Catastrófico",0))),"")</f>
        <v>Mayor</v>
      </c>
      <c r="BL104" s="536">
        <f>IF(AH104="","",IF(AH104="Moderado",0.6,IF(AH104="Mayor",0.8,IF(AH104="Catastrófico",1,))))</f>
        <v>0.8</v>
      </c>
      <c r="BM104" s="537" t="str">
        <f>IF(OR(AND(KBI104="Rara vez",BK104="Moderado"),AND(BI104="Improbable",BK104="Moderado")),"Moderado",IF(OR(AND(BI104="Rara vez",BK104="Mayor"),AND(BI104="Improbable",BK104="Mayor"),AND(BI104="Posible",BK104="Moderado"),AND(BI104="Probable",BK104="Moderado")),"Alta",IF(OR(AND(BI104="Rara vez",BK104="Catastrófico"),AND(BI104="Improbable",BK104="Catastrófico"),AND(BI104="Posible",BK104="Catastrófico"),AND(BI104="Probable",BK104="Catastrófico"),AND(BI104="Casi seguro",BK104="Catastrófico"),AND(BI104="Posible",BK104="Moderado"),AND(BI104="Probable",BK104="Moderado"),AND(BI104="Casi seguro",BK104="Moderado"),AND(BI104="Posible",BK104="Mayor"),AND(BI104="Probable",BK104="Mayor"),AND(BI104="Casi seguro",BK104="Mayor")),"Extremo",)))</f>
        <v>Alta</v>
      </c>
      <c r="BN104" s="314" t="s">
        <v>696</v>
      </c>
      <c r="BO104" s="297" t="s">
        <v>745</v>
      </c>
      <c r="BP104" s="297" t="s">
        <v>739</v>
      </c>
      <c r="BQ104" s="297" t="s">
        <v>738</v>
      </c>
      <c r="BR104" s="297" t="s">
        <v>737</v>
      </c>
      <c r="BS104" s="297" t="s">
        <v>736</v>
      </c>
      <c r="BT104" s="316" t="s">
        <v>735</v>
      </c>
      <c r="BU104" s="316" t="s">
        <v>734</v>
      </c>
      <c r="BV104" s="281"/>
      <c r="BW104" s="297"/>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row>
    <row r="105" spans="1:95" ht="133.5" customHeight="1">
      <c r="A105" s="524"/>
      <c r="B105" s="524"/>
      <c r="C105" s="524"/>
      <c r="D105" s="524"/>
      <c r="E105" s="306" t="s">
        <v>744</v>
      </c>
      <c r="F105" s="306"/>
      <c r="G105" s="524"/>
      <c r="H105" s="524"/>
      <c r="I105" s="308" t="s">
        <v>708</v>
      </c>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296">
        <f t="shared" si="43"/>
        <v>5</v>
      </c>
      <c r="AH105" s="524"/>
      <c r="AI105" s="524"/>
      <c r="AJ105" s="524"/>
      <c r="AK105" s="310">
        <v>2</v>
      </c>
      <c r="AL105" s="317" t="s">
        <v>743</v>
      </c>
      <c r="AM105" s="312" t="s">
        <v>742</v>
      </c>
      <c r="AN105" s="312">
        <f t="shared" si="57"/>
        <v>15</v>
      </c>
      <c r="AO105" s="312" t="s">
        <v>741</v>
      </c>
      <c r="AP105" s="312">
        <f t="shared" si="58"/>
        <v>15</v>
      </c>
      <c r="AQ105" s="312" t="s">
        <v>702</v>
      </c>
      <c r="AR105" s="312">
        <f t="shared" si="59"/>
        <v>15</v>
      </c>
      <c r="AS105" s="312" t="s">
        <v>701</v>
      </c>
      <c r="AT105" s="312">
        <f t="shared" si="60"/>
        <v>15</v>
      </c>
      <c r="AU105" s="312" t="s">
        <v>700</v>
      </c>
      <c r="AV105" s="312">
        <f t="shared" si="61"/>
        <v>15</v>
      </c>
      <c r="AW105" s="299" t="s">
        <v>699</v>
      </c>
      <c r="AX105" s="312">
        <f t="shared" si="62"/>
        <v>15</v>
      </c>
      <c r="AY105" s="299" t="s">
        <v>698</v>
      </c>
      <c r="AZ105" s="312">
        <f t="shared" si="63"/>
        <v>15</v>
      </c>
      <c r="BA105" s="313">
        <f t="shared" si="73"/>
        <v>105</v>
      </c>
      <c r="BB105" s="312" t="str">
        <f t="shared" si="74"/>
        <v>Fuerte</v>
      </c>
      <c r="BC105" s="312" t="s">
        <v>697</v>
      </c>
      <c r="BD105" s="312">
        <f t="shared" si="75"/>
        <v>100</v>
      </c>
      <c r="BE105" s="314" t="str">
        <f t="shared" si="76"/>
        <v>Fuerte</v>
      </c>
      <c r="BF105" s="524"/>
      <c r="BG105" s="524"/>
      <c r="BH105" s="524"/>
      <c r="BI105" s="524"/>
      <c r="BJ105" s="524"/>
      <c r="BK105" s="524"/>
      <c r="BL105" s="524"/>
      <c r="BM105" s="524"/>
      <c r="BN105" s="314" t="s">
        <v>696</v>
      </c>
      <c r="BO105" s="297" t="s">
        <v>740</v>
      </c>
      <c r="BP105" s="297" t="s">
        <v>739</v>
      </c>
      <c r="BQ105" s="297" t="s">
        <v>738</v>
      </c>
      <c r="BR105" s="297" t="s">
        <v>737</v>
      </c>
      <c r="BS105" s="297" t="s">
        <v>736</v>
      </c>
      <c r="BT105" s="316" t="s">
        <v>735</v>
      </c>
      <c r="BU105" s="316" t="s">
        <v>734</v>
      </c>
      <c r="BV105" s="297"/>
      <c r="BW105" s="297"/>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row>
    <row r="106" spans="1:95" ht="15.75" customHeight="1">
      <c r="A106" s="524"/>
      <c r="B106" s="524"/>
      <c r="C106" s="524"/>
      <c r="D106" s="524"/>
      <c r="E106" s="306"/>
      <c r="F106" s="306"/>
      <c r="G106" s="524"/>
      <c r="H106" s="524"/>
      <c r="I106" s="308" t="s">
        <v>733</v>
      </c>
      <c r="J106" s="524"/>
      <c r="K106" s="524"/>
      <c r="L106" s="524"/>
      <c r="M106" s="524"/>
      <c r="N106" s="524"/>
      <c r="O106" s="524"/>
      <c r="P106" s="524"/>
      <c r="Q106" s="524"/>
      <c r="R106" s="524"/>
      <c r="S106" s="524"/>
      <c r="T106" s="524"/>
      <c r="U106" s="524"/>
      <c r="V106" s="524"/>
      <c r="W106" s="524"/>
      <c r="X106" s="524"/>
      <c r="Y106" s="524"/>
      <c r="Z106" s="524"/>
      <c r="AA106" s="524"/>
      <c r="AB106" s="524"/>
      <c r="AC106" s="524"/>
      <c r="AD106" s="524"/>
      <c r="AE106" s="524"/>
      <c r="AF106" s="524"/>
      <c r="AG106" s="296">
        <f t="shared" si="43"/>
        <v>5</v>
      </c>
      <c r="AH106" s="524"/>
      <c r="AI106" s="524"/>
      <c r="AJ106" s="524"/>
      <c r="AK106" s="310">
        <v>3</v>
      </c>
      <c r="AL106" s="317" t="s">
        <v>731</v>
      </c>
      <c r="AM106" s="312"/>
      <c r="AN106" s="312" t="str">
        <f t="shared" si="57"/>
        <v/>
      </c>
      <c r="AO106" s="312"/>
      <c r="AP106" s="312" t="str">
        <f t="shared" si="58"/>
        <v/>
      </c>
      <c r="AQ106" s="312"/>
      <c r="AR106" s="312" t="str">
        <f t="shared" si="59"/>
        <v/>
      </c>
      <c r="AS106" s="312"/>
      <c r="AT106" s="312" t="str">
        <f t="shared" si="60"/>
        <v/>
      </c>
      <c r="AU106" s="312"/>
      <c r="AV106" s="312" t="str">
        <f t="shared" si="61"/>
        <v/>
      </c>
      <c r="AW106" s="299"/>
      <c r="AX106" s="312" t="str">
        <f t="shared" si="62"/>
        <v/>
      </c>
      <c r="AY106" s="299"/>
      <c r="AZ106" s="312" t="str">
        <f t="shared" si="63"/>
        <v/>
      </c>
      <c r="BA106" s="313"/>
      <c r="BB106" s="312"/>
      <c r="BC106" s="312"/>
      <c r="BD106" s="312"/>
      <c r="BE106" s="314"/>
      <c r="BF106" s="524"/>
      <c r="BG106" s="524"/>
      <c r="BH106" s="524"/>
      <c r="BI106" s="524"/>
      <c r="BJ106" s="524"/>
      <c r="BK106" s="524"/>
      <c r="BL106" s="524"/>
      <c r="BM106" s="524"/>
      <c r="BN106" s="314"/>
      <c r="BO106" s="297"/>
      <c r="BP106" s="297"/>
      <c r="BQ106" s="297"/>
      <c r="BR106" s="297"/>
      <c r="BS106" s="297"/>
      <c r="BT106" s="316"/>
      <c r="BU106" s="316"/>
      <c r="BV106" s="297"/>
      <c r="BW106" s="297"/>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row>
    <row r="107" spans="1:95" ht="15.75" customHeight="1">
      <c r="A107" s="524"/>
      <c r="B107" s="524"/>
      <c r="C107" s="524"/>
      <c r="D107" s="524"/>
      <c r="E107" s="306"/>
      <c r="F107" s="306"/>
      <c r="G107" s="524"/>
      <c r="H107" s="524"/>
      <c r="I107" s="308" t="s">
        <v>732</v>
      </c>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296">
        <f t="shared" si="43"/>
        <v>5</v>
      </c>
      <c r="AH107" s="524"/>
      <c r="AI107" s="524"/>
      <c r="AJ107" s="524"/>
      <c r="AK107" s="310">
        <v>4</v>
      </c>
      <c r="AL107" s="317" t="s">
        <v>731</v>
      </c>
      <c r="AM107" s="312"/>
      <c r="AN107" s="312" t="str">
        <f t="shared" si="57"/>
        <v/>
      </c>
      <c r="AO107" s="312"/>
      <c r="AP107" s="312" t="str">
        <f t="shared" si="58"/>
        <v/>
      </c>
      <c r="AQ107" s="312"/>
      <c r="AR107" s="312" t="str">
        <f t="shared" si="59"/>
        <v/>
      </c>
      <c r="AS107" s="312"/>
      <c r="AT107" s="312" t="str">
        <f t="shared" si="60"/>
        <v/>
      </c>
      <c r="AU107" s="312"/>
      <c r="AV107" s="312" t="str">
        <f t="shared" si="61"/>
        <v/>
      </c>
      <c r="AW107" s="299"/>
      <c r="AX107" s="312" t="str">
        <f t="shared" si="62"/>
        <v/>
      </c>
      <c r="AY107" s="299"/>
      <c r="AZ107" s="312" t="str">
        <f t="shared" si="63"/>
        <v/>
      </c>
      <c r="BA107" s="313"/>
      <c r="BB107" s="312"/>
      <c r="BC107" s="312"/>
      <c r="BD107" s="312"/>
      <c r="BE107" s="314"/>
      <c r="BF107" s="524"/>
      <c r="BG107" s="524"/>
      <c r="BH107" s="524"/>
      <c r="BI107" s="524"/>
      <c r="BJ107" s="524"/>
      <c r="BK107" s="524"/>
      <c r="BL107" s="524"/>
      <c r="BM107" s="524"/>
      <c r="BN107" s="314"/>
      <c r="BO107" s="297"/>
      <c r="BP107" s="297"/>
      <c r="BQ107" s="297"/>
      <c r="BR107" s="297"/>
      <c r="BS107" s="297"/>
      <c r="BT107" s="316"/>
      <c r="BU107" s="316"/>
      <c r="BV107" s="297"/>
      <c r="BW107" s="297"/>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row>
    <row r="108" spans="1:95" ht="112.5" customHeight="1">
      <c r="A108" s="390">
        <v>26</v>
      </c>
      <c r="B108" s="308" t="s">
        <v>715</v>
      </c>
      <c r="C108" s="308" t="s">
        <v>714</v>
      </c>
      <c r="D108" s="308" t="s">
        <v>713</v>
      </c>
      <c r="E108" s="308" t="s">
        <v>730</v>
      </c>
      <c r="F108" s="308" t="s">
        <v>730</v>
      </c>
      <c r="G108" s="308" t="s">
        <v>729</v>
      </c>
      <c r="H108" s="308" t="s">
        <v>709</v>
      </c>
      <c r="I108" s="308" t="s">
        <v>728</v>
      </c>
      <c r="J108" s="379">
        <v>2</v>
      </c>
      <c r="K108" s="391" t="str">
        <f>IF(J108&lt;=0,"",IF(J108=1,"Rara vez",IF(J108=2,"Improbable",IF(J108=3,"Posible",IF(J108=4,"Probable",IF(J108=5,"Casi Seguro"))))))</f>
        <v>Improbable</v>
      </c>
      <c r="L108" s="381">
        <f>IF(K108="","",IF(K108="Rara vez",0.2,IF(K108="Improbable",0.4,IF(K108="Posible",0.6,IF(K108="Probable",0.8,IF(K108="Casi seguro",1,))))))</f>
        <v>0.4</v>
      </c>
      <c r="M108" s="381" t="s">
        <v>707</v>
      </c>
      <c r="N108" s="381" t="s">
        <v>707</v>
      </c>
      <c r="O108" s="381" t="s">
        <v>707</v>
      </c>
      <c r="P108" s="381" t="s">
        <v>707</v>
      </c>
      <c r="Q108" s="381" t="s">
        <v>707</v>
      </c>
      <c r="R108" s="381" t="s">
        <v>707</v>
      </c>
      <c r="S108" s="381" t="s">
        <v>707</v>
      </c>
      <c r="T108" s="381" t="s">
        <v>707</v>
      </c>
      <c r="U108" s="381" t="s">
        <v>706</v>
      </c>
      <c r="V108" s="381" t="s">
        <v>707</v>
      </c>
      <c r="W108" s="381" t="s">
        <v>707</v>
      </c>
      <c r="X108" s="381" t="s">
        <v>707</v>
      </c>
      <c r="Y108" s="381" t="s">
        <v>707</v>
      </c>
      <c r="Z108" s="381" t="s">
        <v>707</v>
      </c>
      <c r="AA108" s="381" t="s">
        <v>707</v>
      </c>
      <c r="AB108" s="381" t="s">
        <v>706</v>
      </c>
      <c r="AC108" s="381" t="s">
        <v>707</v>
      </c>
      <c r="AD108" s="381" t="s">
        <v>707</v>
      </c>
      <c r="AE108" s="381" t="s">
        <v>706</v>
      </c>
      <c r="AF108" s="382">
        <f>IF(AB108="Si","19",COUNTIF(M108:AE108,"si"))</f>
        <v>16</v>
      </c>
      <c r="AG108" s="296">
        <f t="shared" si="43"/>
        <v>20</v>
      </c>
      <c r="AH108" s="391" t="str">
        <f>IF(AG108=5,"Moderado",IF(AG108=10,"Mayor",IF(AG108=20,"Catastrófico",0)))</f>
        <v>Catastrófico</v>
      </c>
      <c r="AI108" s="381">
        <f>IF(AH108="","",IF(AH108="Moderado",0.6,IF(AH108="Mayor",0.8,IF(AH108="Catastrófico",1,))))</f>
        <v>1</v>
      </c>
      <c r="AJ108" s="391"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Extremo</v>
      </c>
      <c r="AK108" s="392">
        <v>1</v>
      </c>
      <c r="AL108" s="393" t="s">
        <v>727</v>
      </c>
      <c r="AM108" s="312" t="s">
        <v>704</v>
      </c>
      <c r="AN108" s="312">
        <f t="shared" si="57"/>
        <v>0</v>
      </c>
      <c r="AO108" s="312" t="s">
        <v>703</v>
      </c>
      <c r="AP108" s="312">
        <f t="shared" si="58"/>
        <v>0</v>
      </c>
      <c r="AQ108" s="312" t="s">
        <v>702</v>
      </c>
      <c r="AR108" s="312">
        <f t="shared" si="59"/>
        <v>15</v>
      </c>
      <c r="AS108" s="312" t="s">
        <v>720</v>
      </c>
      <c r="AT108" s="312">
        <f t="shared" si="60"/>
        <v>10</v>
      </c>
      <c r="AU108" s="312" t="s">
        <v>700</v>
      </c>
      <c r="AV108" s="312">
        <f t="shared" si="61"/>
        <v>15</v>
      </c>
      <c r="AW108" s="299" t="s">
        <v>699</v>
      </c>
      <c r="AX108" s="312">
        <f t="shared" si="62"/>
        <v>15</v>
      </c>
      <c r="AY108" s="299" t="s">
        <v>698</v>
      </c>
      <c r="AZ108" s="312">
        <f t="shared" si="63"/>
        <v>15</v>
      </c>
      <c r="BA108" s="313">
        <f t="shared" ref="BA108" si="77">SUM(AN108,AP108,AR108,AT108,AV108,AX108,AZ108)</f>
        <v>70</v>
      </c>
      <c r="BB108" s="312" t="str">
        <f t="shared" ref="BB108" si="78">IF(BA108&gt;=96,"Fuerte",IF(AND(BA108&gt;=86, BA108&lt;96),"Moderado",IF(BA108&lt;86,"Débil")))</f>
        <v>Débil</v>
      </c>
      <c r="BC108" s="312" t="s">
        <v>92</v>
      </c>
      <c r="BD108" s="312">
        <f t="shared" ref="BD108" si="79">VALUE(IF(OR(AND(BB108="Fuerte",BC108="Fuerte")),"100",IF(OR(AND(BB108="Fuerte",BC108="Moderado"),AND(BB108="Moderado",BC108="Fuerte"),AND(BB108="Moderado",BC108="Moderado")),"50",IF(OR(AND(BB108="Fuerte",BC108="Débil"),AND(BB108="Moderado",BC108="Débil"),AND(BB108="Débil",BC108="Fuerte"),AND(BB108="Débil",BC108="Moderado"),AND(BB108="Débil",BC108="Débil")),"0",))))</f>
        <v>0</v>
      </c>
      <c r="BE108" s="314" t="str">
        <f t="shared" ref="BE108" si="80">IF(BD108=100,"Fuerte",IF(BD108=50,"Moderado",IF(BD108=0,"Débil")))</f>
        <v>Débil</v>
      </c>
      <c r="BF108" s="314">
        <f>AVERAGE(BD108:BD108)</f>
        <v>0</v>
      </c>
      <c r="BG108" s="314" t="str">
        <f>IF(BF108=100,"Fuerte",IF(AND(BF108&lt;=99, BF108&gt;=50),"Moderado",IF(BF108&lt;50,"Débil")))</f>
        <v>Débil</v>
      </c>
      <c r="BH108" s="286">
        <f>IF(BG108="Fuerte",(J108-2),IF(BG108="Moderado",(J108-1), IF(BG108="Débil",((J108-0)))))</f>
        <v>2</v>
      </c>
      <c r="BI108" s="286" t="str">
        <f>IF(BH108&lt;=0,"",IF(BH108=1,"Rara vez",IF(BH108=2,"Improbable",IF(BH108=3,"Posible",IF(BH108=4,"Probable",IF(BH108=5,"Casi Seguro"))))))</f>
        <v>Improbable</v>
      </c>
      <c r="BJ108" s="383">
        <f>IF(BI108="","",IF(BI108="Rara vez",0.2,IF(BI108="Improbable",0.4,IF(BI108="Posible",0.6,IF(BI108="Probable",0.8,IF(BI108="Casi seguro",1,))))))</f>
        <v>0.4</v>
      </c>
      <c r="BK108" s="394" t="str">
        <f>IFERROR(IF(AG108=5,"Moderado",IF(AG108=10,"Mayor",IF(AG108=20,"Catastrófico",0))),"")</f>
        <v>Catastrófico</v>
      </c>
      <c r="BL108" s="383">
        <f>IF(AH108="","",IF(AH108="Moderado",0.6,IF(AH108="Mayor",0.8,IF(AH108="Catastrófico",1,))))</f>
        <v>1</v>
      </c>
      <c r="BM108" s="395"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Extremo</v>
      </c>
      <c r="BN108" s="314" t="s">
        <v>696</v>
      </c>
      <c r="BO108" s="307" t="s">
        <v>726</v>
      </c>
      <c r="BP108" s="307" t="s">
        <v>725</v>
      </c>
      <c r="BQ108" s="307" t="s">
        <v>724</v>
      </c>
      <c r="BR108" s="307" t="s">
        <v>716</v>
      </c>
      <c r="BS108" s="307"/>
      <c r="BT108" s="396">
        <v>45423</v>
      </c>
      <c r="BU108" s="396">
        <v>45382</v>
      </c>
      <c r="BV108" s="321">
        <v>4607</v>
      </c>
      <c r="BW108" s="310"/>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row>
    <row r="109" spans="1:95" ht="102" customHeight="1">
      <c r="A109" s="397">
        <v>27</v>
      </c>
      <c r="B109" s="308" t="s">
        <v>715</v>
      </c>
      <c r="C109" s="308" t="s">
        <v>714</v>
      </c>
      <c r="D109" s="308" t="s">
        <v>713</v>
      </c>
      <c r="E109" s="308" t="s">
        <v>723</v>
      </c>
      <c r="F109" s="308" t="s">
        <v>723</v>
      </c>
      <c r="G109" s="308" t="s">
        <v>722</v>
      </c>
      <c r="H109" s="308" t="s">
        <v>709</v>
      </c>
      <c r="I109" s="308" t="s">
        <v>708</v>
      </c>
      <c r="J109" s="379">
        <v>2</v>
      </c>
      <c r="K109" s="391" t="str">
        <f>IF(J109&lt;=0,"",IF(J109=1,"Rara vez",IF(J109=2,"Improbable",IF(J109=3,"Posible",IF(J109=4,"Probable",IF(J109=5,"Casi Seguro"))))))</f>
        <v>Improbable</v>
      </c>
      <c r="L109" s="381">
        <f>IF(K109="","",IF(K109="Rara vez",0.2,IF(K109="Improbable",0.4,IF(K109="Posible",0.6,IF(K109="Probable",0.8,IF(K109="Casi seguro",1,))))))</f>
        <v>0.4</v>
      </c>
      <c r="M109" s="381" t="s">
        <v>707</v>
      </c>
      <c r="N109" s="381" t="s">
        <v>707</v>
      </c>
      <c r="O109" s="381" t="s">
        <v>707</v>
      </c>
      <c r="P109" s="381" t="s">
        <v>707</v>
      </c>
      <c r="Q109" s="381" t="s">
        <v>707</v>
      </c>
      <c r="R109" s="381" t="s">
        <v>707</v>
      </c>
      <c r="S109" s="381" t="s">
        <v>707</v>
      </c>
      <c r="T109" s="381" t="s">
        <v>707</v>
      </c>
      <c r="U109" s="381" t="s">
        <v>707</v>
      </c>
      <c r="V109" s="381" t="s">
        <v>707</v>
      </c>
      <c r="W109" s="381" t="s">
        <v>707</v>
      </c>
      <c r="X109" s="381" t="s">
        <v>707</v>
      </c>
      <c r="Y109" s="381" t="s">
        <v>707</v>
      </c>
      <c r="Z109" s="381" t="s">
        <v>707</v>
      </c>
      <c r="AA109" s="381" t="s">
        <v>707</v>
      </c>
      <c r="AB109" s="381" t="s">
        <v>707</v>
      </c>
      <c r="AC109" s="381" t="s">
        <v>707</v>
      </c>
      <c r="AD109" s="381" t="s">
        <v>707</v>
      </c>
      <c r="AE109" s="381" t="s">
        <v>707</v>
      </c>
      <c r="AF109" s="382" t="str">
        <f>IF(AB109="Si","19",COUNTIF(M109:AE109,"si"))</f>
        <v>19</v>
      </c>
      <c r="AG109" s="296">
        <f t="shared" si="43"/>
        <v>20</v>
      </c>
      <c r="AH109" s="391" t="str">
        <f>IF(AG109=5,"Moderado",IF(AG109=10,"Mayor",IF(AG109=20,"Catastrófico",0)))</f>
        <v>Catastrófico</v>
      </c>
      <c r="AI109" s="381">
        <f>IF(AH109="","",IF(AH109="Leve",0.2,IF(AH109="Menor",0.4,IF(AH109="Moderado",0.6,IF(AH109="Mayor",0.8,IF(AH109="Catastrófico",1,))))))</f>
        <v>1</v>
      </c>
      <c r="AJ109" s="391"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Extremo</v>
      </c>
      <c r="AK109" s="392">
        <v>1</v>
      </c>
      <c r="AL109" s="393" t="s">
        <v>721</v>
      </c>
      <c r="AM109" s="314" t="s">
        <v>704</v>
      </c>
      <c r="AN109" s="312">
        <f t="shared" si="57"/>
        <v>0</v>
      </c>
      <c r="AO109" s="314" t="s">
        <v>703</v>
      </c>
      <c r="AP109" s="312">
        <f t="shared" si="58"/>
        <v>0</v>
      </c>
      <c r="AQ109" s="314" t="s">
        <v>702</v>
      </c>
      <c r="AR109" s="312">
        <f t="shared" si="59"/>
        <v>15</v>
      </c>
      <c r="AS109" s="314" t="s">
        <v>720</v>
      </c>
      <c r="AT109" s="312">
        <f t="shared" si="60"/>
        <v>10</v>
      </c>
      <c r="AU109" s="314" t="s">
        <v>700</v>
      </c>
      <c r="AV109" s="312">
        <f t="shared" si="61"/>
        <v>15</v>
      </c>
      <c r="AW109" s="301" t="s">
        <v>699</v>
      </c>
      <c r="AX109" s="312">
        <f t="shared" si="62"/>
        <v>15</v>
      </c>
      <c r="AY109" s="301" t="s">
        <v>698</v>
      </c>
      <c r="AZ109" s="312">
        <f t="shared" si="63"/>
        <v>15</v>
      </c>
      <c r="BA109" s="313">
        <f>SUM(AN109,AP109,AR109,AT109,AV109,AX109,AZ109)</f>
        <v>70</v>
      </c>
      <c r="BB109" s="312" t="str">
        <f>IF(BA109&gt;=96,"Fuerte",IF(AND(BA109&gt;=86, BA109&lt;96),"Moderado",IF(BA109&lt;86,"Débil")))</f>
        <v>Débil</v>
      </c>
      <c r="BC109" s="312" t="s">
        <v>92</v>
      </c>
      <c r="BD109" s="312">
        <f>VALUE(IF(OR(AND(BB109="Fuerte",BC109="Fuerte")),"100",IF(OR(AND(BB109="Fuerte",BC109="Moderado"),AND(BB109="Moderado",BC109="Fuerte"),AND(BB109="Moderado",BC109="Moderado")),"50",IF(OR(AND(BB109="Fuerte",BC109="Débil"),AND(BB109="Moderado",BC109="Débil"),AND(BB109="Débil",BC109="Fuerte"),AND(BB109="Débil",BC109="Moderado"),AND(BB109="Débil",BC109="Débil")),"0",))))</f>
        <v>0</v>
      </c>
      <c r="BE109" s="314" t="str">
        <f>IF(BD109=100,"Fuerte",IF(BD109=50,"Moderado",IF(BD109=0,"Débil")))</f>
        <v>Débil</v>
      </c>
      <c r="BF109" s="314">
        <f>AVERAGE(BD109:BD109)</f>
        <v>0</v>
      </c>
      <c r="BG109" s="314" t="str">
        <f>IF(BF109=100,"Fuerte",IF(AND(BF109&lt;=99, BF109&gt;=50),"Moderado",IF(BF109&lt;50,"Débil")))</f>
        <v>Débil</v>
      </c>
      <c r="BH109" s="286">
        <f>IF(BG109="Fuerte",(J109-2),IF(BG109="Moderado",(J109-1), IF(BG109="Débil",((J109-0)))))</f>
        <v>2</v>
      </c>
      <c r="BI109" s="286" t="str">
        <f>IF(BH109&lt;=0,"",IF(BH109=1,"Rara vez",IF(BH109=2,"Improbable",IF(BH109=3,"Posible",IF(BH109=4,"Probable",IF(BH109=5,"Casi Seguro"))))))</f>
        <v>Improbable</v>
      </c>
      <c r="BJ109" s="383">
        <f>IF(BI109="","",IF(BI109="Rara vez",0.2,IF(BI109="Improbable",0.4,IF(BI109="Posible",0.6,IF(BI109="Probable",0.8,IF(BI109="Casi seguro",1,))))))</f>
        <v>0.4</v>
      </c>
      <c r="BK109" s="394" t="str">
        <f>IFERROR(IF(AG109=5,"Moderado",IF(AG109=10,"Mayor",IF(AG109=20,"Catastrófico",0))),"")</f>
        <v>Catastrófico</v>
      </c>
      <c r="BL109" s="383">
        <f>IF(AH109="","",IF(AH109="Moderado",0.6,IF(AH109="Mayor",0.8,IF(AH109="Catastrófico",1,))))</f>
        <v>1</v>
      </c>
      <c r="BM109" s="395"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Extremo</v>
      </c>
      <c r="BN109" s="314" t="s">
        <v>696</v>
      </c>
      <c r="BO109" s="307" t="s">
        <v>719</v>
      </c>
      <c r="BP109" s="307" t="s">
        <v>718</v>
      </c>
      <c r="BQ109" s="307" t="s">
        <v>717</v>
      </c>
      <c r="BR109" s="307" t="s">
        <v>716</v>
      </c>
      <c r="BS109" s="307"/>
      <c r="BT109" s="396">
        <v>45423</v>
      </c>
      <c r="BU109" s="396">
        <v>45382</v>
      </c>
      <c r="BV109" s="321">
        <v>4608</v>
      </c>
      <c r="BW109" s="310"/>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row>
    <row r="110" spans="1:95" ht="120.75" customHeight="1">
      <c r="A110" s="398">
        <v>28</v>
      </c>
      <c r="B110" s="308" t="s">
        <v>715</v>
      </c>
      <c r="C110" s="308" t="s">
        <v>714</v>
      </c>
      <c r="D110" s="308" t="s">
        <v>713</v>
      </c>
      <c r="E110" s="318" t="s">
        <v>712</v>
      </c>
      <c r="F110" s="318" t="s">
        <v>711</v>
      </c>
      <c r="G110" s="308" t="s">
        <v>710</v>
      </c>
      <c r="H110" s="308" t="s">
        <v>709</v>
      </c>
      <c r="I110" s="308" t="s">
        <v>708</v>
      </c>
      <c r="J110" s="379">
        <v>3</v>
      </c>
      <c r="K110" s="391" t="str">
        <f>IF(J110&lt;=0,"",IF(J110=1,"Rara vez",IF(J110=2,"Improbable",IF(J110=3,"Posible",IF(J110=4,"Probable",IF(J110=5,"Casi Seguro"))))))</f>
        <v>Posible</v>
      </c>
      <c r="L110" s="381">
        <f>IF(K110="","",IF(K110="Rara vez",0.2,IF(K110="Improbable",0.4,IF(K110="Posible",0.6,IF(K110="Probable",0.8,IF(K110="Casi seguro",1,))))))</f>
        <v>0.6</v>
      </c>
      <c r="M110" s="381" t="s">
        <v>707</v>
      </c>
      <c r="N110" s="381" t="s">
        <v>707</v>
      </c>
      <c r="O110" s="381" t="s">
        <v>707</v>
      </c>
      <c r="P110" s="381" t="s">
        <v>707</v>
      </c>
      <c r="Q110" s="381" t="s">
        <v>707</v>
      </c>
      <c r="R110" s="381" t="s">
        <v>707</v>
      </c>
      <c r="S110" s="381" t="s">
        <v>707</v>
      </c>
      <c r="T110" s="381" t="s">
        <v>707</v>
      </c>
      <c r="U110" s="381" t="s">
        <v>706</v>
      </c>
      <c r="V110" s="381" t="s">
        <v>707</v>
      </c>
      <c r="W110" s="381" t="s">
        <v>707</v>
      </c>
      <c r="X110" s="381" t="s">
        <v>707</v>
      </c>
      <c r="Y110" s="381" t="s">
        <v>707</v>
      </c>
      <c r="Z110" s="381" t="s">
        <v>707</v>
      </c>
      <c r="AA110" s="381" t="s">
        <v>707</v>
      </c>
      <c r="AB110" s="381" t="s">
        <v>706</v>
      </c>
      <c r="AC110" s="381" t="s">
        <v>707</v>
      </c>
      <c r="AD110" s="381" t="s">
        <v>707</v>
      </c>
      <c r="AE110" s="381" t="s">
        <v>706</v>
      </c>
      <c r="AF110" s="382">
        <f>IF(AB110="Si","19",COUNTIF(M110:AE110,"si"))</f>
        <v>16</v>
      </c>
      <c r="AG110" s="296">
        <f t="shared" si="43"/>
        <v>20</v>
      </c>
      <c r="AH110" s="391" t="str">
        <f>IF(AG110=5,"Moderado",IF(AG110=10,"Mayor",IF(AG110=20,"Catastrófico",0)))</f>
        <v>Catastrófico</v>
      </c>
      <c r="AI110" s="381">
        <f>IF(AH110="","",IF(AH110="Leve",0.2,IF(AH110="Menor",0.4,IF(AH110="Moderado",0.6,IF(AH110="Mayor",0.8,IF(AH110="Catastrófico",1,))))))</f>
        <v>1</v>
      </c>
      <c r="AJ110" s="391" t="str">
        <f>IF(OR(AND(K110="Rara vez",AH110="Moderado"),AND(K110="Improbable",AH110="Moderado")),"Moderado",IF(OR(AND(K110="Rara vez",AH110="Mayor"),AND(K110="Improbable",AH110="Mayor"),AND(K110="Posible",AH110="Moderado"),AND(K110="Probable",AH110="Moderado")),"Alta",IF(OR(AND(K110="Rara vez",AH110="Catastrófico"),AND(K110="Improbable",AH110="Catastrófico"),AND(K110="Posible",AH110="Catastrófico"),AND(K110="Probable",AH110="Catastrófico"),AND(K110="Casi seguro",AH110="Catastrófico"),AND(K110="Posible",AH110="Moderado"),AND(K110="Probable",AH110="Moderado"),AND(K110="Casi seguro",AH110="Moderado"),AND(K110="Posible",AH110="Mayor"),AND(K110="Probable",AH110="Mayor"),AND(K110="Casi seguro",AH110="Mayor")),"Extremo",)))</f>
        <v>Extremo</v>
      </c>
      <c r="AK110" s="392">
        <v>1</v>
      </c>
      <c r="AL110" s="393" t="s">
        <v>705</v>
      </c>
      <c r="AM110" s="314" t="s">
        <v>704</v>
      </c>
      <c r="AN110" s="312">
        <f t="shared" si="57"/>
        <v>0</v>
      </c>
      <c r="AO110" s="314" t="s">
        <v>703</v>
      </c>
      <c r="AP110" s="312">
        <f t="shared" si="58"/>
        <v>0</v>
      </c>
      <c r="AQ110" s="314" t="s">
        <v>702</v>
      </c>
      <c r="AR110" s="312">
        <f t="shared" si="59"/>
        <v>15</v>
      </c>
      <c r="AS110" s="314" t="s">
        <v>701</v>
      </c>
      <c r="AT110" s="312">
        <f t="shared" si="60"/>
        <v>15</v>
      </c>
      <c r="AU110" s="314" t="s">
        <v>700</v>
      </c>
      <c r="AV110" s="312">
        <f t="shared" si="61"/>
        <v>15</v>
      </c>
      <c r="AW110" s="301" t="s">
        <v>699</v>
      </c>
      <c r="AX110" s="312">
        <f t="shared" si="62"/>
        <v>15</v>
      </c>
      <c r="AY110" s="301" t="s">
        <v>698</v>
      </c>
      <c r="AZ110" s="312">
        <f t="shared" si="63"/>
        <v>15</v>
      </c>
      <c r="BA110" s="313">
        <f>SUM(AN110,AP110,AR110,AT110,AV110,AX110,AZ110)</f>
        <v>75</v>
      </c>
      <c r="BB110" s="312" t="str">
        <f>IF(BA110&gt;=96,"Fuerte",IF(AND(BA110&gt;=86, BA110&lt;96),"Moderado",IF(BA110&lt;86,"Débil")))</f>
        <v>Débil</v>
      </c>
      <c r="BC110" s="312" t="s">
        <v>92</v>
      </c>
      <c r="BD110" s="312">
        <f>VALUE(IF(OR(AND(BB110="Fuerte",BC110="Fuerte")),"100",IF(OR(AND(BB110="Fuerte",BC110="Moderado"),AND(BB110="Moderado",BC110="Fuerte"),AND(BB110="Moderado",BC110="Moderado")),"50",IF(OR(AND(BB110="Fuerte",BC110="Débil"),AND(BB110="Moderado",BC110="Débil"),AND(BB110="Débil",BC110="Fuerte"),AND(BB110="Débil",BC110="Moderado"),AND(BB110="Débil",BC110="Débil")),"0",))))</f>
        <v>0</v>
      </c>
      <c r="BE110" s="314" t="str">
        <f>IF(BD110=100,"Fuerte",IF(BD110=50,"Moderado",IF(BD110=0,"Débil")))</f>
        <v>Débil</v>
      </c>
      <c r="BF110" s="314">
        <f>AVERAGE(BD110:BD110)</f>
        <v>0</v>
      </c>
      <c r="BG110" s="314" t="str">
        <f>IF(BF110=100,"Fuerte",IF(AND(BF110&lt;=99, BF110&gt;=50),"Moderado",IF(BF110&lt;50,"Débil")))</f>
        <v>Débil</v>
      </c>
      <c r="BH110" s="286">
        <f>IF(BG110="Fuerte",(J110-2),IF(BG110="Moderado",(J110-1), IF(BG110="Débil",((J110-0)))))</f>
        <v>3</v>
      </c>
      <c r="BI110" s="286" t="str">
        <f>IF(BH110&lt;=0,"",IF(BH110=1,"Rara vez",IF(BH110=2,"Improbable",IF(BH110=3,"Posible",IF(BH110=4,"Probable",IF(BH110=5,"Casi Seguro"))))))</f>
        <v>Posible</v>
      </c>
      <c r="BJ110" s="383">
        <f>IF(BI110="","",IF(BI110="Rara vez",0.2,IF(BI110="Improbable",0.4,IF(BI110="Posible",0.6,IF(BI110="Probable",0.8,IF(BI110="Casi seguro",1,))))))</f>
        <v>0.6</v>
      </c>
      <c r="BK110" s="394" t="str">
        <f>IFERROR(IF(AG110=5,"Moderado",IF(AG110=10,"Mayor",IF(AG110=20,"Catastrófico",0))),"")</f>
        <v>Catastrófico</v>
      </c>
      <c r="BL110" s="383">
        <f>IF(AH110="","",IF(AH110="Moderado",0.6,IF(AH110="Mayor",0.8,IF(AH110="Catastrófico",1,))))</f>
        <v>1</v>
      </c>
      <c r="BM110" s="395" t="str">
        <f>IF(OR(AND(KBI110="Rara vez",BK110="Moderado"),AND(BI110="Improbable",BK110="Moderado")),"Moderado",IF(OR(AND(BI110="Rara vez",BK110="Mayor"),AND(BI110="Improbable",BK110="Mayor"),AND(BI110="Posible",BK110="Moderado"),AND(BI110="Probable",BK110="Moderado")),"Alta",IF(OR(AND(BI110="Rara vez",BK110="Catastrófico"),AND(BI110="Improbable",BK110="Catastrófico"),AND(BI110="Posible",BK110="Catastrófico"),AND(BI110="Probable",BK110="Catastrófico"),AND(BI110="Casi seguro",BK110="Catastrófico"),AND(BI110="Posible",BK110="Moderado"),AND(BI110="Probable",BK110="Moderado"),AND(BI110="Casi seguro",BK110="Moderado"),AND(BI110="Posible",BK110="Mayor"),AND(BI110="Probable",BK110="Mayor"),AND(BI110="Casi seguro",BK110="Mayor")),"Extremo",)))</f>
        <v>Extremo</v>
      </c>
      <c r="BN110" s="314" t="s">
        <v>696</v>
      </c>
      <c r="BO110" s="307" t="s">
        <v>695</v>
      </c>
      <c r="BP110" s="307" t="s">
        <v>694</v>
      </c>
      <c r="BQ110" s="307" t="s">
        <v>693</v>
      </c>
      <c r="BR110" s="307" t="s">
        <v>692</v>
      </c>
      <c r="BS110" s="307"/>
      <c r="BT110" s="396">
        <v>45423</v>
      </c>
      <c r="BU110" s="396">
        <v>45382</v>
      </c>
      <c r="BV110" s="321">
        <v>4606</v>
      </c>
      <c r="BW110" s="310"/>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row>
    <row r="111" spans="1:95" ht="16.5" customHeight="1">
      <c r="A111" s="399"/>
      <c r="B111" s="400" t="s">
        <v>691</v>
      </c>
      <c r="C111" s="399"/>
      <c r="D111" s="399"/>
      <c r="E111" s="399"/>
      <c r="F111" s="399"/>
      <c r="G111" s="346"/>
      <c r="H111" s="401"/>
      <c r="I111" s="401"/>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c r="CG111" s="346"/>
      <c r="CH111" s="346"/>
      <c r="CI111" s="346"/>
      <c r="CJ111" s="346"/>
      <c r="CK111" s="346"/>
      <c r="CL111" s="346"/>
      <c r="CM111" s="346"/>
      <c r="CN111" s="346"/>
      <c r="CO111" s="346"/>
      <c r="CP111" s="346"/>
      <c r="CQ111" s="346"/>
    </row>
    <row r="112" spans="1:95" ht="16.5" customHeight="1">
      <c r="A112" s="399"/>
      <c r="B112" s="402" t="s">
        <v>690</v>
      </c>
      <c r="C112" s="399"/>
      <c r="D112" s="399"/>
      <c r="E112" s="399"/>
      <c r="F112" s="399"/>
      <c r="G112" s="346"/>
      <c r="H112" s="401"/>
      <c r="I112" s="401"/>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c r="CG112" s="346"/>
      <c r="CH112" s="346"/>
      <c r="CI112" s="346"/>
      <c r="CJ112" s="346"/>
      <c r="CK112" s="346"/>
      <c r="CL112" s="346"/>
      <c r="CM112" s="346"/>
      <c r="CN112" s="346"/>
      <c r="CO112" s="346"/>
      <c r="CP112" s="346"/>
      <c r="CQ112" s="346"/>
    </row>
    <row r="113" spans="1:95" ht="16.5" customHeight="1">
      <c r="A113" s="399"/>
      <c r="B113" s="399"/>
      <c r="C113" s="399"/>
      <c r="D113" s="399"/>
      <c r="E113" s="399"/>
      <c r="F113" s="399"/>
      <c r="G113" s="346"/>
      <c r="H113" s="401"/>
      <c r="I113" s="401"/>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row>
    <row r="114" spans="1:95" ht="16.5" customHeight="1">
      <c r="A114" s="399"/>
      <c r="B114" s="399"/>
      <c r="C114" s="399"/>
      <c r="D114" s="399"/>
      <c r="E114" s="399"/>
      <c r="F114" s="399"/>
      <c r="G114" s="346"/>
      <c r="H114" s="401"/>
      <c r="I114" s="401"/>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row>
    <row r="115" spans="1:95" ht="16.5" customHeight="1">
      <c r="A115" s="399"/>
      <c r="B115" s="399"/>
      <c r="C115" s="399"/>
      <c r="D115" s="399"/>
      <c r="E115" s="399"/>
      <c r="F115" s="399"/>
      <c r="G115" s="346"/>
      <c r="H115" s="401"/>
      <c r="I115" s="401"/>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row>
    <row r="116" spans="1:95" ht="16.5" customHeight="1">
      <c r="A116" s="399"/>
      <c r="B116" s="399"/>
      <c r="C116" s="399"/>
      <c r="D116" s="399"/>
      <c r="E116" s="399"/>
      <c r="F116" s="399"/>
      <c r="G116" s="346"/>
      <c r="H116" s="401"/>
      <c r="I116" s="401"/>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c r="CG116" s="346"/>
      <c r="CH116" s="346"/>
      <c r="CI116" s="346"/>
      <c r="CJ116" s="346"/>
      <c r="CK116" s="346"/>
      <c r="CL116" s="346"/>
      <c r="CM116" s="346"/>
      <c r="CN116" s="346"/>
      <c r="CO116" s="346"/>
      <c r="CP116" s="346"/>
      <c r="CQ116" s="346"/>
    </row>
    <row r="117" spans="1:95" ht="16.5" customHeight="1">
      <c r="A117" s="399"/>
      <c r="B117" s="399"/>
      <c r="C117" s="399"/>
      <c r="D117" s="399"/>
      <c r="E117" s="399"/>
      <c r="F117" s="399"/>
      <c r="G117" s="346"/>
      <c r="H117" s="401"/>
      <c r="I117" s="401"/>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346"/>
      <c r="AR117" s="346"/>
      <c r="AS117" s="346"/>
      <c r="AT117" s="346"/>
      <c r="AU117" s="346"/>
      <c r="AV117" s="346"/>
      <c r="AW117" s="346"/>
      <c r="AX117" s="346"/>
      <c r="AY117" s="346"/>
      <c r="AZ117" s="346"/>
      <c r="BA117" s="346"/>
      <c r="BB117" s="346"/>
      <c r="BC117" s="346"/>
      <c r="BD117" s="346"/>
      <c r="BE117" s="346"/>
      <c r="BF117" s="346"/>
      <c r="BG117" s="346"/>
      <c r="BH117" s="346"/>
      <c r="BI117" s="346"/>
      <c r="BJ117" s="346"/>
      <c r="BK117" s="346"/>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c r="CG117" s="346"/>
      <c r="CH117" s="346"/>
      <c r="CI117" s="346"/>
      <c r="CJ117" s="346"/>
      <c r="CK117" s="346"/>
      <c r="CL117" s="346"/>
      <c r="CM117" s="346"/>
      <c r="CN117" s="346"/>
      <c r="CO117" s="346"/>
      <c r="CP117" s="346"/>
      <c r="CQ117" s="346"/>
    </row>
    <row r="118" spans="1:95" ht="16.5" customHeight="1">
      <c r="A118" s="399"/>
      <c r="B118" s="399"/>
      <c r="C118" s="399"/>
      <c r="D118" s="399"/>
      <c r="E118" s="399"/>
      <c r="F118" s="399"/>
      <c r="G118" s="346"/>
      <c r="H118" s="401"/>
      <c r="I118" s="401"/>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6"/>
      <c r="BC118" s="346"/>
      <c r="BD118" s="346"/>
      <c r="BE118" s="346"/>
      <c r="BF118" s="346"/>
      <c r="BG118" s="346"/>
      <c r="BH118" s="346"/>
      <c r="BI118" s="346"/>
      <c r="BJ118" s="346"/>
      <c r="BK118" s="346"/>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c r="CG118" s="346"/>
      <c r="CH118" s="346"/>
      <c r="CI118" s="346"/>
      <c r="CJ118" s="346"/>
      <c r="CK118" s="346"/>
      <c r="CL118" s="346"/>
      <c r="CM118" s="346"/>
      <c r="CN118" s="346"/>
      <c r="CO118" s="346"/>
      <c r="CP118" s="346"/>
      <c r="CQ118" s="346"/>
    </row>
    <row r="119" spans="1:95" ht="16.5" customHeight="1">
      <c r="A119" s="399"/>
      <c r="B119" s="399"/>
      <c r="C119" s="399"/>
      <c r="D119" s="399"/>
      <c r="E119" s="399"/>
      <c r="F119" s="399"/>
      <c r="G119" s="346"/>
      <c r="H119" s="401"/>
      <c r="I119" s="401"/>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346"/>
      <c r="BC119" s="346"/>
      <c r="BD119" s="346"/>
      <c r="BE119" s="346"/>
      <c r="BF119" s="346"/>
      <c r="BG119" s="346"/>
      <c r="BH119" s="346"/>
      <c r="BI119" s="346"/>
      <c r="BJ119" s="346"/>
      <c r="BK119" s="346"/>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c r="CG119" s="346"/>
      <c r="CH119" s="346"/>
      <c r="CI119" s="346"/>
      <c r="CJ119" s="346"/>
      <c r="CK119" s="346"/>
      <c r="CL119" s="346"/>
      <c r="CM119" s="346"/>
      <c r="CN119" s="346"/>
      <c r="CO119" s="346"/>
      <c r="CP119" s="346"/>
      <c r="CQ119" s="346"/>
    </row>
    <row r="120" spans="1:95" ht="16.5" customHeight="1">
      <c r="A120" s="399"/>
      <c r="B120" s="399"/>
      <c r="C120" s="399"/>
      <c r="D120" s="399"/>
      <c r="E120" s="399"/>
      <c r="F120" s="399"/>
      <c r="G120" s="346"/>
      <c r="H120" s="401"/>
      <c r="I120" s="401"/>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c r="CG120" s="346"/>
      <c r="CH120" s="346"/>
      <c r="CI120" s="346"/>
      <c r="CJ120" s="346"/>
      <c r="CK120" s="346"/>
      <c r="CL120" s="346"/>
      <c r="CM120" s="346"/>
      <c r="CN120" s="346"/>
      <c r="CO120" s="346"/>
      <c r="CP120" s="346"/>
      <c r="CQ120" s="346"/>
    </row>
    <row r="121" spans="1:95" ht="16.5" customHeight="1">
      <c r="A121" s="399"/>
      <c r="B121" s="399"/>
      <c r="C121" s="399"/>
      <c r="D121" s="399"/>
      <c r="E121" s="399"/>
      <c r="F121" s="399"/>
      <c r="G121" s="346"/>
      <c r="H121" s="401"/>
      <c r="I121" s="401"/>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6"/>
      <c r="BF121" s="346"/>
      <c r="BG121" s="346"/>
      <c r="BH121" s="346"/>
      <c r="BI121" s="346"/>
      <c r="BJ121" s="346"/>
      <c r="BK121" s="346"/>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c r="CG121" s="346"/>
      <c r="CH121" s="346"/>
      <c r="CI121" s="346"/>
      <c r="CJ121" s="346"/>
      <c r="CK121" s="346"/>
      <c r="CL121" s="346"/>
      <c r="CM121" s="346"/>
      <c r="CN121" s="346"/>
      <c r="CO121" s="346"/>
      <c r="CP121" s="346"/>
      <c r="CQ121" s="346"/>
    </row>
    <row r="122" spans="1:95" ht="16.5" customHeight="1">
      <c r="A122" s="399"/>
      <c r="B122" s="399"/>
      <c r="C122" s="399"/>
      <c r="D122" s="399"/>
      <c r="E122" s="399"/>
      <c r="F122" s="399"/>
      <c r="G122" s="346"/>
      <c r="H122" s="401"/>
      <c r="I122" s="401"/>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6"/>
      <c r="BA122" s="346"/>
      <c r="BB122" s="346"/>
      <c r="BC122" s="346"/>
      <c r="BD122" s="346"/>
      <c r="BE122" s="346"/>
      <c r="BF122" s="346"/>
      <c r="BG122" s="346"/>
      <c r="BH122" s="346"/>
      <c r="BI122" s="346"/>
      <c r="BJ122" s="346"/>
      <c r="BK122" s="346"/>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c r="CG122" s="346"/>
      <c r="CH122" s="346"/>
      <c r="CI122" s="346"/>
      <c r="CJ122" s="346"/>
      <c r="CK122" s="346"/>
      <c r="CL122" s="346"/>
      <c r="CM122" s="346"/>
      <c r="CN122" s="346"/>
      <c r="CO122" s="346"/>
      <c r="CP122" s="346"/>
      <c r="CQ122" s="346"/>
    </row>
    <row r="123" spans="1:95" ht="16.5" customHeight="1">
      <c r="A123" s="399"/>
      <c r="B123" s="399"/>
      <c r="C123" s="399"/>
      <c r="D123" s="399"/>
      <c r="E123" s="399"/>
      <c r="F123" s="399"/>
      <c r="G123" s="346"/>
      <c r="H123" s="401"/>
      <c r="I123" s="401"/>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6"/>
      <c r="BF123" s="346"/>
      <c r="BG123" s="346"/>
      <c r="BH123" s="346"/>
      <c r="BI123" s="346"/>
      <c r="BJ123" s="346"/>
      <c r="BK123" s="346"/>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c r="CG123" s="346"/>
      <c r="CH123" s="346"/>
      <c r="CI123" s="346"/>
      <c r="CJ123" s="346"/>
      <c r="CK123" s="346"/>
      <c r="CL123" s="346"/>
      <c r="CM123" s="346"/>
      <c r="CN123" s="346"/>
      <c r="CO123" s="346"/>
      <c r="CP123" s="346"/>
      <c r="CQ123" s="346"/>
    </row>
    <row r="124" spans="1:95" ht="16.5" customHeight="1">
      <c r="A124" s="399"/>
      <c r="B124" s="399"/>
      <c r="C124" s="399"/>
      <c r="D124" s="399"/>
      <c r="E124" s="399"/>
      <c r="F124" s="399"/>
      <c r="G124" s="346"/>
      <c r="H124" s="401"/>
      <c r="I124" s="401"/>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row>
    <row r="125" spans="1:95" ht="16.5" customHeight="1">
      <c r="A125" s="399"/>
      <c r="B125" s="399"/>
      <c r="C125" s="399"/>
      <c r="D125" s="399"/>
      <c r="E125" s="399"/>
      <c r="F125" s="399"/>
      <c r="G125" s="346"/>
      <c r="H125" s="401"/>
      <c r="I125" s="401"/>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346"/>
      <c r="CJ125" s="346"/>
      <c r="CK125" s="346"/>
      <c r="CL125" s="346"/>
      <c r="CM125" s="346"/>
      <c r="CN125" s="346"/>
      <c r="CO125" s="346"/>
      <c r="CP125" s="346"/>
      <c r="CQ125" s="346"/>
    </row>
    <row r="126" spans="1:95" ht="16.5" customHeight="1">
      <c r="A126" s="399"/>
      <c r="B126" s="399"/>
      <c r="C126" s="399"/>
      <c r="D126" s="399"/>
      <c r="E126" s="399"/>
      <c r="F126" s="399"/>
      <c r="G126" s="346"/>
      <c r="H126" s="401"/>
      <c r="I126" s="401"/>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46"/>
      <c r="CJ126" s="346"/>
      <c r="CK126" s="346"/>
      <c r="CL126" s="346"/>
      <c r="CM126" s="346"/>
      <c r="CN126" s="346"/>
      <c r="CO126" s="346"/>
      <c r="CP126" s="346"/>
      <c r="CQ126" s="346"/>
    </row>
    <row r="127" spans="1:95" ht="16.5" customHeight="1">
      <c r="A127" s="399"/>
      <c r="B127" s="399"/>
      <c r="C127" s="399"/>
      <c r="D127" s="399"/>
      <c r="E127" s="399"/>
      <c r="F127" s="399"/>
      <c r="G127" s="346"/>
      <c r="H127" s="401"/>
      <c r="I127" s="401"/>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346"/>
      <c r="CJ127" s="346"/>
      <c r="CK127" s="346"/>
      <c r="CL127" s="346"/>
      <c r="CM127" s="346"/>
      <c r="CN127" s="346"/>
      <c r="CO127" s="346"/>
      <c r="CP127" s="346"/>
      <c r="CQ127" s="346"/>
    </row>
    <row r="128" spans="1:95" ht="16.5" customHeight="1">
      <c r="A128" s="399"/>
      <c r="B128" s="399"/>
      <c r="C128" s="399"/>
      <c r="D128" s="399"/>
      <c r="E128" s="399"/>
      <c r="F128" s="399"/>
      <c r="G128" s="346"/>
      <c r="H128" s="401"/>
      <c r="I128" s="401"/>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row>
    <row r="129" spans="1:95" ht="16.5" customHeight="1">
      <c r="A129" s="399"/>
      <c r="B129" s="399"/>
      <c r="C129" s="399"/>
      <c r="D129" s="399"/>
      <c r="E129" s="399"/>
      <c r="F129" s="399"/>
      <c r="G129" s="346"/>
      <c r="H129" s="401"/>
      <c r="I129" s="401"/>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row>
    <row r="130" spans="1:95" ht="16.5" customHeight="1">
      <c r="A130" s="399"/>
      <c r="B130" s="399"/>
      <c r="C130" s="399"/>
      <c r="D130" s="399"/>
      <c r="E130" s="399"/>
      <c r="F130" s="399"/>
      <c r="G130" s="346"/>
      <c r="H130" s="401"/>
      <c r="I130" s="401"/>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c r="CG130" s="346"/>
      <c r="CH130" s="346"/>
      <c r="CI130" s="346"/>
      <c r="CJ130" s="346"/>
      <c r="CK130" s="346"/>
      <c r="CL130" s="346"/>
      <c r="CM130" s="346"/>
      <c r="CN130" s="346"/>
      <c r="CO130" s="346"/>
      <c r="CP130" s="346"/>
      <c r="CQ130" s="346"/>
    </row>
    <row r="131" spans="1:95" ht="16.5" customHeight="1">
      <c r="A131" s="399"/>
      <c r="B131" s="399"/>
      <c r="C131" s="399"/>
      <c r="D131" s="399"/>
      <c r="E131" s="399"/>
      <c r="F131" s="399"/>
      <c r="G131" s="346"/>
      <c r="H131" s="401"/>
      <c r="I131" s="401"/>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346"/>
      <c r="CJ131" s="346"/>
      <c r="CK131" s="346"/>
      <c r="CL131" s="346"/>
      <c r="CM131" s="346"/>
      <c r="CN131" s="346"/>
      <c r="CO131" s="346"/>
      <c r="CP131" s="346"/>
      <c r="CQ131" s="346"/>
    </row>
    <row r="132" spans="1:95" ht="16.5" customHeight="1">
      <c r="A132" s="399"/>
      <c r="B132" s="399"/>
      <c r="C132" s="399"/>
      <c r="D132" s="399"/>
      <c r="E132" s="399"/>
      <c r="F132" s="399"/>
      <c r="G132" s="346"/>
      <c r="H132" s="401"/>
      <c r="I132" s="401"/>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346"/>
      <c r="CF132" s="346"/>
      <c r="CG132" s="346"/>
      <c r="CH132" s="346"/>
      <c r="CI132" s="346"/>
      <c r="CJ132" s="346"/>
      <c r="CK132" s="346"/>
      <c r="CL132" s="346"/>
      <c r="CM132" s="346"/>
      <c r="CN132" s="346"/>
      <c r="CO132" s="346"/>
      <c r="CP132" s="346"/>
      <c r="CQ132" s="346"/>
    </row>
    <row r="133" spans="1:95" ht="16.5" customHeight="1">
      <c r="A133" s="399"/>
      <c r="B133" s="399"/>
      <c r="C133" s="399"/>
      <c r="D133" s="399"/>
      <c r="E133" s="399"/>
      <c r="F133" s="399"/>
      <c r="G133" s="346"/>
      <c r="H133" s="401"/>
      <c r="I133" s="401"/>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46"/>
      <c r="BJ133" s="346"/>
      <c r="BK133" s="346"/>
      <c r="BL133" s="346"/>
      <c r="BM133" s="346"/>
      <c r="BN133" s="346"/>
      <c r="BO133" s="346"/>
      <c r="BP133" s="346"/>
      <c r="BQ133" s="346"/>
      <c r="BR133" s="346"/>
      <c r="BS133" s="346"/>
      <c r="BT133" s="346"/>
      <c r="BU133" s="346"/>
      <c r="BV133" s="346"/>
      <c r="BW133" s="346"/>
      <c r="BX133" s="346"/>
      <c r="BY133" s="346"/>
      <c r="BZ133" s="346"/>
      <c r="CA133" s="346"/>
      <c r="CB133" s="346"/>
      <c r="CC133" s="346"/>
      <c r="CD133" s="346"/>
      <c r="CE133" s="346"/>
      <c r="CF133" s="346"/>
      <c r="CG133" s="346"/>
      <c r="CH133" s="346"/>
      <c r="CI133" s="346"/>
      <c r="CJ133" s="346"/>
      <c r="CK133" s="346"/>
      <c r="CL133" s="346"/>
      <c r="CM133" s="346"/>
      <c r="CN133" s="346"/>
      <c r="CO133" s="346"/>
      <c r="CP133" s="346"/>
      <c r="CQ133" s="346"/>
    </row>
    <row r="134" spans="1:95" ht="16.5" customHeight="1">
      <c r="A134" s="399"/>
      <c r="B134" s="399"/>
      <c r="C134" s="399"/>
      <c r="D134" s="399"/>
      <c r="E134" s="399"/>
      <c r="F134" s="399"/>
      <c r="G134" s="346"/>
      <c r="H134" s="401"/>
      <c r="I134" s="401"/>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6"/>
      <c r="AY134" s="346"/>
      <c r="AZ134" s="346"/>
      <c r="BA134" s="346"/>
      <c r="BB134" s="346"/>
      <c r="BC134" s="346"/>
      <c r="BD134" s="346"/>
      <c r="BE134" s="346"/>
      <c r="BF134" s="346"/>
      <c r="BG134" s="346"/>
      <c r="BH134" s="346"/>
      <c r="BI134" s="346"/>
      <c r="BJ134" s="346"/>
      <c r="BK134" s="346"/>
      <c r="BL134" s="346"/>
      <c r="BM134" s="346"/>
      <c r="BN134" s="346"/>
      <c r="BO134" s="346"/>
      <c r="BP134" s="346"/>
      <c r="BQ134" s="346"/>
      <c r="BR134" s="346"/>
      <c r="BS134" s="346"/>
      <c r="BT134" s="346"/>
      <c r="BU134" s="346"/>
      <c r="BV134" s="346"/>
      <c r="BW134" s="346"/>
      <c r="BX134" s="346"/>
      <c r="BY134" s="346"/>
      <c r="BZ134" s="346"/>
      <c r="CA134" s="346"/>
      <c r="CB134" s="346"/>
      <c r="CC134" s="346"/>
      <c r="CD134" s="346"/>
      <c r="CE134" s="346"/>
      <c r="CF134" s="346"/>
      <c r="CG134" s="346"/>
      <c r="CH134" s="346"/>
      <c r="CI134" s="346"/>
      <c r="CJ134" s="346"/>
      <c r="CK134" s="346"/>
      <c r="CL134" s="346"/>
      <c r="CM134" s="346"/>
      <c r="CN134" s="346"/>
      <c r="CO134" s="346"/>
      <c r="CP134" s="346"/>
      <c r="CQ134" s="346"/>
    </row>
    <row r="135" spans="1:95" ht="16.5" customHeight="1">
      <c r="A135" s="399"/>
      <c r="B135" s="399"/>
      <c r="C135" s="399"/>
      <c r="D135" s="399"/>
      <c r="E135" s="399"/>
      <c r="F135" s="399"/>
      <c r="G135" s="346"/>
      <c r="H135" s="401"/>
      <c r="I135" s="401"/>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6"/>
      <c r="BV135" s="346"/>
      <c r="BW135" s="346"/>
      <c r="BX135" s="346"/>
      <c r="BY135" s="346"/>
      <c r="BZ135" s="346"/>
      <c r="CA135" s="346"/>
      <c r="CB135" s="346"/>
      <c r="CC135" s="346"/>
      <c r="CD135" s="346"/>
      <c r="CE135" s="346"/>
      <c r="CF135" s="346"/>
      <c r="CG135" s="346"/>
      <c r="CH135" s="346"/>
      <c r="CI135" s="346"/>
      <c r="CJ135" s="346"/>
      <c r="CK135" s="346"/>
      <c r="CL135" s="346"/>
      <c r="CM135" s="346"/>
      <c r="CN135" s="346"/>
      <c r="CO135" s="346"/>
      <c r="CP135" s="346"/>
      <c r="CQ135" s="346"/>
    </row>
    <row r="136" spans="1:95" ht="16.5" customHeight="1">
      <c r="A136" s="399"/>
      <c r="B136" s="399"/>
      <c r="C136" s="399"/>
      <c r="D136" s="399"/>
      <c r="E136" s="399"/>
      <c r="F136" s="399"/>
      <c r="G136" s="346"/>
      <c r="H136" s="401"/>
      <c r="I136" s="401"/>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row>
    <row r="137" spans="1:95" ht="16.5" customHeight="1">
      <c r="A137" s="399"/>
      <c r="B137" s="399"/>
      <c r="C137" s="399"/>
      <c r="D137" s="399"/>
      <c r="E137" s="399"/>
      <c r="F137" s="399"/>
      <c r="G137" s="346"/>
      <c r="H137" s="401"/>
      <c r="I137" s="401"/>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c r="AZ137" s="346"/>
      <c r="BA137" s="346"/>
      <c r="BB137" s="346"/>
      <c r="BC137" s="346"/>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row>
    <row r="138" spans="1:95" ht="16.5" customHeight="1">
      <c r="A138" s="399"/>
      <c r="B138" s="399"/>
      <c r="C138" s="399"/>
      <c r="D138" s="399"/>
      <c r="E138" s="399"/>
      <c r="F138" s="399"/>
      <c r="G138" s="346"/>
      <c r="H138" s="401"/>
      <c r="I138" s="401"/>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c r="AZ138" s="346"/>
      <c r="BA138" s="346"/>
      <c r="BB138" s="346"/>
      <c r="BC138" s="346"/>
      <c r="BD138" s="346"/>
      <c r="BE138" s="346"/>
      <c r="BF138" s="346"/>
      <c r="BG138" s="346"/>
      <c r="BH138" s="346"/>
      <c r="BI138" s="346"/>
      <c r="BJ138" s="346"/>
      <c r="BK138" s="346"/>
      <c r="BL138" s="346"/>
      <c r="BM138" s="346"/>
      <c r="BN138" s="346"/>
      <c r="BO138" s="346"/>
      <c r="BP138" s="346"/>
      <c r="BQ138" s="346"/>
      <c r="BR138" s="346"/>
      <c r="BS138" s="346"/>
      <c r="BT138" s="346"/>
      <c r="BU138" s="346"/>
      <c r="BV138" s="346"/>
      <c r="BW138" s="346"/>
      <c r="BX138" s="346"/>
      <c r="BY138" s="346"/>
      <c r="BZ138" s="346"/>
      <c r="CA138" s="346"/>
      <c r="CB138" s="346"/>
      <c r="CC138" s="346"/>
      <c r="CD138" s="346"/>
      <c r="CE138" s="346"/>
      <c r="CF138" s="346"/>
      <c r="CG138" s="346"/>
      <c r="CH138" s="346"/>
      <c r="CI138" s="346"/>
      <c r="CJ138" s="346"/>
      <c r="CK138" s="346"/>
      <c r="CL138" s="346"/>
      <c r="CM138" s="346"/>
      <c r="CN138" s="346"/>
      <c r="CO138" s="346"/>
      <c r="CP138" s="346"/>
      <c r="CQ138" s="346"/>
    </row>
    <row r="139" spans="1:95" ht="16.5" customHeight="1">
      <c r="A139" s="399"/>
      <c r="B139" s="399"/>
      <c r="C139" s="399"/>
      <c r="D139" s="399"/>
      <c r="E139" s="399"/>
      <c r="F139" s="399"/>
      <c r="G139" s="346"/>
      <c r="H139" s="401"/>
      <c r="I139" s="401"/>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row>
    <row r="140" spans="1:95" ht="16.5" customHeight="1">
      <c r="A140" s="399"/>
      <c r="B140" s="399"/>
      <c r="C140" s="399"/>
      <c r="D140" s="399"/>
      <c r="E140" s="399"/>
      <c r="F140" s="399"/>
      <c r="G140" s="346"/>
      <c r="H140" s="401"/>
      <c r="I140" s="401"/>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row>
    <row r="141" spans="1:95" ht="16.5" customHeight="1">
      <c r="A141" s="399"/>
      <c r="B141" s="399"/>
      <c r="C141" s="399"/>
      <c r="D141" s="399"/>
      <c r="E141" s="399"/>
      <c r="F141" s="399"/>
      <c r="G141" s="346"/>
      <c r="H141" s="401"/>
      <c r="I141" s="401"/>
      <c r="J141" s="346"/>
      <c r="K141" s="346"/>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6"/>
      <c r="BS141" s="346"/>
      <c r="BT141" s="346"/>
      <c r="BU141" s="346"/>
      <c r="BV141" s="346"/>
      <c r="BW141" s="346"/>
      <c r="BX141" s="346"/>
      <c r="BY141" s="346"/>
      <c r="BZ141" s="346"/>
      <c r="CA141" s="346"/>
      <c r="CB141" s="346"/>
      <c r="CC141" s="346"/>
      <c r="CD141" s="346"/>
      <c r="CE141" s="346"/>
      <c r="CF141" s="346"/>
      <c r="CG141" s="346"/>
      <c r="CH141" s="346"/>
      <c r="CI141" s="346"/>
      <c r="CJ141" s="346"/>
      <c r="CK141" s="346"/>
      <c r="CL141" s="346"/>
      <c r="CM141" s="346"/>
      <c r="CN141" s="346"/>
      <c r="CO141" s="346"/>
      <c r="CP141" s="346"/>
      <c r="CQ141" s="346"/>
    </row>
    <row r="142" spans="1:95" ht="16.5" customHeight="1">
      <c r="A142" s="399"/>
      <c r="B142" s="399"/>
      <c r="C142" s="399"/>
      <c r="D142" s="399"/>
      <c r="E142" s="399"/>
      <c r="F142" s="399"/>
      <c r="G142" s="346"/>
      <c r="H142" s="401"/>
      <c r="I142" s="401"/>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346"/>
      <c r="BZ142" s="346"/>
      <c r="CA142" s="346"/>
      <c r="CB142" s="346"/>
      <c r="CC142" s="346"/>
      <c r="CD142" s="346"/>
      <c r="CE142" s="346"/>
      <c r="CF142" s="346"/>
      <c r="CG142" s="346"/>
      <c r="CH142" s="346"/>
      <c r="CI142" s="346"/>
      <c r="CJ142" s="346"/>
      <c r="CK142" s="346"/>
      <c r="CL142" s="346"/>
      <c r="CM142" s="346"/>
      <c r="CN142" s="346"/>
      <c r="CO142" s="346"/>
      <c r="CP142" s="346"/>
      <c r="CQ142" s="346"/>
    </row>
    <row r="143" spans="1:95" ht="16.5" customHeight="1">
      <c r="A143" s="399"/>
      <c r="B143" s="399"/>
      <c r="C143" s="399"/>
      <c r="D143" s="399"/>
      <c r="E143" s="399"/>
      <c r="F143" s="399"/>
      <c r="G143" s="346"/>
      <c r="H143" s="401"/>
      <c r="I143" s="401"/>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346"/>
      <c r="BR143" s="346"/>
      <c r="BS143" s="346"/>
      <c r="BT143" s="346"/>
      <c r="BU143" s="346"/>
      <c r="BV143" s="346"/>
      <c r="BW143" s="346"/>
      <c r="BX143" s="346"/>
      <c r="BY143" s="346"/>
      <c r="BZ143" s="346"/>
      <c r="CA143" s="346"/>
      <c r="CB143" s="346"/>
      <c r="CC143" s="346"/>
      <c r="CD143" s="346"/>
      <c r="CE143" s="346"/>
      <c r="CF143" s="346"/>
      <c r="CG143" s="346"/>
      <c r="CH143" s="346"/>
      <c r="CI143" s="346"/>
      <c r="CJ143" s="346"/>
      <c r="CK143" s="346"/>
      <c r="CL143" s="346"/>
      <c r="CM143" s="346"/>
      <c r="CN143" s="346"/>
      <c r="CO143" s="346"/>
      <c r="CP143" s="346"/>
      <c r="CQ143" s="346"/>
    </row>
    <row r="144" spans="1:95" ht="16.5" customHeight="1">
      <c r="A144" s="399"/>
      <c r="B144" s="399"/>
      <c r="C144" s="399"/>
      <c r="D144" s="399"/>
      <c r="E144" s="399"/>
      <c r="F144" s="399"/>
      <c r="G144" s="346"/>
      <c r="H144" s="401"/>
      <c r="I144" s="401"/>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row>
    <row r="145" spans="1:95" ht="16.5" customHeight="1">
      <c r="A145" s="399"/>
      <c r="B145" s="399"/>
      <c r="C145" s="399"/>
      <c r="D145" s="399"/>
      <c r="E145" s="399"/>
      <c r="F145" s="399"/>
      <c r="G145" s="346"/>
      <c r="H145" s="401"/>
      <c r="I145" s="401"/>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46"/>
      <c r="CM145" s="346"/>
      <c r="CN145" s="346"/>
      <c r="CO145" s="346"/>
      <c r="CP145" s="346"/>
      <c r="CQ145" s="346"/>
    </row>
    <row r="146" spans="1:95" ht="16.5" customHeight="1">
      <c r="A146" s="399"/>
      <c r="B146" s="399"/>
      <c r="C146" s="399"/>
      <c r="D146" s="399"/>
      <c r="E146" s="399"/>
      <c r="F146" s="399"/>
      <c r="G146" s="346"/>
      <c r="H146" s="401"/>
      <c r="I146" s="401"/>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46"/>
      <c r="CM146" s="346"/>
      <c r="CN146" s="346"/>
      <c r="CO146" s="346"/>
      <c r="CP146" s="346"/>
      <c r="CQ146" s="346"/>
    </row>
    <row r="147" spans="1:95" ht="16.5" customHeight="1">
      <c r="A147" s="399"/>
      <c r="B147" s="399"/>
      <c r="C147" s="399"/>
      <c r="D147" s="399"/>
      <c r="E147" s="399"/>
      <c r="F147" s="399"/>
      <c r="G147" s="346"/>
      <c r="H147" s="401"/>
      <c r="I147" s="401"/>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346"/>
      <c r="BZ147" s="346"/>
      <c r="CA147" s="346"/>
      <c r="CB147" s="346"/>
      <c r="CC147" s="346"/>
      <c r="CD147" s="346"/>
      <c r="CE147" s="346"/>
      <c r="CF147" s="346"/>
      <c r="CG147" s="346"/>
      <c r="CH147" s="346"/>
      <c r="CI147" s="346"/>
      <c r="CJ147" s="346"/>
      <c r="CK147" s="346"/>
      <c r="CL147" s="346"/>
      <c r="CM147" s="346"/>
      <c r="CN147" s="346"/>
      <c r="CO147" s="346"/>
      <c r="CP147" s="346"/>
      <c r="CQ147" s="346"/>
    </row>
    <row r="148" spans="1:95" ht="16.5" customHeight="1">
      <c r="A148" s="399"/>
      <c r="B148" s="399"/>
      <c r="C148" s="399"/>
      <c r="D148" s="399"/>
      <c r="E148" s="399"/>
      <c r="F148" s="399"/>
      <c r="G148" s="346"/>
      <c r="H148" s="401"/>
      <c r="I148" s="401"/>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346"/>
      <c r="BV148" s="346"/>
      <c r="BW148" s="346"/>
      <c r="BX148" s="346"/>
      <c r="BY148" s="346"/>
      <c r="BZ148" s="346"/>
      <c r="CA148" s="346"/>
      <c r="CB148" s="346"/>
      <c r="CC148" s="346"/>
      <c r="CD148" s="346"/>
      <c r="CE148" s="346"/>
      <c r="CF148" s="346"/>
      <c r="CG148" s="346"/>
      <c r="CH148" s="346"/>
      <c r="CI148" s="346"/>
      <c r="CJ148" s="346"/>
      <c r="CK148" s="346"/>
      <c r="CL148" s="346"/>
      <c r="CM148" s="346"/>
      <c r="CN148" s="346"/>
      <c r="CO148" s="346"/>
      <c r="CP148" s="346"/>
      <c r="CQ148" s="346"/>
    </row>
    <row r="149" spans="1:95" ht="16.5" customHeight="1">
      <c r="A149" s="399"/>
      <c r="B149" s="399"/>
      <c r="C149" s="399"/>
      <c r="D149" s="399"/>
      <c r="E149" s="399"/>
      <c r="F149" s="399"/>
      <c r="G149" s="346"/>
      <c r="H149" s="401"/>
      <c r="I149" s="401"/>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6"/>
      <c r="BV149" s="346"/>
      <c r="BW149" s="346"/>
      <c r="BX149" s="346"/>
      <c r="BY149" s="346"/>
      <c r="BZ149" s="346"/>
      <c r="CA149" s="346"/>
      <c r="CB149" s="346"/>
      <c r="CC149" s="346"/>
      <c r="CD149" s="346"/>
      <c r="CE149" s="346"/>
      <c r="CF149" s="346"/>
      <c r="CG149" s="346"/>
      <c r="CH149" s="346"/>
      <c r="CI149" s="346"/>
      <c r="CJ149" s="346"/>
      <c r="CK149" s="346"/>
      <c r="CL149" s="346"/>
      <c r="CM149" s="346"/>
      <c r="CN149" s="346"/>
      <c r="CO149" s="346"/>
      <c r="CP149" s="346"/>
      <c r="CQ149" s="346"/>
    </row>
    <row r="150" spans="1:95" ht="16.5" customHeight="1">
      <c r="A150" s="399"/>
      <c r="B150" s="399"/>
      <c r="C150" s="399"/>
      <c r="D150" s="399"/>
      <c r="E150" s="399"/>
      <c r="F150" s="399"/>
      <c r="G150" s="346"/>
      <c r="H150" s="401"/>
      <c r="I150" s="401"/>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46"/>
      <c r="BM150" s="346"/>
      <c r="BN150" s="346"/>
      <c r="BO150" s="346"/>
      <c r="BP150" s="346"/>
      <c r="BQ150" s="346"/>
      <c r="BR150" s="346"/>
      <c r="BS150" s="346"/>
      <c r="BT150" s="346"/>
      <c r="BU150" s="346"/>
      <c r="BV150" s="346"/>
      <c r="BW150" s="346"/>
      <c r="BX150" s="346"/>
      <c r="BY150" s="346"/>
      <c r="BZ150" s="346"/>
      <c r="CA150" s="346"/>
      <c r="CB150" s="346"/>
      <c r="CC150" s="346"/>
      <c r="CD150" s="346"/>
      <c r="CE150" s="346"/>
      <c r="CF150" s="346"/>
      <c r="CG150" s="346"/>
      <c r="CH150" s="346"/>
      <c r="CI150" s="346"/>
      <c r="CJ150" s="346"/>
      <c r="CK150" s="346"/>
      <c r="CL150" s="346"/>
      <c r="CM150" s="346"/>
      <c r="CN150" s="346"/>
      <c r="CO150" s="346"/>
      <c r="CP150" s="346"/>
      <c r="CQ150" s="346"/>
    </row>
    <row r="151" spans="1:95" ht="16.5" customHeight="1">
      <c r="A151" s="399"/>
      <c r="B151" s="399"/>
      <c r="C151" s="399"/>
      <c r="D151" s="399"/>
      <c r="E151" s="399"/>
      <c r="F151" s="399"/>
      <c r="G151" s="346"/>
      <c r="H151" s="401"/>
      <c r="I151" s="401"/>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46"/>
      <c r="BS151" s="346"/>
      <c r="BT151" s="346"/>
      <c r="BU151" s="346"/>
      <c r="BV151" s="346"/>
      <c r="BW151" s="346"/>
      <c r="BX151" s="346"/>
      <c r="BY151" s="346"/>
      <c r="BZ151" s="346"/>
      <c r="CA151" s="346"/>
      <c r="CB151" s="346"/>
      <c r="CC151" s="346"/>
      <c r="CD151" s="346"/>
      <c r="CE151" s="346"/>
      <c r="CF151" s="346"/>
      <c r="CG151" s="346"/>
      <c r="CH151" s="346"/>
      <c r="CI151" s="346"/>
      <c r="CJ151" s="346"/>
      <c r="CK151" s="346"/>
      <c r="CL151" s="346"/>
      <c r="CM151" s="346"/>
      <c r="CN151" s="346"/>
      <c r="CO151" s="346"/>
      <c r="CP151" s="346"/>
      <c r="CQ151" s="346"/>
    </row>
    <row r="152" spans="1:95" ht="16.5" customHeight="1">
      <c r="A152" s="399"/>
      <c r="B152" s="399"/>
      <c r="C152" s="399"/>
      <c r="D152" s="399"/>
      <c r="E152" s="399"/>
      <c r="F152" s="399"/>
      <c r="G152" s="346"/>
      <c r="H152" s="401"/>
      <c r="I152" s="401"/>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6"/>
      <c r="CA152" s="346"/>
      <c r="CB152" s="346"/>
      <c r="CC152" s="346"/>
      <c r="CD152" s="346"/>
      <c r="CE152" s="346"/>
      <c r="CF152" s="346"/>
      <c r="CG152" s="346"/>
      <c r="CH152" s="346"/>
      <c r="CI152" s="346"/>
      <c r="CJ152" s="346"/>
      <c r="CK152" s="346"/>
      <c r="CL152" s="346"/>
      <c r="CM152" s="346"/>
      <c r="CN152" s="346"/>
      <c r="CO152" s="346"/>
      <c r="CP152" s="346"/>
      <c r="CQ152" s="346"/>
    </row>
    <row r="153" spans="1:95" ht="16.5" customHeight="1">
      <c r="A153" s="399"/>
      <c r="B153" s="399"/>
      <c r="C153" s="399"/>
      <c r="D153" s="399"/>
      <c r="E153" s="399"/>
      <c r="F153" s="399"/>
      <c r="G153" s="346"/>
      <c r="H153" s="401"/>
      <c r="I153" s="401"/>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6"/>
      <c r="AW153" s="346"/>
      <c r="AX153" s="346"/>
      <c r="AY153" s="346"/>
      <c r="AZ153" s="346"/>
      <c r="BA153" s="346"/>
      <c r="BB153" s="346"/>
      <c r="BC153" s="346"/>
      <c r="BD153" s="346"/>
      <c r="BE153" s="346"/>
      <c r="BF153" s="346"/>
      <c r="BG153" s="346"/>
      <c r="BH153" s="346"/>
      <c r="BI153" s="346"/>
      <c r="BJ153" s="346"/>
      <c r="BK153" s="346"/>
      <c r="BL153" s="346"/>
      <c r="BM153" s="346"/>
      <c r="BN153" s="346"/>
      <c r="BO153" s="346"/>
      <c r="BP153" s="346"/>
      <c r="BQ153" s="346"/>
      <c r="BR153" s="346"/>
      <c r="BS153" s="346"/>
      <c r="BT153" s="346"/>
      <c r="BU153" s="346"/>
      <c r="BV153" s="346"/>
      <c r="BW153" s="346"/>
      <c r="BX153" s="346"/>
      <c r="BY153" s="346"/>
      <c r="BZ153" s="346"/>
      <c r="CA153" s="346"/>
      <c r="CB153" s="346"/>
      <c r="CC153" s="346"/>
      <c r="CD153" s="346"/>
      <c r="CE153" s="346"/>
      <c r="CF153" s="346"/>
      <c r="CG153" s="346"/>
      <c r="CH153" s="346"/>
      <c r="CI153" s="346"/>
      <c r="CJ153" s="346"/>
      <c r="CK153" s="346"/>
      <c r="CL153" s="346"/>
      <c r="CM153" s="346"/>
      <c r="CN153" s="346"/>
      <c r="CO153" s="346"/>
      <c r="CP153" s="346"/>
      <c r="CQ153" s="346"/>
    </row>
    <row r="154" spans="1:95" ht="16.5" customHeight="1">
      <c r="A154" s="399"/>
      <c r="B154" s="399"/>
      <c r="C154" s="399"/>
      <c r="D154" s="399"/>
      <c r="E154" s="399"/>
      <c r="F154" s="399"/>
      <c r="G154" s="346"/>
      <c r="H154" s="401"/>
      <c r="I154" s="401"/>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6"/>
      <c r="AW154" s="346"/>
      <c r="AX154" s="346"/>
      <c r="AY154" s="346"/>
      <c r="AZ154" s="346"/>
      <c r="BA154" s="346"/>
      <c r="BB154" s="346"/>
      <c r="BC154" s="346"/>
      <c r="BD154" s="346"/>
      <c r="BE154" s="346"/>
      <c r="BF154" s="346"/>
      <c r="BG154" s="346"/>
      <c r="BH154" s="346"/>
      <c r="BI154" s="346"/>
      <c r="BJ154" s="346"/>
      <c r="BK154" s="346"/>
      <c r="BL154" s="346"/>
      <c r="BM154" s="346"/>
      <c r="BN154" s="346"/>
      <c r="BO154" s="346"/>
      <c r="BP154" s="346"/>
      <c r="BQ154" s="346"/>
      <c r="BR154" s="346"/>
      <c r="BS154" s="346"/>
      <c r="BT154" s="346"/>
      <c r="BU154" s="346"/>
      <c r="BV154" s="346"/>
      <c r="BW154" s="346"/>
      <c r="BX154" s="346"/>
      <c r="BY154" s="346"/>
      <c r="BZ154" s="346"/>
      <c r="CA154" s="346"/>
      <c r="CB154" s="346"/>
      <c r="CC154" s="346"/>
      <c r="CD154" s="346"/>
      <c r="CE154" s="346"/>
      <c r="CF154" s="346"/>
      <c r="CG154" s="346"/>
      <c r="CH154" s="346"/>
      <c r="CI154" s="346"/>
      <c r="CJ154" s="346"/>
      <c r="CK154" s="346"/>
      <c r="CL154" s="346"/>
      <c r="CM154" s="346"/>
      <c r="CN154" s="346"/>
      <c r="CO154" s="346"/>
      <c r="CP154" s="346"/>
      <c r="CQ154" s="346"/>
    </row>
    <row r="155" spans="1:95" ht="16.5" customHeight="1">
      <c r="A155" s="399"/>
      <c r="B155" s="399"/>
      <c r="C155" s="399"/>
      <c r="D155" s="399"/>
      <c r="E155" s="399"/>
      <c r="F155" s="399"/>
      <c r="G155" s="346"/>
      <c r="H155" s="401"/>
      <c r="I155" s="401"/>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6"/>
      <c r="AY155" s="346"/>
      <c r="AZ155" s="346"/>
      <c r="BA155" s="346"/>
      <c r="BB155" s="346"/>
      <c r="BC155" s="346"/>
      <c r="BD155" s="346"/>
      <c r="BE155" s="346"/>
      <c r="BF155" s="346"/>
      <c r="BG155" s="346"/>
      <c r="BH155" s="346"/>
      <c r="BI155" s="346"/>
      <c r="BJ155" s="346"/>
      <c r="BK155" s="346"/>
      <c r="BL155" s="346"/>
      <c r="BM155" s="346"/>
      <c r="BN155" s="346"/>
      <c r="BO155" s="346"/>
      <c r="BP155" s="346"/>
      <c r="BQ155" s="346"/>
      <c r="BR155" s="346"/>
      <c r="BS155" s="346"/>
      <c r="BT155" s="346"/>
      <c r="BU155" s="346"/>
      <c r="BV155" s="346"/>
      <c r="BW155" s="346"/>
      <c r="BX155" s="346"/>
      <c r="BY155" s="346"/>
      <c r="BZ155" s="346"/>
      <c r="CA155" s="346"/>
      <c r="CB155" s="346"/>
      <c r="CC155" s="346"/>
      <c r="CD155" s="346"/>
      <c r="CE155" s="346"/>
      <c r="CF155" s="346"/>
      <c r="CG155" s="346"/>
      <c r="CH155" s="346"/>
      <c r="CI155" s="346"/>
      <c r="CJ155" s="346"/>
      <c r="CK155" s="346"/>
      <c r="CL155" s="346"/>
      <c r="CM155" s="346"/>
      <c r="CN155" s="346"/>
      <c r="CO155" s="346"/>
      <c r="CP155" s="346"/>
      <c r="CQ155" s="346"/>
    </row>
    <row r="156" spans="1:95" ht="16.5" customHeight="1">
      <c r="A156" s="399"/>
      <c r="B156" s="399"/>
      <c r="C156" s="399"/>
      <c r="D156" s="399"/>
      <c r="E156" s="399"/>
      <c r="F156" s="399"/>
      <c r="G156" s="346"/>
      <c r="H156" s="401"/>
      <c r="I156" s="401"/>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6"/>
      <c r="AY156" s="346"/>
      <c r="AZ156" s="346"/>
      <c r="BA156" s="346"/>
      <c r="BB156" s="346"/>
      <c r="BC156" s="346"/>
      <c r="BD156" s="346"/>
      <c r="BE156" s="346"/>
      <c r="BF156" s="346"/>
      <c r="BG156" s="346"/>
      <c r="BH156" s="346"/>
      <c r="BI156" s="346"/>
      <c r="BJ156" s="346"/>
      <c r="BK156" s="346"/>
      <c r="BL156" s="346"/>
      <c r="BM156" s="346"/>
      <c r="BN156" s="346"/>
      <c r="BO156" s="346"/>
      <c r="BP156" s="346"/>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row>
    <row r="157" spans="1:95" ht="16.5" customHeight="1">
      <c r="A157" s="399"/>
      <c r="B157" s="399"/>
      <c r="C157" s="399"/>
      <c r="D157" s="399"/>
      <c r="E157" s="399"/>
      <c r="F157" s="399"/>
      <c r="G157" s="346"/>
      <c r="H157" s="401"/>
      <c r="I157" s="401"/>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6"/>
      <c r="AY157" s="346"/>
      <c r="AZ157" s="346"/>
      <c r="BA157" s="346"/>
      <c r="BB157" s="346"/>
      <c r="BC157" s="346"/>
      <c r="BD157" s="346"/>
      <c r="BE157" s="346"/>
      <c r="BF157" s="346"/>
      <c r="BG157" s="346"/>
      <c r="BH157" s="346"/>
      <c r="BI157" s="346"/>
      <c r="BJ157" s="346"/>
      <c r="BK157" s="346"/>
      <c r="BL157" s="346"/>
      <c r="BM157" s="346"/>
      <c r="BN157" s="346"/>
      <c r="BO157" s="346"/>
      <c r="BP157" s="346"/>
      <c r="BQ157" s="346"/>
      <c r="BR157" s="346"/>
      <c r="BS157" s="346"/>
      <c r="BT157" s="346"/>
      <c r="BU157" s="346"/>
      <c r="BV157" s="346"/>
      <c r="BW157" s="346"/>
      <c r="BX157" s="346"/>
      <c r="BY157" s="346"/>
      <c r="BZ157" s="346"/>
      <c r="CA157" s="346"/>
      <c r="CB157" s="346"/>
      <c r="CC157" s="346"/>
      <c r="CD157" s="346"/>
      <c r="CE157" s="346"/>
      <c r="CF157" s="346"/>
      <c r="CG157" s="346"/>
      <c r="CH157" s="346"/>
      <c r="CI157" s="346"/>
      <c r="CJ157" s="346"/>
      <c r="CK157" s="346"/>
      <c r="CL157" s="346"/>
      <c r="CM157" s="346"/>
      <c r="CN157" s="346"/>
      <c r="CO157" s="346"/>
      <c r="CP157" s="346"/>
      <c r="CQ157" s="346"/>
    </row>
    <row r="158" spans="1:95" ht="16.5" customHeight="1">
      <c r="A158" s="399"/>
      <c r="B158" s="399"/>
      <c r="C158" s="399"/>
      <c r="D158" s="399"/>
      <c r="E158" s="399"/>
      <c r="F158" s="399"/>
      <c r="G158" s="346"/>
      <c r="H158" s="401"/>
      <c r="I158" s="401"/>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6"/>
      <c r="AY158" s="346"/>
      <c r="AZ158" s="346"/>
      <c r="BA158" s="346"/>
      <c r="BB158" s="346"/>
      <c r="BC158" s="346"/>
      <c r="BD158" s="346"/>
      <c r="BE158" s="346"/>
      <c r="BF158" s="346"/>
      <c r="BG158" s="346"/>
      <c r="BH158" s="346"/>
      <c r="BI158" s="346"/>
      <c r="BJ158" s="346"/>
      <c r="BK158" s="346"/>
      <c r="BL158" s="346"/>
      <c r="BM158" s="346"/>
      <c r="BN158" s="346"/>
      <c r="BO158" s="346"/>
      <c r="BP158" s="346"/>
      <c r="BQ158" s="346"/>
      <c r="BR158" s="346"/>
      <c r="BS158" s="346"/>
      <c r="BT158" s="346"/>
      <c r="BU158" s="346"/>
      <c r="BV158" s="346"/>
      <c r="BW158" s="346"/>
      <c r="BX158" s="346"/>
      <c r="BY158" s="346"/>
      <c r="BZ158" s="346"/>
      <c r="CA158" s="346"/>
      <c r="CB158" s="346"/>
      <c r="CC158" s="346"/>
      <c r="CD158" s="346"/>
      <c r="CE158" s="346"/>
      <c r="CF158" s="346"/>
      <c r="CG158" s="346"/>
      <c r="CH158" s="346"/>
      <c r="CI158" s="346"/>
      <c r="CJ158" s="346"/>
      <c r="CK158" s="346"/>
      <c r="CL158" s="346"/>
      <c r="CM158" s="346"/>
      <c r="CN158" s="346"/>
      <c r="CO158" s="346"/>
      <c r="CP158" s="346"/>
      <c r="CQ158" s="346"/>
    </row>
    <row r="159" spans="1:95" ht="16.5" customHeight="1">
      <c r="A159" s="399"/>
      <c r="B159" s="399"/>
      <c r="C159" s="399"/>
      <c r="D159" s="399"/>
      <c r="E159" s="399"/>
      <c r="F159" s="399"/>
      <c r="G159" s="346"/>
      <c r="H159" s="401"/>
      <c r="I159" s="401"/>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6"/>
      <c r="AW159" s="346"/>
      <c r="AX159" s="346"/>
      <c r="AY159" s="346"/>
      <c r="AZ159" s="346"/>
      <c r="BA159" s="346"/>
      <c r="BB159" s="346"/>
      <c r="BC159" s="346"/>
      <c r="BD159" s="346"/>
      <c r="BE159" s="346"/>
      <c r="BF159" s="346"/>
      <c r="BG159" s="346"/>
      <c r="BH159" s="346"/>
      <c r="BI159" s="346"/>
      <c r="BJ159" s="346"/>
      <c r="BK159" s="346"/>
      <c r="BL159" s="346"/>
      <c r="BM159" s="346"/>
      <c r="BN159" s="346"/>
      <c r="BO159" s="346"/>
      <c r="BP159" s="346"/>
      <c r="BQ159" s="346"/>
      <c r="BR159" s="346"/>
      <c r="BS159" s="346"/>
      <c r="BT159" s="346"/>
      <c r="BU159" s="346"/>
      <c r="BV159" s="346"/>
      <c r="BW159" s="346"/>
      <c r="BX159" s="346"/>
      <c r="BY159" s="346"/>
      <c r="BZ159" s="346"/>
      <c r="CA159" s="346"/>
      <c r="CB159" s="346"/>
      <c r="CC159" s="346"/>
      <c r="CD159" s="346"/>
      <c r="CE159" s="346"/>
      <c r="CF159" s="346"/>
      <c r="CG159" s="346"/>
      <c r="CH159" s="346"/>
      <c r="CI159" s="346"/>
      <c r="CJ159" s="346"/>
      <c r="CK159" s="346"/>
      <c r="CL159" s="346"/>
      <c r="CM159" s="346"/>
      <c r="CN159" s="346"/>
      <c r="CO159" s="346"/>
      <c r="CP159" s="346"/>
      <c r="CQ159" s="346"/>
    </row>
    <row r="160" spans="1:95" ht="16.5" customHeight="1">
      <c r="A160" s="399"/>
      <c r="B160" s="399"/>
      <c r="C160" s="399"/>
      <c r="D160" s="399"/>
      <c r="E160" s="399"/>
      <c r="F160" s="399"/>
      <c r="G160" s="346"/>
      <c r="H160" s="401"/>
      <c r="I160" s="401"/>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6"/>
      <c r="BS160" s="346"/>
      <c r="BT160" s="346"/>
      <c r="BU160" s="346"/>
      <c r="BV160" s="346"/>
      <c r="BW160" s="346"/>
      <c r="BX160" s="346"/>
      <c r="BY160" s="346"/>
      <c r="BZ160" s="346"/>
      <c r="CA160" s="346"/>
      <c r="CB160" s="346"/>
      <c r="CC160" s="346"/>
      <c r="CD160" s="346"/>
      <c r="CE160" s="346"/>
      <c r="CF160" s="346"/>
      <c r="CG160" s="346"/>
      <c r="CH160" s="346"/>
      <c r="CI160" s="346"/>
      <c r="CJ160" s="346"/>
      <c r="CK160" s="346"/>
      <c r="CL160" s="346"/>
      <c r="CM160" s="346"/>
      <c r="CN160" s="346"/>
      <c r="CO160" s="346"/>
      <c r="CP160" s="346"/>
      <c r="CQ160" s="346"/>
    </row>
    <row r="161" spans="1:95" ht="16.5" customHeight="1">
      <c r="A161" s="399"/>
      <c r="B161" s="399"/>
      <c r="C161" s="399"/>
      <c r="D161" s="399"/>
      <c r="E161" s="399"/>
      <c r="F161" s="399"/>
      <c r="G161" s="346"/>
      <c r="H161" s="401"/>
      <c r="I161" s="401"/>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6"/>
      <c r="BX161" s="346"/>
      <c r="BY161" s="346"/>
      <c r="BZ161" s="346"/>
      <c r="CA161" s="346"/>
      <c r="CB161" s="346"/>
      <c r="CC161" s="346"/>
      <c r="CD161" s="346"/>
      <c r="CE161" s="346"/>
      <c r="CF161" s="346"/>
      <c r="CG161" s="346"/>
      <c r="CH161" s="346"/>
      <c r="CI161" s="346"/>
      <c r="CJ161" s="346"/>
      <c r="CK161" s="346"/>
      <c r="CL161" s="346"/>
      <c r="CM161" s="346"/>
      <c r="CN161" s="346"/>
      <c r="CO161" s="346"/>
      <c r="CP161" s="346"/>
      <c r="CQ161" s="346"/>
    </row>
    <row r="162" spans="1:95" ht="16.5" customHeight="1">
      <c r="A162" s="399"/>
      <c r="B162" s="399"/>
      <c r="C162" s="399"/>
      <c r="D162" s="399"/>
      <c r="E162" s="399"/>
      <c r="F162" s="399"/>
      <c r="G162" s="346"/>
      <c r="H162" s="401"/>
      <c r="I162" s="401"/>
      <c r="J162" s="346"/>
      <c r="K162" s="346"/>
      <c r="L162" s="346"/>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6"/>
      <c r="BS162" s="346"/>
      <c r="BT162" s="346"/>
      <c r="BU162" s="346"/>
      <c r="BV162" s="346"/>
      <c r="BW162" s="346"/>
      <c r="BX162" s="346"/>
      <c r="BY162" s="346"/>
      <c r="BZ162" s="346"/>
      <c r="CA162" s="346"/>
      <c r="CB162" s="346"/>
      <c r="CC162" s="346"/>
      <c r="CD162" s="346"/>
      <c r="CE162" s="346"/>
      <c r="CF162" s="346"/>
      <c r="CG162" s="346"/>
      <c r="CH162" s="346"/>
      <c r="CI162" s="346"/>
      <c r="CJ162" s="346"/>
      <c r="CK162" s="346"/>
      <c r="CL162" s="346"/>
      <c r="CM162" s="346"/>
      <c r="CN162" s="346"/>
      <c r="CO162" s="346"/>
      <c r="CP162" s="346"/>
      <c r="CQ162" s="346"/>
    </row>
    <row r="163" spans="1:95" ht="16.5" customHeight="1">
      <c r="A163" s="399"/>
      <c r="B163" s="399"/>
      <c r="C163" s="399"/>
      <c r="D163" s="399"/>
      <c r="E163" s="399"/>
      <c r="F163" s="399"/>
      <c r="G163" s="346"/>
      <c r="H163" s="401"/>
      <c r="I163" s="401"/>
      <c r="J163" s="346"/>
      <c r="K163" s="346"/>
      <c r="L163" s="346"/>
      <c r="M163" s="346"/>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6"/>
      <c r="BS163" s="346"/>
      <c r="BT163" s="346"/>
      <c r="BU163" s="346"/>
      <c r="BV163" s="346"/>
      <c r="BW163" s="346"/>
      <c r="BX163" s="346"/>
      <c r="BY163" s="346"/>
      <c r="BZ163" s="346"/>
      <c r="CA163" s="346"/>
      <c r="CB163" s="346"/>
      <c r="CC163" s="346"/>
      <c r="CD163" s="346"/>
      <c r="CE163" s="346"/>
      <c r="CF163" s="346"/>
      <c r="CG163" s="346"/>
      <c r="CH163" s="346"/>
      <c r="CI163" s="346"/>
      <c r="CJ163" s="346"/>
      <c r="CK163" s="346"/>
      <c r="CL163" s="346"/>
      <c r="CM163" s="346"/>
      <c r="CN163" s="346"/>
      <c r="CO163" s="346"/>
      <c r="CP163" s="346"/>
      <c r="CQ163" s="346"/>
    </row>
    <row r="164" spans="1:95" ht="16.5" customHeight="1">
      <c r="A164" s="399"/>
      <c r="B164" s="399"/>
      <c r="C164" s="399"/>
      <c r="D164" s="399"/>
      <c r="E164" s="399"/>
      <c r="F164" s="399"/>
      <c r="G164" s="346"/>
      <c r="H164" s="401"/>
      <c r="I164" s="401"/>
      <c r="J164" s="346"/>
      <c r="K164" s="346"/>
      <c r="L164" s="346"/>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6"/>
      <c r="AW164" s="346"/>
      <c r="AX164" s="346"/>
      <c r="AY164" s="346"/>
      <c r="AZ164" s="346"/>
      <c r="BA164" s="346"/>
      <c r="BB164" s="346"/>
      <c r="BC164" s="346"/>
      <c r="BD164" s="346"/>
      <c r="BE164" s="346"/>
      <c r="BF164" s="346"/>
      <c r="BG164" s="346"/>
      <c r="BH164" s="346"/>
      <c r="BI164" s="346"/>
      <c r="BJ164" s="346"/>
      <c r="BK164" s="346"/>
      <c r="BL164" s="346"/>
      <c r="BM164" s="346"/>
      <c r="BN164" s="346"/>
      <c r="BO164" s="346"/>
      <c r="BP164" s="346"/>
      <c r="BQ164" s="346"/>
      <c r="BR164" s="346"/>
      <c r="BS164" s="346"/>
      <c r="BT164" s="346"/>
      <c r="BU164" s="346"/>
      <c r="BV164" s="346"/>
      <c r="BW164" s="346"/>
      <c r="BX164" s="346"/>
      <c r="BY164" s="346"/>
      <c r="BZ164" s="346"/>
      <c r="CA164" s="346"/>
      <c r="CB164" s="346"/>
      <c r="CC164" s="346"/>
      <c r="CD164" s="346"/>
      <c r="CE164" s="346"/>
      <c r="CF164" s="346"/>
      <c r="CG164" s="346"/>
      <c r="CH164" s="346"/>
      <c r="CI164" s="346"/>
      <c r="CJ164" s="346"/>
      <c r="CK164" s="346"/>
      <c r="CL164" s="346"/>
      <c r="CM164" s="346"/>
      <c r="CN164" s="346"/>
      <c r="CO164" s="346"/>
      <c r="CP164" s="346"/>
      <c r="CQ164" s="346"/>
    </row>
    <row r="165" spans="1:95" ht="16.5" customHeight="1">
      <c r="A165" s="399"/>
      <c r="B165" s="399"/>
      <c r="C165" s="399"/>
      <c r="D165" s="399"/>
      <c r="E165" s="399"/>
      <c r="F165" s="399"/>
      <c r="G165" s="346"/>
      <c r="H165" s="401"/>
      <c r="I165" s="401"/>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6"/>
      <c r="AW165" s="346"/>
      <c r="AX165" s="346"/>
      <c r="AY165" s="346"/>
      <c r="AZ165" s="346"/>
      <c r="BA165" s="346"/>
      <c r="BB165" s="346"/>
      <c r="BC165" s="346"/>
      <c r="BD165" s="346"/>
      <c r="BE165" s="346"/>
      <c r="BF165" s="346"/>
      <c r="BG165" s="346"/>
      <c r="BH165" s="346"/>
      <c r="BI165" s="346"/>
      <c r="BJ165" s="346"/>
      <c r="BK165" s="346"/>
      <c r="BL165" s="346"/>
      <c r="BM165" s="346"/>
      <c r="BN165" s="346"/>
      <c r="BO165" s="346"/>
      <c r="BP165" s="346"/>
      <c r="BQ165" s="346"/>
      <c r="BR165" s="346"/>
      <c r="BS165" s="346"/>
      <c r="BT165" s="346"/>
      <c r="BU165" s="346"/>
      <c r="BV165" s="346"/>
      <c r="BW165" s="346"/>
      <c r="BX165" s="346"/>
      <c r="BY165" s="346"/>
      <c r="BZ165" s="346"/>
      <c r="CA165" s="346"/>
      <c r="CB165" s="346"/>
      <c r="CC165" s="346"/>
      <c r="CD165" s="346"/>
      <c r="CE165" s="346"/>
      <c r="CF165" s="346"/>
      <c r="CG165" s="346"/>
      <c r="CH165" s="346"/>
      <c r="CI165" s="346"/>
      <c r="CJ165" s="346"/>
      <c r="CK165" s="346"/>
      <c r="CL165" s="346"/>
      <c r="CM165" s="346"/>
      <c r="CN165" s="346"/>
      <c r="CO165" s="346"/>
      <c r="CP165" s="346"/>
      <c r="CQ165" s="346"/>
    </row>
    <row r="166" spans="1:95" ht="16.5" customHeight="1">
      <c r="A166" s="399"/>
      <c r="B166" s="399"/>
      <c r="C166" s="399"/>
      <c r="D166" s="399"/>
      <c r="E166" s="399"/>
      <c r="F166" s="399"/>
      <c r="G166" s="346"/>
      <c r="H166" s="401"/>
      <c r="I166" s="401"/>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6"/>
      <c r="BS166" s="346"/>
      <c r="BT166" s="346"/>
      <c r="BU166" s="346"/>
      <c r="BV166" s="346"/>
      <c r="BW166" s="346"/>
      <c r="BX166" s="346"/>
      <c r="BY166" s="346"/>
      <c r="BZ166" s="346"/>
      <c r="CA166" s="346"/>
      <c r="CB166" s="346"/>
      <c r="CC166" s="346"/>
      <c r="CD166" s="346"/>
      <c r="CE166" s="346"/>
      <c r="CF166" s="346"/>
      <c r="CG166" s="346"/>
      <c r="CH166" s="346"/>
      <c r="CI166" s="346"/>
      <c r="CJ166" s="346"/>
      <c r="CK166" s="346"/>
      <c r="CL166" s="346"/>
      <c r="CM166" s="346"/>
      <c r="CN166" s="346"/>
      <c r="CO166" s="346"/>
      <c r="CP166" s="346"/>
      <c r="CQ166" s="346"/>
    </row>
    <row r="167" spans="1:95" ht="16.5" customHeight="1">
      <c r="A167" s="399"/>
      <c r="B167" s="399"/>
      <c r="C167" s="399"/>
      <c r="D167" s="399"/>
      <c r="E167" s="399"/>
      <c r="F167" s="399"/>
      <c r="G167" s="346"/>
      <c r="H167" s="401"/>
      <c r="I167" s="401"/>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6"/>
      <c r="BS167" s="346"/>
      <c r="BT167" s="346"/>
      <c r="BU167" s="346"/>
      <c r="BV167" s="346"/>
      <c r="BW167" s="346"/>
      <c r="BX167" s="346"/>
      <c r="BY167" s="346"/>
      <c r="BZ167" s="346"/>
      <c r="CA167" s="346"/>
      <c r="CB167" s="346"/>
      <c r="CC167" s="346"/>
      <c r="CD167" s="346"/>
      <c r="CE167" s="346"/>
      <c r="CF167" s="346"/>
      <c r="CG167" s="346"/>
      <c r="CH167" s="346"/>
      <c r="CI167" s="346"/>
      <c r="CJ167" s="346"/>
      <c r="CK167" s="346"/>
      <c r="CL167" s="346"/>
      <c r="CM167" s="346"/>
      <c r="CN167" s="346"/>
      <c r="CO167" s="346"/>
      <c r="CP167" s="346"/>
      <c r="CQ167" s="346"/>
    </row>
    <row r="168" spans="1:95" ht="16.5" customHeight="1">
      <c r="A168" s="399"/>
      <c r="B168" s="399"/>
      <c r="C168" s="399"/>
      <c r="D168" s="399"/>
      <c r="E168" s="399"/>
      <c r="F168" s="399"/>
      <c r="G168" s="346"/>
      <c r="H168" s="401"/>
      <c r="I168" s="401"/>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46"/>
      <c r="BR168" s="346"/>
      <c r="BS168" s="346"/>
      <c r="BT168" s="346"/>
      <c r="BU168" s="346"/>
      <c r="BV168" s="346"/>
      <c r="BW168" s="346"/>
      <c r="BX168" s="346"/>
      <c r="BY168" s="346"/>
      <c r="BZ168" s="346"/>
      <c r="CA168" s="346"/>
      <c r="CB168" s="346"/>
      <c r="CC168" s="346"/>
      <c r="CD168" s="346"/>
      <c r="CE168" s="346"/>
      <c r="CF168" s="346"/>
      <c r="CG168" s="346"/>
      <c r="CH168" s="346"/>
      <c r="CI168" s="346"/>
      <c r="CJ168" s="346"/>
      <c r="CK168" s="346"/>
      <c r="CL168" s="346"/>
      <c r="CM168" s="346"/>
      <c r="CN168" s="346"/>
      <c r="CO168" s="346"/>
      <c r="CP168" s="346"/>
      <c r="CQ168" s="346"/>
    </row>
    <row r="169" spans="1:95" ht="16.5" customHeight="1">
      <c r="A169" s="399"/>
      <c r="B169" s="399"/>
      <c r="C169" s="399"/>
      <c r="D169" s="399"/>
      <c r="E169" s="399"/>
      <c r="F169" s="399"/>
      <c r="G169" s="346"/>
      <c r="H169" s="401"/>
      <c r="I169" s="401"/>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6"/>
      <c r="AW169" s="346"/>
      <c r="AX169" s="346"/>
      <c r="AY169" s="346"/>
      <c r="AZ169" s="346"/>
      <c r="BA169" s="346"/>
      <c r="BB169" s="346"/>
      <c r="BC169" s="346"/>
      <c r="BD169" s="346"/>
      <c r="BE169" s="346"/>
      <c r="BF169" s="346"/>
      <c r="BG169" s="346"/>
      <c r="BH169" s="346"/>
      <c r="BI169" s="346"/>
      <c r="BJ169" s="346"/>
      <c r="BK169" s="346"/>
      <c r="BL169" s="346"/>
      <c r="BM169" s="346"/>
      <c r="BN169" s="346"/>
      <c r="BO169" s="346"/>
      <c r="BP169" s="346"/>
      <c r="BQ169" s="346"/>
      <c r="BR169" s="346"/>
      <c r="BS169" s="346"/>
      <c r="BT169" s="346"/>
      <c r="BU169" s="346"/>
      <c r="BV169" s="346"/>
      <c r="BW169" s="346"/>
      <c r="BX169" s="346"/>
      <c r="BY169" s="346"/>
      <c r="BZ169" s="346"/>
      <c r="CA169" s="346"/>
      <c r="CB169" s="346"/>
      <c r="CC169" s="346"/>
      <c r="CD169" s="346"/>
      <c r="CE169" s="346"/>
      <c r="CF169" s="346"/>
      <c r="CG169" s="346"/>
      <c r="CH169" s="346"/>
      <c r="CI169" s="346"/>
      <c r="CJ169" s="346"/>
      <c r="CK169" s="346"/>
      <c r="CL169" s="346"/>
      <c r="CM169" s="346"/>
      <c r="CN169" s="346"/>
      <c r="CO169" s="346"/>
      <c r="CP169" s="346"/>
      <c r="CQ169" s="346"/>
    </row>
    <row r="170" spans="1:95" ht="16.5" customHeight="1">
      <c r="A170" s="399"/>
      <c r="B170" s="399"/>
      <c r="C170" s="399"/>
      <c r="D170" s="399"/>
      <c r="E170" s="399"/>
      <c r="F170" s="399"/>
      <c r="G170" s="346"/>
      <c r="H170" s="401"/>
      <c r="I170" s="401"/>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346"/>
      <c r="BL170" s="346"/>
      <c r="BM170" s="346"/>
      <c r="BN170" s="346"/>
      <c r="BO170" s="346"/>
      <c r="BP170" s="346"/>
      <c r="BQ170" s="346"/>
      <c r="BR170" s="346"/>
      <c r="BS170" s="346"/>
      <c r="BT170" s="346"/>
      <c r="BU170" s="346"/>
      <c r="BV170" s="346"/>
      <c r="BW170" s="346"/>
      <c r="BX170" s="346"/>
      <c r="BY170" s="346"/>
      <c r="BZ170" s="346"/>
      <c r="CA170" s="346"/>
      <c r="CB170" s="346"/>
      <c r="CC170" s="346"/>
      <c r="CD170" s="346"/>
      <c r="CE170" s="346"/>
      <c r="CF170" s="346"/>
      <c r="CG170" s="346"/>
      <c r="CH170" s="346"/>
      <c r="CI170" s="346"/>
      <c r="CJ170" s="346"/>
      <c r="CK170" s="346"/>
      <c r="CL170" s="346"/>
      <c r="CM170" s="346"/>
      <c r="CN170" s="346"/>
      <c r="CO170" s="346"/>
      <c r="CP170" s="346"/>
      <c r="CQ170" s="346"/>
    </row>
    <row r="171" spans="1:95" ht="16.5" customHeight="1">
      <c r="A171" s="399"/>
      <c r="B171" s="399"/>
      <c r="C171" s="399"/>
      <c r="D171" s="399"/>
      <c r="E171" s="399"/>
      <c r="F171" s="399"/>
      <c r="G171" s="346"/>
      <c r="H171" s="401"/>
      <c r="I171" s="401"/>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346"/>
      <c r="BL171" s="346"/>
      <c r="BM171" s="346"/>
      <c r="BN171" s="346"/>
      <c r="BO171" s="346"/>
      <c r="BP171" s="346"/>
      <c r="BQ171" s="346"/>
      <c r="BR171" s="346"/>
      <c r="BS171" s="346"/>
      <c r="BT171" s="346"/>
      <c r="BU171" s="346"/>
      <c r="BV171" s="346"/>
      <c r="BW171" s="346"/>
      <c r="BX171" s="346"/>
      <c r="BY171" s="346"/>
      <c r="BZ171" s="346"/>
      <c r="CA171" s="346"/>
      <c r="CB171" s="346"/>
      <c r="CC171" s="346"/>
      <c r="CD171" s="346"/>
      <c r="CE171" s="346"/>
      <c r="CF171" s="346"/>
      <c r="CG171" s="346"/>
      <c r="CH171" s="346"/>
      <c r="CI171" s="346"/>
      <c r="CJ171" s="346"/>
      <c r="CK171" s="346"/>
      <c r="CL171" s="346"/>
      <c r="CM171" s="346"/>
      <c r="CN171" s="346"/>
      <c r="CO171" s="346"/>
      <c r="CP171" s="346"/>
      <c r="CQ171" s="346"/>
    </row>
    <row r="172" spans="1:95" ht="16.5" customHeight="1">
      <c r="A172" s="399"/>
      <c r="B172" s="399"/>
      <c r="C172" s="399"/>
      <c r="D172" s="399"/>
      <c r="E172" s="399"/>
      <c r="F172" s="399"/>
      <c r="G172" s="346"/>
      <c r="H172" s="401"/>
      <c r="I172" s="401"/>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346"/>
      <c r="AM172" s="346"/>
      <c r="AN172" s="346"/>
      <c r="AO172" s="346"/>
      <c r="AP172" s="346"/>
      <c r="AQ172" s="346"/>
      <c r="AR172" s="346"/>
      <c r="AS172" s="346"/>
      <c r="AT172" s="346"/>
      <c r="AU172" s="346"/>
      <c r="AV172" s="346"/>
      <c r="AW172" s="346"/>
      <c r="AX172" s="346"/>
      <c r="AY172" s="346"/>
      <c r="AZ172" s="346"/>
      <c r="BA172" s="346"/>
      <c r="BB172" s="346"/>
      <c r="BC172" s="346"/>
      <c r="BD172" s="346"/>
      <c r="BE172" s="346"/>
      <c r="BF172" s="346"/>
      <c r="BG172" s="346"/>
      <c r="BH172" s="346"/>
      <c r="BI172" s="346"/>
      <c r="BJ172" s="346"/>
      <c r="BK172" s="346"/>
      <c r="BL172" s="346"/>
      <c r="BM172" s="346"/>
      <c r="BN172" s="346"/>
      <c r="BO172" s="346"/>
      <c r="BP172" s="346"/>
      <c r="BQ172" s="346"/>
      <c r="BR172" s="346"/>
      <c r="BS172" s="346"/>
      <c r="BT172" s="346"/>
      <c r="BU172" s="346"/>
      <c r="BV172" s="346"/>
      <c r="BW172" s="346"/>
      <c r="BX172" s="346"/>
      <c r="BY172" s="346"/>
      <c r="BZ172" s="346"/>
      <c r="CA172" s="346"/>
      <c r="CB172" s="346"/>
      <c r="CC172" s="346"/>
      <c r="CD172" s="346"/>
      <c r="CE172" s="346"/>
      <c r="CF172" s="346"/>
      <c r="CG172" s="346"/>
      <c r="CH172" s="346"/>
      <c r="CI172" s="346"/>
      <c r="CJ172" s="346"/>
      <c r="CK172" s="346"/>
      <c r="CL172" s="346"/>
      <c r="CM172" s="346"/>
      <c r="CN172" s="346"/>
      <c r="CO172" s="346"/>
      <c r="CP172" s="346"/>
      <c r="CQ172" s="346"/>
    </row>
    <row r="173" spans="1:95" ht="16.5" customHeight="1">
      <c r="A173" s="399"/>
      <c r="B173" s="399"/>
      <c r="C173" s="399"/>
      <c r="D173" s="399"/>
      <c r="E173" s="399"/>
      <c r="F173" s="399"/>
      <c r="G173" s="346"/>
      <c r="H173" s="401"/>
      <c r="I173" s="401"/>
      <c r="J173" s="346"/>
      <c r="K173" s="346"/>
      <c r="L173" s="346"/>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6"/>
      <c r="AI173" s="346"/>
      <c r="AJ173" s="346"/>
      <c r="AK173" s="346"/>
      <c r="AL173" s="346"/>
      <c r="AM173" s="346"/>
      <c r="AN173" s="346"/>
      <c r="AO173" s="346"/>
      <c r="AP173" s="346"/>
      <c r="AQ173" s="346"/>
      <c r="AR173" s="346"/>
      <c r="AS173" s="346"/>
      <c r="AT173" s="346"/>
      <c r="AU173" s="346"/>
      <c r="AV173" s="346"/>
      <c r="AW173" s="346"/>
      <c r="AX173" s="346"/>
      <c r="AY173" s="346"/>
      <c r="AZ173" s="346"/>
      <c r="BA173" s="346"/>
      <c r="BB173" s="346"/>
      <c r="BC173" s="346"/>
      <c r="BD173" s="346"/>
      <c r="BE173" s="346"/>
      <c r="BF173" s="346"/>
      <c r="BG173" s="346"/>
      <c r="BH173" s="346"/>
      <c r="BI173" s="346"/>
      <c r="BJ173" s="346"/>
      <c r="BK173" s="346"/>
      <c r="BL173" s="346"/>
      <c r="BM173" s="346"/>
      <c r="BN173" s="346"/>
      <c r="BO173" s="346"/>
      <c r="BP173" s="346"/>
      <c r="BQ173" s="346"/>
      <c r="BR173" s="346"/>
      <c r="BS173" s="346"/>
      <c r="BT173" s="346"/>
      <c r="BU173" s="346"/>
      <c r="BV173" s="346"/>
      <c r="BW173" s="346"/>
      <c r="BX173" s="346"/>
      <c r="BY173" s="346"/>
      <c r="BZ173" s="346"/>
      <c r="CA173" s="346"/>
      <c r="CB173" s="346"/>
      <c r="CC173" s="346"/>
      <c r="CD173" s="346"/>
      <c r="CE173" s="346"/>
      <c r="CF173" s="346"/>
      <c r="CG173" s="346"/>
      <c r="CH173" s="346"/>
      <c r="CI173" s="346"/>
      <c r="CJ173" s="346"/>
      <c r="CK173" s="346"/>
      <c r="CL173" s="346"/>
      <c r="CM173" s="346"/>
      <c r="CN173" s="346"/>
      <c r="CO173" s="346"/>
      <c r="CP173" s="346"/>
      <c r="CQ173" s="346"/>
    </row>
    <row r="174" spans="1:95" ht="16.5" customHeight="1">
      <c r="A174" s="399"/>
      <c r="B174" s="399"/>
      <c r="C174" s="399"/>
      <c r="D174" s="399"/>
      <c r="E174" s="399"/>
      <c r="F174" s="399"/>
      <c r="G174" s="346"/>
      <c r="H174" s="401"/>
      <c r="I174" s="401"/>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6"/>
      <c r="AY174" s="346"/>
      <c r="AZ174" s="346"/>
      <c r="BA174" s="346"/>
      <c r="BB174" s="346"/>
      <c r="BC174" s="346"/>
      <c r="BD174" s="346"/>
      <c r="BE174" s="346"/>
      <c r="BF174" s="346"/>
      <c r="BG174" s="346"/>
      <c r="BH174" s="346"/>
      <c r="BI174" s="346"/>
      <c r="BJ174" s="346"/>
      <c r="BK174" s="346"/>
      <c r="BL174" s="346"/>
      <c r="BM174" s="346"/>
      <c r="BN174" s="346"/>
      <c r="BO174" s="346"/>
      <c r="BP174" s="346"/>
      <c r="BQ174" s="346"/>
      <c r="BR174" s="346"/>
      <c r="BS174" s="346"/>
      <c r="BT174" s="346"/>
      <c r="BU174" s="346"/>
      <c r="BV174" s="346"/>
      <c r="BW174" s="346"/>
      <c r="BX174" s="346"/>
      <c r="BY174" s="346"/>
      <c r="BZ174" s="346"/>
      <c r="CA174" s="346"/>
      <c r="CB174" s="346"/>
      <c r="CC174" s="346"/>
      <c r="CD174" s="346"/>
      <c r="CE174" s="346"/>
      <c r="CF174" s="346"/>
      <c r="CG174" s="346"/>
      <c r="CH174" s="346"/>
      <c r="CI174" s="346"/>
      <c r="CJ174" s="346"/>
      <c r="CK174" s="346"/>
      <c r="CL174" s="346"/>
      <c r="CM174" s="346"/>
      <c r="CN174" s="346"/>
      <c r="CO174" s="346"/>
      <c r="CP174" s="346"/>
      <c r="CQ174" s="346"/>
    </row>
    <row r="175" spans="1:95" ht="16.5" customHeight="1">
      <c r="A175" s="399"/>
      <c r="B175" s="399"/>
      <c r="C175" s="399"/>
      <c r="D175" s="399"/>
      <c r="E175" s="399"/>
      <c r="F175" s="399"/>
      <c r="G175" s="346"/>
      <c r="H175" s="401"/>
      <c r="I175" s="401"/>
      <c r="J175" s="346"/>
      <c r="K175" s="346"/>
      <c r="L175" s="346"/>
      <c r="M175" s="346"/>
      <c r="N175" s="346"/>
      <c r="O175" s="346"/>
      <c r="P175" s="346"/>
      <c r="Q175" s="346"/>
      <c r="R175" s="346"/>
      <c r="S175" s="346"/>
      <c r="T175" s="346"/>
      <c r="U175" s="346"/>
      <c r="V175" s="346"/>
      <c r="W175" s="346"/>
      <c r="X175" s="346"/>
      <c r="Y175" s="346"/>
      <c r="Z175" s="346"/>
      <c r="AA175" s="346"/>
      <c r="AB175" s="346"/>
      <c r="AC175" s="346"/>
      <c r="AD175" s="346"/>
      <c r="AE175" s="346"/>
      <c r="AF175" s="346"/>
      <c r="AG175" s="346"/>
      <c r="AH175" s="346"/>
      <c r="AI175" s="346"/>
      <c r="AJ175" s="346"/>
      <c r="AK175" s="346"/>
      <c r="AL175" s="346"/>
      <c r="AM175" s="346"/>
      <c r="AN175" s="346"/>
      <c r="AO175" s="346"/>
      <c r="AP175" s="346"/>
      <c r="AQ175" s="346"/>
      <c r="AR175" s="346"/>
      <c r="AS175" s="346"/>
      <c r="AT175" s="346"/>
      <c r="AU175" s="346"/>
      <c r="AV175" s="346"/>
      <c r="AW175" s="346"/>
      <c r="AX175" s="346"/>
      <c r="AY175" s="346"/>
      <c r="AZ175" s="346"/>
      <c r="BA175" s="346"/>
      <c r="BB175" s="346"/>
      <c r="BC175" s="346"/>
      <c r="BD175" s="346"/>
      <c r="BE175" s="346"/>
      <c r="BF175" s="346"/>
      <c r="BG175" s="346"/>
      <c r="BH175" s="346"/>
      <c r="BI175" s="346"/>
      <c r="BJ175" s="346"/>
      <c r="BK175" s="346"/>
      <c r="BL175" s="346"/>
      <c r="BM175" s="346"/>
      <c r="BN175" s="346"/>
      <c r="BO175" s="346"/>
      <c r="BP175" s="346"/>
      <c r="BQ175" s="346"/>
      <c r="BR175" s="346"/>
      <c r="BS175" s="346"/>
      <c r="BT175" s="346"/>
      <c r="BU175" s="346"/>
      <c r="BV175" s="346"/>
      <c r="BW175" s="346"/>
      <c r="BX175" s="346"/>
      <c r="BY175" s="346"/>
      <c r="BZ175" s="346"/>
      <c r="CA175" s="346"/>
      <c r="CB175" s="346"/>
      <c r="CC175" s="346"/>
      <c r="CD175" s="346"/>
      <c r="CE175" s="346"/>
      <c r="CF175" s="346"/>
      <c r="CG175" s="346"/>
      <c r="CH175" s="346"/>
      <c r="CI175" s="346"/>
      <c r="CJ175" s="346"/>
      <c r="CK175" s="346"/>
      <c r="CL175" s="346"/>
      <c r="CM175" s="346"/>
      <c r="CN175" s="346"/>
      <c r="CO175" s="346"/>
      <c r="CP175" s="346"/>
      <c r="CQ175" s="346"/>
    </row>
    <row r="176" spans="1:95" ht="16.5" customHeight="1">
      <c r="A176" s="399"/>
      <c r="B176" s="399"/>
      <c r="C176" s="399"/>
      <c r="D176" s="399"/>
      <c r="E176" s="399"/>
      <c r="F176" s="399"/>
      <c r="G176" s="346"/>
      <c r="H176" s="401"/>
      <c r="I176" s="401"/>
      <c r="J176" s="346"/>
      <c r="K176" s="346"/>
      <c r="L176" s="346"/>
      <c r="M176" s="346"/>
      <c r="N176" s="346"/>
      <c r="O176" s="346"/>
      <c r="P176" s="346"/>
      <c r="Q176" s="346"/>
      <c r="R176" s="346"/>
      <c r="S176" s="346"/>
      <c r="T176" s="346"/>
      <c r="U176" s="346"/>
      <c r="V176" s="346"/>
      <c r="W176" s="346"/>
      <c r="X176" s="346"/>
      <c r="Y176" s="346"/>
      <c r="Z176" s="346"/>
      <c r="AA176" s="346"/>
      <c r="AB176" s="346"/>
      <c r="AC176" s="346"/>
      <c r="AD176" s="346"/>
      <c r="AE176" s="346"/>
      <c r="AF176" s="346"/>
      <c r="AG176" s="346"/>
      <c r="AH176" s="346"/>
      <c r="AI176" s="346"/>
      <c r="AJ176" s="346"/>
      <c r="AK176" s="346"/>
      <c r="AL176" s="346"/>
      <c r="AM176" s="346"/>
      <c r="AN176" s="346"/>
      <c r="AO176" s="346"/>
      <c r="AP176" s="346"/>
      <c r="AQ176" s="346"/>
      <c r="AR176" s="346"/>
      <c r="AS176" s="346"/>
      <c r="AT176" s="346"/>
      <c r="AU176" s="346"/>
      <c r="AV176" s="346"/>
      <c r="AW176" s="346"/>
      <c r="AX176" s="346"/>
      <c r="AY176" s="346"/>
      <c r="AZ176" s="346"/>
      <c r="BA176" s="346"/>
      <c r="BB176" s="346"/>
      <c r="BC176" s="346"/>
      <c r="BD176" s="346"/>
      <c r="BE176" s="346"/>
      <c r="BF176" s="346"/>
      <c r="BG176" s="346"/>
      <c r="BH176" s="346"/>
      <c r="BI176" s="346"/>
      <c r="BJ176" s="346"/>
      <c r="BK176" s="346"/>
      <c r="BL176" s="346"/>
      <c r="BM176" s="346"/>
      <c r="BN176" s="346"/>
      <c r="BO176" s="346"/>
      <c r="BP176" s="346"/>
      <c r="BQ176" s="346"/>
      <c r="BR176" s="346"/>
      <c r="BS176" s="346"/>
      <c r="BT176" s="346"/>
      <c r="BU176" s="346"/>
      <c r="BV176" s="346"/>
      <c r="BW176" s="346"/>
      <c r="BX176" s="346"/>
      <c r="BY176" s="346"/>
      <c r="BZ176" s="346"/>
      <c r="CA176" s="346"/>
      <c r="CB176" s="346"/>
      <c r="CC176" s="346"/>
      <c r="CD176" s="346"/>
      <c r="CE176" s="346"/>
      <c r="CF176" s="346"/>
      <c r="CG176" s="346"/>
      <c r="CH176" s="346"/>
      <c r="CI176" s="346"/>
      <c r="CJ176" s="346"/>
      <c r="CK176" s="346"/>
      <c r="CL176" s="346"/>
      <c r="CM176" s="346"/>
      <c r="CN176" s="346"/>
      <c r="CO176" s="346"/>
      <c r="CP176" s="346"/>
      <c r="CQ176" s="346"/>
    </row>
    <row r="177" spans="1:95" ht="16.5" customHeight="1">
      <c r="A177" s="399"/>
      <c r="B177" s="399"/>
      <c r="C177" s="399"/>
      <c r="D177" s="399"/>
      <c r="E177" s="399"/>
      <c r="F177" s="399"/>
      <c r="G177" s="346"/>
      <c r="H177" s="401"/>
      <c r="I177" s="401"/>
      <c r="J177" s="346"/>
      <c r="K177" s="346"/>
      <c r="L177" s="346"/>
      <c r="M177" s="346"/>
      <c r="N177" s="346"/>
      <c r="O177" s="346"/>
      <c r="P177" s="346"/>
      <c r="Q177" s="346"/>
      <c r="R177" s="346"/>
      <c r="S177" s="346"/>
      <c r="T177" s="346"/>
      <c r="U177" s="346"/>
      <c r="V177" s="346"/>
      <c r="W177" s="346"/>
      <c r="X177" s="346"/>
      <c r="Y177" s="346"/>
      <c r="Z177" s="346"/>
      <c r="AA177" s="346"/>
      <c r="AB177" s="346"/>
      <c r="AC177" s="346"/>
      <c r="AD177" s="346"/>
      <c r="AE177" s="346"/>
      <c r="AF177" s="346"/>
      <c r="AG177" s="346"/>
      <c r="AH177" s="346"/>
      <c r="AI177" s="346"/>
      <c r="AJ177" s="346"/>
      <c r="AK177" s="346"/>
      <c r="AL177" s="346"/>
      <c r="AM177" s="346"/>
      <c r="AN177" s="346"/>
      <c r="AO177" s="346"/>
      <c r="AP177" s="346"/>
      <c r="AQ177" s="346"/>
      <c r="AR177" s="346"/>
      <c r="AS177" s="346"/>
      <c r="AT177" s="346"/>
      <c r="AU177" s="346"/>
      <c r="AV177" s="346"/>
      <c r="AW177" s="346"/>
      <c r="AX177" s="346"/>
      <c r="AY177" s="346"/>
      <c r="AZ177" s="346"/>
      <c r="BA177" s="346"/>
      <c r="BB177" s="346"/>
      <c r="BC177" s="346"/>
      <c r="BD177" s="346"/>
      <c r="BE177" s="346"/>
      <c r="BF177" s="346"/>
      <c r="BG177" s="346"/>
      <c r="BH177" s="346"/>
      <c r="BI177" s="346"/>
      <c r="BJ177" s="346"/>
      <c r="BK177" s="346"/>
      <c r="BL177" s="346"/>
      <c r="BM177" s="346"/>
      <c r="BN177" s="346"/>
      <c r="BO177" s="346"/>
      <c r="BP177" s="346"/>
      <c r="BQ177" s="346"/>
      <c r="BR177" s="346"/>
      <c r="BS177" s="346"/>
      <c r="BT177" s="346"/>
      <c r="BU177" s="346"/>
      <c r="BV177" s="346"/>
      <c r="BW177" s="346"/>
      <c r="BX177" s="346"/>
      <c r="BY177" s="346"/>
      <c r="BZ177" s="346"/>
      <c r="CA177" s="346"/>
      <c r="CB177" s="346"/>
      <c r="CC177" s="346"/>
      <c r="CD177" s="346"/>
      <c r="CE177" s="346"/>
      <c r="CF177" s="346"/>
      <c r="CG177" s="346"/>
      <c r="CH177" s="346"/>
      <c r="CI177" s="346"/>
      <c r="CJ177" s="346"/>
      <c r="CK177" s="346"/>
      <c r="CL177" s="346"/>
      <c r="CM177" s="346"/>
      <c r="CN177" s="346"/>
      <c r="CO177" s="346"/>
      <c r="CP177" s="346"/>
      <c r="CQ177" s="346"/>
    </row>
    <row r="178" spans="1:95" ht="16.5" customHeight="1">
      <c r="A178" s="399"/>
      <c r="B178" s="399"/>
      <c r="C178" s="399"/>
      <c r="D178" s="399"/>
      <c r="E178" s="399"/>
      <c r="F178" s="399"/>
      <c r="G178" s="346"/>
      <c r="H178" s="401"/>
      <c r="I178" s="401"/>
      <c r="J178" s="346"/>
      <c r="K178" s="346"/>
      <c r="L178" s="346"/>
      <c r="M178" s="346"/>
      <c r="N178" s="346"/>
      <c r="O178" s="346"/>
      <c r="P178" s="346"/>
      <c r="Q178" s="346"/>
      <c r="R178" s="346"/>
      <c r="S178" s="346"/>
      <c r="T178" s="346"/>
      <c r="U178" s="346"/>
      <c r="V178" s="346"/>
      <c r="W178" s="346"/>
      <c r="X178" s="346"/>
      <c r="Y178" s="346"/>
      <c r="Z178" s="346"/>
      <c r="AA178" s="346"/>
      <c r="AB178" s="346"/>
      <c r="AC178" s="346"/>
      <c r="AD178" s="346"/>
      <c r="AE178" s="346"/>
      <c r="AF178" s="346"/>
      <c r="AG178" s="346"/>
      <c r="AH178" s="346"/>
      <c r="AI178" s="346"/>
      <c r="AJ178" s="346"/>
      <c r="AK178" s="346"/>
      <c r="AL178" s="346"/>
      <c r="AM178" s="346"/>
      <c r="AN178" s="346"/>
      <c r="AO178" s="346"/>
      <c r="AP178" s="346"/>
      <c r="AQ178" s="346"/>
      <c r="AR178" s="346"/>
      <c r="AS178" s="346"/>
      <c r="AT178" s="346"/>
      <c r="AU178" s="346"/>
      <c r="AV178" s="346"/>
      <c r="AW178" s="346"/>
      <c r="AX178" s="346"/>
      <c r="AY178" s="346"/>
      <c r="AZ178" s="346"/>
      <c r="BA178" s="346"/>
      <c r="BB178" s="346"/>
      <c r="BC178" s="346"/>
      <c r="BD178" s="346"/>
      <c r="BE178" s="346"/>
      <c r="BF178" s="346"/>
      <c r="BG178" s="346"/>
      <c r="BH178" s="346"/>
      <c r="BI178" s="346"/>
      <c r="BJ178" s="346"/>
      <c r="BK178" s="346"/>
      <c r="BL178" s="346"/>
      <c r="BM178" s="346"/>
      <c r="BN178" s="346"/>
      <c r="BO178" s="346"/>
      <c r="BP178" s="346"/>
      <c r="BQ178" s="346"/>
      <c r="BR178" s="346"/>
      <c r="BS178" s="346"/>
      <c r="BT178" s="346"/>
      <c r="BU178" s="346"/>
      <c r="BV178" s="346"/>
      <c r="BW178" s="346"/>
      <c r="BX178" s="346"/>
      <c r="BY178" s="346"/>
      <c r="BZ178" s="346"/>
      <c r="CA178" s="346"/>
      <c r="CB178" s="346"/>
      <c r="CC178" s="346"/>
      <c r="CD178" s="346"/>
      <c r="CE178" s="346"/>
      <c r="CF178" s="346"/>
      <c r="CG178" s="346"/>
      <c r="CH178" s="346"/>
      <c r="CI178" s="346"/>
      <c r="CJ178" s="346"/>
      <c r="CK178" s="346"/>
      <c r="CL178" s="346"/>
      <c r="CM178" s="346"/>
      <c r="CN178" s="346"/>
      <c r="CO178" s="346"/>
      <c r="CP178" s="346"/>
      <c r="CQ178" s="346"/>
    </row>
    <row r="179" spans="1:95" ht="16.5" customHeight="1">
      <c r="A179" s="399"/>
      <c r="B179" s="399"/>
      <c r="C179" s="399"/>
      <c r="D179" s="399"/>
      <c r="E179" s="399"/>
      <c r="F179" s="399"/>
      <c r="G179" s="346"/>
      <c r="H179" s="401"/>
      <c r="I179" s="401"/>
      <c r="J179" s="346"/>
      <c r="K179" s="346"/>
      <c r="L179" s="346"/>
      <c r="M179" s="346"/>
      <c r="N179" s="346"/>
      <c r="O179" s="346"/>
      <c r="P179" s="346"/>
      <c r="Q179" s="346"/>
      <c r="R179" s="346"/>
      <c r="S179" s="346"/>
      <c r="T179" s="346"/>
      <c r="U179" s="346"/>
      <c r="V179" s="346"/>
      <c r="W179" s="346"/>
      <c r="X179" s="346"/>
      <c r="Y179" s="346"/>
      <c r="Z179" s="346"/>
      <c r="AA179" s="346"/>
      <c r="AB179" s="346"/>
      <c r="AC179" s="346"/>
      <c r="AD179" s="346"/>
      <c r="AE179" s="346"/>
      <c r="AF179" s="346"/>
      <c r="AG179" s="346"/>
      <c r="AH179" s="346"/>
      <c r="AI179" s="346"/>
      <c r="AJ179" s="346"/>
      <c r="AK179" s="346"/>
      <c r="AL179" s="346"/>
      <c r="AM179" s="346"/>
      <c r="AN179" s="346"/>
      <c r="AO179" s="346"/>
      <c r="AP179" s="346"/>
      <c r="AQ179" s="346"/>
      <c r="AR179" s="346"/>
      <c r="AS179" s="346"/>
      <c r="AT179" s="346"/>
      <c r="AU179" s="346"/>
      <c r="AV179" s="346"/>
      <c r="AW179" s="346"/>
      <c r="AX179" s="346"/>
      <c r="AY179" s="346"/>
      <c r="AZ179" s="346"/>
      <c r="BA179" s="346"/>
      <c r="BB179" s="346"/>
      <c r="BC179" s="346"/>
      <c r="BD179" s="346"/>
      <c r="BE179" s="346"/>
      <c r="BF179" s="346"/>
      <c r="BG179" s="346"/>
      <c r="BH179" s="346"/>
      <c r="BI179" s="346"/>
      <c r="BJ179" s="346"/>
      <c r="BK179" s="346"/>
      <c r="BL179" s="346"/>
      <c r="BM179" s="346"/>
      <c r="BN179" s="346"/>
      <c r="BO179" s="346"/>
      <c r="BP179" s="346"/>
      <c r="BQ179" s="346"/>
      <c r="BR179" s="346"/>
      <c r="BS179" s="346"/>
      <c r="BT179" s="346"/>
      <c r="BU179" s="346"/>
      <c r="BV179" s="346"/>
      <c r="BW179" s="346"/>
      <c r="BX179" s="346"/>
      <c r="BY179" s="346"/>
      <c r="BZ179" s="346"/>
      <c r="CA179" s="346"/>
      <c r="CB179" s="346"/>
      <c r="CC179" s="346"/>
      <c r="CD179" s="346"/>
      <c r="CE179" s="346"/>
      <c r="CF179" s="346"/>
      <c r="CG179" s="346"/>
      <c r="CH179" s="346"/>
      <c r="CI179" s="346"/>
      <c r="CJ179" s="346"/>
      <c r="CK179" s="346"/>
      <c r="CL179" s="346"/>
      <c r="CM179" s="346"/>
      <c r="CN179" s="346"/>
      <c r="CO179" s="346"/>
      <c r="CP179" s="346"/>
      <c r="CQ179" s="346"/>
    </row>
    <row r="180" spans="1:95" ht="16.5" customHeight="1">
      <c r="A180" s="399"/>
      <c r="B180" s="399"/>
      <c r="C180" s="399"/>
      <c r="D180" s="399"/>
      <c r="E180" s="399"/>
      <c r="F180" s="399"/>
      <c r="G180" s="346"/>
      <c r="H180" s="401"/>
      <c r="I180" s="401"/>
      <c r="J180" s="346"/>
      <c r="K180" s="346"/>
      <c r="L180" s="346"/>
      <c r="M180" s="346"/>
      <c r="N180" s="346"/>
      <c r="O180" s="346"/>
      <c r="P180" s="346"/>
      <c r="Q180" s="346"/>
      <c r="R180" s="346"/>
      <c r="S180" s="346"/>
      <c r="T180" s="346"/>
      <c r="U180" s="346"/>
      <c r="V180" s="346"/>
      <c r="W180" s="346"/>
      <c r="X180" s="346"/>
      <c r="Y180" s="346"/>
      <c r="Z180" s="346"/>
      <c r="AA180" s="346"/>
      <c r="AB180" s="346"/>
      <c r="AC180" s="346"/>
      <c r="AD180" s="346"/>
      <c r="AE180" s="346"/>
      <c r="AF180" s="346"/>
      <c r="AG180" s="346"/>
      <c r="AH180" s="346"/>
      <c r="AI180" s="346"/>
      <c r="AJ180" s="346"/>
      <c r="AK180" s="346"/>
      <c r="AL180" s="346"/>
      <c r="AM180" s="346"/>
      <c r="AN180" s="346"/>
      <c r="AO180" s="346"/>
      <c r="AP180" s="346"/>
      <c r="AQ180" s="346"/>
      <c r="AR180" s="346"/>
      <c r="AS180" s="346"/>
      <c r="AT180" s="346"/>
      <c r="AU180" s="346"/>
      <c r="AV180" s="346"/>
      <c r="AW180" s="346"/>
      <c r="AX180" s="346"/>
      <c r="AY180" s="346"/>
      <c r="AZ180" s="346"/>
      <c r="BA180" s="346"/>
      <c r="BB180" s="346"/>
      <c r="BC180" s="346"/>
      <c r="BD180" s="346"/>
      <c r="BE180" s="346"/>
      <c r="BF180" s="346"/>
      <c r="BG180" s="346"/>
      <c r="BH180" s="346"/>
      <c r="BI180" s="346"/>
      <c r="BJ180" s="346"/>
      <c r="BK180" s="346"/>
      <c r="BL180" s="346"/>
      <c r="BM180" s="346"/>
      <c r="BN180" s="346"/>
      <c r="BO180" s="346"/>
      <c r="BP180" s="346"/>
      <c r="BQ180" s="346"/>
      <c r="BR180" s="346"/>
      <c r="BS180" s="346"/>
      <c r="BT180" s="346"/>
      <c r="BU180" s="346"/>
      <c r="BV180" s="346"/>
      <c r="BW180" s="346"/>
      <c r="BX180" s="346"/>
      <c r="BY180" s="346"/>
      <c r="BZ180" s="346"/>
      <c r="CA180" s="346"/>
      <c r="CB180" s="346"/>
      <c r="CC180" s="346"/>
      <c r="CD180" s="346"/>
      <c r="CE180" s="346"/>
      <c r="CF180" s="346"/>
      <c r="CG180" s="346"/>
      <c r="CH180" s="346"/>
      <c r="CI180" s="346"/>
      <c r="CJ180" s="346"/>
      <c r="CK180" s="346"/>
      <c r="CL180" s="346"/>
      <c r="CM180" s="346"/>
      <c r="CN180" s="346"/>
      <c r="CO180" s="346"/>
      <c r="CP180" s="346"/>
      <c r="CQ180" s="346"/>
    </row>
    <row r="181" spans="1:95" ht="16.5" customHeight="1">
      <c r="A181" s="399"/>
      <c r="B181" s="399"/>
      <c r="C181" s="399"/>
      <c r="D181" s="399"/>
      <c r="E181" s="399"/>
      <c r="F181" s="399"/>
      <c r="G181" s="346"/>
      <c r="H181" s="401"/>
      <c r="I181" s="401"/>
      <c r="J181" s="346"/>
      <c r="K181" s="346"/>
      <c r="L181" s="346"/>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46"/>
      <c r="AY181" s="346"/>
      <c r="AZ181" s="346"/>
      <c r="BA181" s="346"/>
      <c r="BB181" s="346"/>
      <c r="BC181" s="346"/>
      <c r="BD181" s="346"/>
      <c r="BE181" s="346"/>
      <c r="BF181" s="346"/>
      <c r="BG181" s="346"/>
      <c r="BH181" s="346"/>
      <c r="BI181" s="346"/>
      <c r="BJ181" s="346"/>
      <c r="BK181" s="346"/>
      <c r="BL181" s="346"/>
      <c r="BM181" s="346"/>
      <c r="BN181" s="346"/>
      <c r="BO181" s="346"/>
      <c r="BP181" s="346"/>
      <c r="BQ181" s="346"/>
      <c r="BR181" s="346"/>
      <c r="BS181" s="346"/>
      <c r="BT181" s="346"/>
      <c r="BU181" s="346"/>
      <c r="BV181" s="346"/>
      <c r="BW181" s="346"/>
      <c r="BX181" s="346"/>
      <c r="BY181" s="346"/>
      <c r="BZ181" s="346"/>
      <c r="CA181" s="346"/>
      <c r="CB181" s="346"/>
      <c r="CC181" s="346"/>
      <c r="CD181" s="346"/>
      <c r="CE181" s="346"/>
      <c r="CF181" s="346"/>
      <c r="CG181" s="346"/>
      <c r="CH181" s="346"/>
      <c r="CI181" s="346"/>
      <c r="CJ181" s="346"/>
      <c r="CK181" s="346"/>
      <c r="CL181" s="346"/>
      <c r="CM181" s="346"/>
      <c r="CN181" s="346"/>
      <c r="CO181" s="346"/>
      <c r="CP181" s="346"/>
      <c r="CQ181" s="346"/>
    </row>
    <row r="182" spans="1:95" ht="16.5" customHeight="1">
      <c r="A182" s="399"/>
      <c r="B182" s="399"/>
      <c r="C182" s="399"/>
      <c r="D182" s="399"/>
      <c r="E182" s="399"/>
      <c r="F182" s="399"/>
      <c r="G182" s="346"/>
      <c r="H182" s="401"/>
      <c r="I182" s="401"/>
      <c r="J182" s="346"/>
      <c r="K182" s="346"/>
      <c r="L182" s="346"/>
      <c r="M182" s="346"/>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c r="AL182" s="346"/>
      <c r="AM182" s="346"/>
      <c r="AN182" s="346"/>
      <c r="AO182" s="346"/>
      <c r="AP182" s="346"/>
      <c r="AQ182" s="346"/>
      <c r="AR182" s="346"/>
      <c r="AS182" s="346"/>
      <c r="AT182" s="346"/>
      <c r="AU182" s="346"/>
      <c r="AV182" s="346"/>
      <c r="AW182" s="346"/>
      <c r="AX182" s="346"/>
      <c r="AY182" s="346"/>
      <c r="AZ182" s="346"/>
      <c r="BA182" s="346"/>
      <c r="BB182" s="346"/>
      <c r="BC182" s="346"/>
      <c r="BD182" s="346"/>
      <c r="BE182" s="346"/>
      <c r="BF182" s="346"/>
      <c r="BG182" s="346"/>
      <c r="BH182" s="346"/>
      <c r="BI182" s="346"/>
      <c r="BJ182" s="346"/>
      <c r="BK182" s="346"/>
      <c r="BL182" s="346"/>
      <c r="BM182" s="346"/>
      <c r="BN182" s="346"/>
      <c r="BO182" s="346"/>
      <c r="BP182" s="346"/>
      <c r="BQ182" s="346"/>
      <c r="BR182" s="346"/>
      <c r="BS182" s="346"/>
      <c r="BT182" s="346"/>
      <c r="BU182" s="346"/>
      <c r="BV182" s="346"/>
      <c r="BW182" s="346"/>
      <c r="BX182" s="346"/>
      <c r="BY182" s="346"/>
      <c r="BZ182" s="346"/>
      <c r="CA182" s="346"/>
      <c r="CB182" s="346"/>
      <c r="CC182" s="346"/>
      <c r="CD182" s="346"/>
      <c r="CE182" s="346"/>
      <c r="CF182" s="346"/>
      <c r="CG182" s="346"/>
      <c r="CH182" s="346"/>
      <c r="CI182" s="346"/>
      <c r="CJ182" s="346"/>
      <c r="CK182" s="346"/>
      <c r="CL182" s="346"/>
      <c r="CM182" s="346"/>
      <c r="CN182" s="346"/>
      <c r="CO182" s="346"/>
      <c r="CP182" s="346"/>
      <c r="CQ182" s="346"/>
    </row>
    <row r="183" spans="1:95" ht="16.5" customHeight="1">
      <c r="A183" s="399"/>
      <c r="B183" s="399"/>
      <c r="C183" s="399"/>
      <c r="D183" s="399"/>
      <c r="E183" s="399"/>
      <c r="F183" s="399"/>
      <c r="G183" s="346"/>
      <c r="H183" s="401"/>
      <c r="I183" s="401"/>
      <c r="J183" s="346"/>
      <c r="K183" s="346"/>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346"/>
      <c r="AP183" s="346"/>
      <c r="AQ183" s="346"/>
      <c r="AR183" s="346"/>
      <c r="AS183" s="346"/>
      <c r="AT183" s="346"/>
      <c r="AU183" s="346"/>
      <c r="AV183" s="346"/>
      <c r="AW183" s="346"/>
      <c r="AX183" s="346"/>
      <c r="AY183" s="346"/>
      <c r="AZ183" s="346"/>
      <c r="BA183" s="346"/>
      <c r="BB183" s="346"/>
      <c r="BC183" s="346"/>
      <c r="BD183" s="346"/>
      <c r="BE183" s="346"/>
      <c r="BF183" s="346"/>
      <c r="BG183" s="346"/>
      <c r="BH183" s="346"/>
      <c r="BI183" s="346"/>
      <c r="BJ183" s="346"/>
      <c r="BK183" s="346"/>
      <c r="BL183" s="346"/>
      <c r="BM183" s="346"/>
      <c r="BN183" s="346"/>
      <c r="BO183" s="346"/>
      <c r="BP183" s="346"/>
      <c r="BQ183" s="346"/>
      <c r="BR183" s="346"/>
      <c r="BS183" s="346"/>
      <c r="BT183" s="346"/>
      <c r="BU183" s="346"/>
      <c r="BV183" s="346"/>
      <c r="BW183" s="346"/>
      <c r="BX183" s="346"/>
      <c r="BY183" s="346"/>
      <c r="BZ183" s="346"/>
      <c r="CA183" s="346"/>
      <c r="CB183" s="346"/>
      <c r="CC183" s="346"/>
      <c r="CD183" s="346"/>
      <c r="CE183" s="346"/>
      <c r="CF183" s="346"/>
      <c r="CG183" s="346"/>
      <c r="CH183" s="346"/>
      <c r="CI183" s="346"/>
      <c r="CJ183" s="346"/>
      <c r="CK183" s="346"/>
      <c r="CL183" s="346"/>
      <c r="CM183" s="346"/>
      <c r="CN183" s="346"/>
      <c r="CO183" s="346"/>
      <c r="CP183" s="346"/>
      <c r="CQ183" s="346"/>
    </row>
    <row r="184" spans="1:95" ht="16.5" customHeight="1">
      <c r="A184" s="399"/>
      <c r="B184" s="399"/>
      <c r="C184" s="399"/>
      <c r="D184" s="399"/>
      <c r="E184" s="399"/>
      <c r="F184" s="399"/>
      <c r="G184" s="346"/>
      <c r="H184" s="401"/>
      <c r="I184" s="401"/>
      <c r="J184" s="346"/>
      <c r="K184" s="346"/>
      <c r="L184" s="346"/>
      <c r="M184" s="346"/>
      <c r="N184" s="346"/>
      <c r="O184" s="346"/>
      <c r="P184" s="346"/>
      <c r="Q184" s="346"/>
      <c r="R184" s="346"/>
      <c r="S184" s="346"/>
      <c r="T184" s="346"/>
      <c r="U184" s="346"/>
      <c r="V184" s="346"/>
      <c r="W184" s="346"/>
      <c r="X184" s="346"/>
      <c r="Y184" s="346"/>
      <c r="Z184" s="346"/>
      <c r="AA184" s="346"/>
      <c r="AB184" s="346"/>
      <c r="AC184" s="346"/>
      <c r="AD184" s="346"/>
      <c r="AE184" s="346"/>
      <c r="AF184" s="346"/>
      <c r="AG184" s="346"/>
      <c r="AH184" s="346"/>
      <c r="AI184" s="346"/>
      <c r="AJ184" s="346"/>
      <c r="AK184" s="346"/>
      <c r="AL184" s="346"/>
      <c r="AM184" s="346"/>
      <c r="AN184" s="346"/>
      <c r="AO184" s="346"/>
      <c r="AP184" s="346"/>
      <c r="AQ184" s="346"/>
      <c r="AR184" s="346"/>
      <c r="AS184" s="346"/>
      <c r="AT184" s="346"/>
      <c r="AU184" s="346"/>
      <c r="AV184" s="346"/>
      <c r="AW184" s="346"/>
      <c r="AX184" s="346"/>
      <c r="AY184" s="346"/>
      <c r="AZ184" s="346"/>
      <c r="BA184" s="346"/>
      <c r="BB184" s="346"/>
      <c r="BC184" s="346"/>
      <c r="BD184" s="346"/>
      <c r="BE184" s="346"/>
      <c r="BF184" s="346"/>
      <c r="BG184" s="346"/>
      <c r="BH184" s="346"/>
      <c r="BI184" s="346"/>
      <c r="BJ184" s="346"/>
      <c r="BK184" s="346"/>
      <c r="BL184" s="346"/>
      <c r="BM184" s="346"/>
      <c r="BN184" s="346"/>
      <c r="BO184" s="346"/>
      <c r="BP184" s="346"/>
      <c r="BQ184" s="346"/>
      <c r="BR184" s="346"/>
      <c r="BS184" s="346"/>
      <c r="BT184" s="346"/>
      <c r="BU184" s="346"/>
      <c r="BV184" s="346"/>
      <c r="BW184" s="346"/>
      <c r="BX184" s="346"/>
      <c r="BY184" s="346"/>
      <c r="BZ184" s="346"/>
      <c r="CA184" s="346"/>
      <c r="CB184" s="346"/>
      <c r="CC184" s="346"/>
      <c r="CD184" s="346"/>
      <c r="CE184" s="346"/>
      <c r="CF184" s="346"/>
      <c r="CG184" s="346"/>
      <c r="CH184" s="346"/>
      <c r="CI184" s="346"/>
      <c r="CJ184" s="346"/>
      <c r="CK184" s="346"/>
      <c r="CL184" s="346"/>
      <c r="CM184" s="346"/>
      <c r="CN184" s="346"/>
      <c r="CO184" s="346"/>
      <c r="CP184" s="346"/>
      <c r="CQ184" s="346"/>
    </row>
    <row r="185" spans="1:95" ht="16.5" customHeight="1">
      <c r="A185" s="399"/>
      <c r="B185" s="399"/>
      <c r="C185" s="399"/>
      <c r="D185" s="399"/>
      <c r="E185" s="399"/>
      <c r="F185" s="399"/>
      <c r="G185" s="346"/>
      <c r="H185" s="401"/>
      <c r="I185" s="401"/>
      <c r="J185" s="346"/>
      <c r="K185" s="346"/>
      <c r="L185" s="346"/>
      <c r="M185" s="346"/>
      <c r="N185" s="346"/>
      <c r="O185" s="346"/>
      <c r="P185" s="346"/>
      <c r="Q185" s="346"/>
      <c r="R185" s="346"/>
      <c r="S185" s="346"/>
      <c r="T185" s="346"/>
      <c r="U185" s="346"/>
      <c r="V185" s="346"/>
      <c r="W185" s="346"/>
      <c r="X185" s="346"/>
      <c r="Y185" s="346"/>
      <c r="Z185" s="346"/>
      <c r="AA185" s="346"/>
      <c r="AB185" s="346"/>
      <c r="AC185" s="346"/>
      <c r="AD185" s="346"/>
      <c r="AE185" s="346"/>
      <c r="AF185" s="346"/>
      <c r="AG185" s="346"/>
      <c r="AH185" s="346"/>
      <c r="AI185" s="346"/>
      <c r="AJ185" s="346"/>
      <c r="AK185" s="346"/>
      <c r="AL185" s="346"/>
      <c r="AM185" s="346"/>
      <c r="AN185" s="346"/>
      <c r="AO185" s="346"/>
      <c r="AP185" s="346"/>
      <c r="AQ185" s="346"/>
      <c r="AR185" s="346"/>
      <c r="AS185" s="346"/>
      <c r="AT185" s="346"/>
      <c r="AU185" s="346"/>
      <c r="AV185" s="346"/>
      <c r="AW185" s="346"/>
      <c r="AX185" s="346"/>
      <c r="AY185" s="346"/>
      <c r="AZ185" s="346"/>
      <c r="BA185" s="346"/>
      <c r="BB185" s="346"/>
      <c r="BC185" s="346"/>
      <c r="BD185" s="346"/>
      <c r="BE185" s="346"/>
      <c r="BF185" s="346"/>
      <c r="BG185" s="346"/>
      <c r="BH185" s="346"/>
      <c r="BI185" s="346"/>
      <c r="BJ185" s="346"/>
      <c r="BK185" s="346"/>
      <c r="BL185" s="346"/>
      <c r="BM185" s="346"/>
      <c r="BN185" s="346"/>
      <c r="BO185" s="346"/>
      <c r="BP185" s="346"/>
      <c r="BQ185" s="346"/>
      <c r="BR185" s="346"/>
      <c r="BS185" s="346"/>
      <c r="BT185" s="346"/>
      <c r="BU185" s="346"/>
      <c r="BV185" s="346"/>
      <c r="BW185" s="346"/>
      <c r="BX185" s="346"/>
      <c r="BY185" s="346"/>
      <c r="BZ185" s="346"/>
      <c r="CA185" s="346"/>
      <c r="CB185" s="346"/>
      <c r="CC185" s="346"/>
      <c r="CD185" s="346"/>
      <c r="CE185" s="346"/>
      <c r="CF185" s="346"/>
      <c r="CG185" s="346"/>
      <c r="CH185" s="346"/>
      <c r="CI185" s="346"/>
      <c r="CJ185" s="346"/>
      <c r="CK185" s="346"/>
      <c r="CL185" s="346"/>
      <c r="CM185" s="346"/>
      <c r="CN185" s="346"/>
      <c r="CO185" s="346"/>
      <c r="CP185" s="346"/>
      <c r="CQ185" s="346"/>
    </row>
    <row r="186" spans="1:95" ht="16.5" customHeight="1">
      <c r="A186" s="399"/>
      <c r="B186" s="399"/>
      <c r="C186" s="399"/>
      <c r="D186" s="399"/>
      <c r="E186" s="399"/>
      <c r="F186" s="399"/>
      <c r="G186" s="346"/>
      <c r="H186" s="401"/>
      <c r="I186" s="401"/>
      <c r="J186" s="346"/>
      <c r="K186" s="346"/>
      <c r="L186" s="346"/>
      <c r="M186" s="346"/>
      <c r="N186" s="346"/>
      <c r="O186" s="346"/>
      <c r="P186" s="346"/>
      <c r="Q186" s="346"/>
      <c r="R186" s="346"/>
      <c r="S186" s="346"/>
      <c r="T186" s="346"/>
      <c r="U186" s="346"/>
      <c r="V186" s="346"/>
      <c r="W186" s="346"/>
      <c r="X186" s="346"/>
      <c r="Y186" s="346"/>
      <c r="Z186" s="346"/>
      <c r="AA186" s="346"/>
      <c r="AB186" s="346"/>
      <c r="AC186" s="346"/>
      <c r="AD186" s="346"/>
      <c r="AE186" s="346"/>
      <c r="AF186" s="346"/>
      <c r="AG186" s="346"/>
      <c r="AH186" s="346"/>
      <c r="AI186" s="346"/>
      <c r="AJ186" s="346"/>
      <c r="AK186" s="346"/>
      <c r="AL186" s="346"/>
      <c r="AM186" s="346"/>
      <c r="AN186" s="346"/>
      <c r="AO186" s="346"/>
      <c r="AP186" s="346"/>
      <c r="AQ186" s="346"/>
      <c r="AR186" s="346"/>
      <c r="AS186" s="346"/>
      <c r="AT186" s="346"/>
      <c r="AU186" s="346"/>
      <c r="AV186" s="346"/>
      <c r="AW186" s="346"/>
      <c r="AX186" s="346"/>
      <c r="AY186" s="346"/>
      <c r="AZ186" s="346"/>
      <c r="BA186" s="346"/>
      <c r="BB186" s="346"/>
      <c r="BC186" s="346"/>
      <c r="BD186" s="346"/>
      <c r="BE186" s="346"/>
      <c r="BF186" s="346"/>
      <c r="BG186" s="346"/>
      <c r="BH186" s="346"/>
      <c r="BI186" s="346"/>
      <c r="BJ186" s="346"/>
      <c r="BK186" s="346"/>
      <c r="BL186" s="346"/>
      <c r="BM186" s="346"/>
      <c r="BN186" s="346"/>
      <c r="BO186" s="346"/>
      <c r="BP186" s="346"/>
      <c r="BQ186" s="346"/>
      <c r="BR186" s="346"/>
      <c r="BS186" s="346"/>
      <c r="BT186" s="346"/>
      <c r="BU186" s="346"/>
      <c r="BV186" s="346"/>
      <c r="BW186" s="346"/>
      <c r="BX186" s="346"/>
      <c r="BY186" s="346"/>
      <c r="BZ186" s="346"/>
      <c r="CA186" s="346"/>
      <c r="CB186" s="346"/>
      <c r="CC186" s="346"/>
      <c r="CD186" s="346"/>
      <c r="CE186" s="346"/>
      <c r="CF186" s="346"/>
      <c r="CG186" s="346"/>
      <c r="CH186" s="346"/>
      <c r="CI186" s="346"/>
      <c r="CJ186" s="346"/>
      <c r="CK186" s="346"/>
      <c r="CL186" s="346"/>
      <c r="CM186" s="346"/>
      <c r="CN186" s="346"/>
      <c r="CO186" s="346"/>
      <c r="CP186" s="346"/>
      <c r="CQ186" s="346"/>
    </row>
    <row r="187" spans="1:95" ht="16.5" customHeight="1">
      <c r="A187" s="399"/>
      <c r="B187" s="399"/>
      <c r="C187" s="399"/>
      <c r="D187" s="399"/>
      <c r="E187" s="399"/>
      <c r="F187" s="399"/>
      <c r="G187" s="346"/>
      <c r="H187" s="401"/>
      <c r="I187" s="401"/>
      <c r="J187" s="346"/>
      <c r="K187" s="346"/>
      <c r="L187" s="346"/>
      <c r="M187" s="346"/>
      <c r="N187" s="346"/>
      <c r="O187" s="346"/>
      <c r="P187" s="346"/>
      <c r="Q187" s="346"/>
      <c r="R187" s="346"/>
      <c r="S187" s="346"/>
      <c r="T187" s="346"/>
      <c r="U187" s="346"/>
      <c r="V187" s="346"/>
      <c r="W187" s="346"/>
      <c r="X187" s="346"/>
      <c r="Y187" s="346"/>
      <c r="Z187" s="346"/>
      <c r="AA187" s="346"/>
      <c r="AB187" s="346"/>
      <c r="AC187" s="346"/>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6"/>
      <c r="AY187" s="346"/>
      <c r="AZ187" s="346"/>
      <c r="BA187" s="346"/>
      <c r="BB187" s="346"/>
      <c r="BC187" s="346"/>
      <c r="BD187" s="346"/>
      <c r="BE187" s="346"/>
      <c r="BF187" s="346"/>
      <c r="BG187" s="346"/>
      <c r="BH187" s="346"/>
      <c r="BI187" s="346"/>
      <c r="BJ187" s="346"/>
      <c r="BK187" s="346"/>
      <c r="BL187" s="346"/>
      <c r="BM187" s="346"/>
      <c r="BN187" s="346"/>
      <c r="BO187" s="346"/>
      <c r="BP187" s="346"/>
      <c r="BQ187" s="346"/>
      <c r="BR187" s="346"/>
      <c r="BS187" s="346"/>
      <c r="BT187" s="346"/>
      <c r="BU187" s="346"/>
      <c r="BV187" s="346"/>
      <c r="BW187" s="346"/>
      <c r="BX187" s="346"/>
      <c r="BY187" s="346"/>
      <c r="BZ187" s="346"/>
      <c r="CA187" s="346"/>
      <c r="CB187" s="346"/>
      <c r="CC187" s="346"/>
      <c r="CD187" s="346"/>
      <c r="CE187" s="346"/>
      <c r="CF187" s="346"/>
      <c r="CG187" s="346"/>
      <c r="CH187" s="346"/>
      <c r="CI187" s="346"/>
      <c r="CJ187" s="346"/>
      <c r="CK187" s="346"/>
      <c r="CL187" s="346"/>
      <c r="CM187" s="346"/>
      <c r="CN187" s="346"/>
      <c r="CO187" s="346"/>
      <c r="CP187" s="346"/>
      <c r="CQ187" s="346"/>
    </row>
    <row r="188" spans="1:95" ht="16.5" customHeight="1">
      <c r="A188" s="399"/>
      <c r="B188" s="399"/>
      <c r="C188" s="399"/>
      <c r="D188" s="399"/>
      <c r="E188" s="399"/>
      <c r="F188" s="399"/>
      <c r="G188" s="346"/>
      <c r="H188" s="401"/>
      <c r="I188" s="401"/>
      <c r="J188" s="346"/>
      <c r="K188" s="346"/>
      <c r="L188" s="346"/>
      <c r="M188" s="346"/>
      <c r="N188" s="346"/>
      <c r="O188" s="346"/>
      <c r="P188" s="346"/>
      <c r="Q188" s="346"/>
      <c r="R188" s="346"/>
      <c r="S188" s="346"/>
      <c r="T188" s="346"/>
      <c r="U188" s="346"/>
      <c r="V188" s="346"/>
      <c r="W188" s="346"/>
      <c r="X188" s="346"/>
      <c r="Y188" s="346"/>
      <c r="Z188" s="346"/>
      <c r="AA188" s="346"/>
      <c r="AB188" s="346"/>
      <c r="AC188" s="346"/>
      <c r="AD188" s="346"/>
      <c r="AE188" s="346"/>
      <c r="AF188" s="346"/>
      <c r="AG188" s="346"/>
      <c r="AH188" s="346"/>
      <c r="AI188" s="346"/>
      <c r="AJ188" s="346"/>
      <c r="AK188" s="346"/>
      <c r="AL188" s="346"/>
      <c r="AM188" s="346"/>
      <c r="AN188" s="346"/>
      <c r="AO188" s="346"/>
      <c r="AP188" s="346"/>
      <c r="AQ188" s="346"/>
      <c r="AR188" s="346"/>
      <c r="AS188" s="346"/>
      <c r="AT188" s="346"/>
      <c r="AU188" s="346"/>
      <c r="AV188" s="346"/>
      <c r="AW188" s="346"/>
      <c r="AX188" s="346"/>
      <c r="AY188" s="346"/>
      <c r="AZ188" s="346"/>
      <c r="BA188" s="346"/>
      <c r="BB188" s="346"/>
      <c r="BC188" s="346"/>
      <c r="BD188" s="346"/>
      <c r="BE188" s="346"/>
      <c r="BF188" s="346"/>
      <c r="BG188" s="346"/>
      <c r="BH188" s="346"/>
      <c r="BI188" s="346"/>
      <c r="BJ188" s="346"/>
      <c r="BK188" s="346"/>
      <c r="BL188" s="346"/>
      <c r="BM188" s="346"/>
      <c r="BN188" s="346"/>
      <c r="BO188" s="346"/>
      <c r="BP188" s="346"/>
      <c r="BQ188" s="346"/>
      <c r="BR188" s="346"/>
      <c r="BS188" s="346"/>
      <c r="BT188" s="346"/>
      <c r="BU188" s="346"/>
      <c r="BV188" s="346"/>
      <c r="BW188" s="346"/>
      <c r="BX188" s="346"/>
      <c r="BY188" s="346"/>
      <c r="BZ188" s="346"/>
      <c r="CA188" s="346"/>
      <c r="CB188" s="346"/>
      <c r="CC188" s="346"/>
      <c r="CD188" s="346"/>
      <c r="CE188" s="346"/>
      <c r="CF188" s="346"/>
      <c r="CG188" s="346"/>
      <c r="CH188" s="346"/>
      <c r="CI188" s="346"/>
      <c r="CJ188" s="346"/>
      <c r="CK188" s="346"/>
      <c r="CL188" s="346"/>
      <c r="CM188" s="346"/>
      <c r="CN188" s="346"/>
      <c r="CO188" s="346"/>
      <c r="CP188" s="346"/>
      <c r="CQ188" s="346"/>
    </row>
    <row r="189" spans="1:95" ht="16.5" customHeight="1">
      <c r="A189" s="399"/>
      <c r="B189" s="399"/>
      <c r="C189" s="399"/>
      <c r="D189" s="399"/>
      <c r="E189" s="399"/>
      <c r="F189" s="399"/>
      <c r="G189" s="346"/>
      <c r="H189" s="401"/>
      <c r="I189" s="401"/>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c r="AL189" s="346"/>
      <c r="AM189" s="346"/>
      <c r="AN189" s="346"/>
      <c r="AO189" s="346"/>
      <c r="AP189" s="346"/>
      <c r="AQ189" s="346"/>
      <c r="AR189" s="346"/>
      <c r="AS189" s="346"/>
      <c r="AT189" s="346"/>
      <c r="AU189" s="346"/>
      <c r="AV189" s="346"/>
      <c r="AW189" s="346"/>
      <c r="AX189" s="346"/>
      <c r="AY189" s="346"/>
      <c r="AZ189" s="346"/>
      <c r="BA189" s="346"/>
      <c r="BB189" s="346"/>
      <c r="BC189" s="346"/>
      <c r="BD189" s="346"/>
      <c r="BE189" s="346"/>
      <c r="BF189" s="346"/>
      <c r="BG189" s="346"/>
      <c r="BH189" s="346"/>
      <c r="BI189" s="346"/>
      <c r="BJ189" s="346"/>
      <c r="BK189" s="346"/>
      <c r="BL189" s="346"/>
      <c r="BM189" s="346"/>
      <c r="BN189" s="346"/>
      <c r="BO189" s="346"/>
      <c r="BP189" s="346"/>
      <c r="BQ189" s="346"/>
      <c r="BR189" s="346"/>
      <c r="BS189" s="346"/>
      <c r="BT189" s="346"/>
      <c r="BU189" s="346"/>
      <c r="BV189" s="346"/>
      <c r="BW189" s="346"/>
      <c r="BX189" s="346"/>
      <c r="BY189" s="346"/>
      <c r="BZ189" s="346"/>
      <c r="CA189" s="346"/>
      <c r="CB189" s="346"/>
      <c r="CC189" s="346"/>
      <c r="CD189" s="346"/>
      <c r="CE189" s="346"/>
      <c r="CF189" s="346"/>
      <c r="CG189" s="346"/>
      <c r="CH189" s="346"/>
      <c r="CI189" s="346"/>
      <c r="CJ189" s="346"/>
      <c r="CK189" s="346"/>
      <c r="CL189" s="346"/>
      <c r="CM189" s="346"/>
      <c r="CN189" s="346"/>
      <c r="CO189" s="346"/>
      <c r="CP189" s="346"/>
      <c r="CQ189" s="346"/>
    </row>
    <row r="190" spans="1:95" ht="16.5" customHeight="1">
      <c r="A190" s="399"/>
      <c r="B190" s="399"/>
      <c r="C190" s="399"/>
      <c r="D190" s="399"/>
      <c r="E190" s="399"/>
      <c r="F190" s="399"/>
      <c r="G190" s="346"/>
      <c r="H190" s="401"/>
      <c r="I190" s="401"/>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6"/>
      <c r="AY190" s="346"/>
      <c r="AZ190" s="346"/>
      <c r="BA190" s="346"/>
      <c r="BB190" s="346"/>
      <c r="BC190" s="346"/>
      <c r="BD190" s="346"/>
      <c r="BE190" s="346"/>
      <c r="BF190" s="346"/>
      <c r="BG190" s="346"/>
      <c r="BH190" s="346"/>
      <c r="BI190" s="346"/>
      <c r="BJ190" s="346"/>
      <c r="BK190" s="346"/>
      <c r="BL190" s="346"/>
      <c r="BM190" s="346"/>
      <c r="BN190" s="346"/>
      <c r="BO190" s="346"/>
      <c r="BP190" s="346"/>
      <c r="BQ190" s="346"/>
      <c r="BR190" s="346"/>
      <c r="BS190" s="346"/>
      <c r="BT190" s="346"/>
      <c r="BU190" s="346"/>
      <c r="BV190" s="346"/>
      <c r="BW190" s="346"/>
      <c r="BX190" s="346"/>
      <c r="BY190" s="346"/>
      <c r="BZ190" s="346"/>
      <c r="CA190" s="346"/>
      <c r="CB190" s="346"/>
      <c r="CC190" s="346"/>
      <c r="CD190" s="346"/>
      <c r="CE190" s="346"/>
      <c r="CF190" s="346"/>
      <c r="CG190" s="346"/>
      <c r="CH190" s="346"/>
      <c r="CI190" s="346"/>
      <c r="CJ190" s="346"/>
      <c r="CK190" s="346"/>
      <c r="CL190" s="346"/>
      <c r="CM190" s="346"/>
      <c r="CN190" s="346"/>
      <c r="CO190" s="346"/>
      <c r="CP190" s="346"/>
      <c r="CQ190" s="346"/>
    </row>
    <row r="191" spans="1:95" ht="16.5" customHeight="1">
      <c r="A191" s="399"/>
      <c r="B191" s="399"/>
      <c r="C191" s="399"/>
      <c r="D191" s="399"/>
      <c r="E191" s="399"/>
      <c r="F191" s="399"/>
      <c r="G191" s="346"/>
      <c r="H191" s="401"/>
      <c r="I191" s="401"/>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6"/>
      <c r="AY191" s="346"/>
      <c r="AZ191" s="346"/>
      <c r="BA191" s="346"/>
      <c r="BB191" s="346"/>
      <c r="BC191" s="346"/>
      <c r="BD191" s="346"/>
      <c r="BE191" s="346"/>
      <c r="BF191" s="346"/>
      <c r="BG191" s="346"/>
      <c r="BH191" s="346"/>
      <c r="BI191" s="346"/>
      <c r="BJ191" s="346"/>
      <c r="BK191" s="346"/>
      <c r="BL191" s="346"/>
      <c r="BM191" s="346"/>
      <c r="BN191" s="346"/>
      <c r="BO191" s="346"/>
      <c r="BP191" s="346"/>
      <c r="BQ191" s="346"/>
      <c r="BR191" s="346"/>
      <c r="BS191" s="346"/>
      <c r="BT191" s="346"/>
      <c r="BU191" s="346"/>
      <c r="BV191" s="346"/>
      <c r="BW191" s="346"/>
      <c r="BX191" s="346"/>
      <c r="BY191" s="346"/>
      <c r="BZ191" s="346"/>
      <c r="CA191" s="346"/>
      <c r="CB191" s="346"/>
      <c r="CC191" s="346"/>
      <c r="CD191" s="346"/>
      <c r="CE191" s="346"/>
      <c r="CF191" s="346"/>
      <c r="CG191" s="346"/>
      <c r="CH191" s="346"/>
      <c r="CI191" s="346"/>
      <c r="CJ191" s="346"/>
      <c r="CK191" s="346"/>
      <c r="CL191" s="346"/>
      <c r="CM191" s="346"/>
      <c r="CN191" s="346"/>
      <c r="CO191" s="346"/>
      <c r="CP191" s="346"/>
      <c r="CQ191" s="346"/>
    </row>
    <row r="192" spans="1:95" ht="16.5" customHeight="1">
      <c r="A192" s="399"/>
      <c r="B192" s="399"/>
      <c r="C192" s="399"/>
      <c r="D192" s="399"/>
      <c r="E192" s="399"/>
      <c r="F192" s="399"/>
      <c r="G192" s="346"/>
      <c r="H192" s="401"/>
      <c r="I192" s="401"/>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c r="AK192" s="346"/>
      <c r="AL192" s="346"/>
      <c r="AM192" s="346"/>
      <c r="AN192" s="346"/>
      <c r="AO192" s="346"/>
      <c r="AP192" s="346"/>
      <c r="AQ192" s="346"/>
      <c r="AR192" s="346"/>
      <c r="AS192" s="346"/>
      <c r="AT192" s="346"/>
      <c r="AU192" s="346"/>
      <c r="AV192" s="346"/>
      <c r="AW192" s="346"/>
      <c r="AX192" s="346"/>
      <c r="AY192" s="346"/>
      <c r="AZ192" s="346"/>
      <c r="BA192" s="346"/>
      <c r="BB192" s="346"/>
      <c r="BC192" s="346"/>
      <c r="BD192" s="346"/>
      <c r="BE192" s="346"/>
      <c r="BF192" s="346"/>
      <c r="BG192" s="346"/>
      <c r="BH192" s="346"/>
      <c r="BI192" s="346"/>
      <c r="BJ192" s="346"/>
      <c r="BK192" s="346"/>
      <c r="BL192" s="346"/>
      <c r="BM192" s="346"/>
      <c r="BN192" s="346"/>
      <c r="BO192" s="346"/>
      <c r="BP192" s="346"/>
      <c r="BQ192" s="346"/>
      <c r="BR192" s="346"/>
      <c r="BS192" s="346"/>
      <c r="BT192" s="346"/>
      <c r="BU192" s="346"/>
      <c r="BV192" s="346"/>
      <c r="BW192" s="346"/>
      <c r="BX192" s="346"/>
      <c r="BY192" s="346"/>
      <c r="BZ192" s="346"/>
      <c r="CA192" s="346"/>
      <c r="CB192" s="346"/>
      <c r="CC192" s="346"/>
      <c r="CD192" s="346"/>
      <c r="CE192" s="346"/>
      <c r="CF192" s="346"/>
      <c r="CG192" s="346"/>
      <c r="CH192" s="346"/>
      <c r="CI192" s="346"/>
      <c r="CJ192" s="346"/>
      <c r="CK192" s="346"/>
      <c r="CL192" s="346"/>
      <c r="CM192" s="346"/>
      <c r="CN192" s="346"/>
      <c r="CO192" s="346"/>
      <c r="CP192" s="346"/>
      <c r="CQ192" s="346"/>
    </row>
    <row r="193" spans="1:95" ht="16.5" customHeight="1">
      <c r="A193" s="399"/>
      <c r="B193" s="399"/>
      <c r="C193" s="399"/>
      <c r="D193" s="399"/>
      <c r="E193" s="399"/>
      <c r="F193" s="399"/>
      <c r="G193" s="346"/>
      <c r="H193" s="401"/>
      <c r="I193" s="401"/>
      <c r="J193" s="346"/>
      <c r="K193" s="346"/>
      <c r="L193" s="346"/>
      <c r="M193" s="346"/>
      <c r="N193" s="346"/>
      <c r="O193" s="346"/>
      <c r="P193" s="346"/>
      <c r="Q193" s="346"/>
      <c r="R193" s="346"/>
      <c r="S193" s="346"/>
      <c r="T193" s="346"/>
      <c r="U193" s="346"/>
      <c r="V193" s="346"/>
      <c r="W193" s="346"/>
      <c r="X193" s="346"/>
      <c r="Y193" s="346"/>
      <c r="Z193" s="346"/>
      <c r="AA193" s="346"/>
      <c r="AB193" s="346"/>
      <c r="AC193" s="346"/>
      <c r="AD193" s="346"/>
      <c r="AE193" s="346"/>
      <c r="AF193" s="346"/>
      <c r="AG193" s="346"/>
      <c r="AH193" s="346"/>
      <c r="AI193" s="346"/>
      <c r="AJ193" s="346"/>
      <c r="AK193" s="346"/>
      <c r="AL193" s="346"/>
      <c r="AM193" s="346"/>
      <c r="AN193" s="346"/>
      <c r="AO193" s="346"/>
      <c r="AP193" s="346"/>
      <c r="AQ193" s="346"/>
      <c r="AR193" s="346"/>
      <c r="AS193" s="346"/>
      <c r="AT193" s="346"/>
      <c r="AU193" s="346"/>
      <c r="AV193" s="346"/>
      <c r="AW193" s="346"/>
      <c r="AX193" s="346"/>
      <c r="AY193" s="346"/>
      <c r="AZ193" s="346"/>
      <c r="BA193" s="346"/>
      <c r="BB193" s="346"/>
      <c r="BC193" s="346"/>
      <c r="BD193" s="346"/>
      <c r="BE193" s="346"/>
      <c r="BF193" s="346"/>
      <c r="BG193" s="346"/>
      <c r="BH193" s="346"/>
      <c r="BI193" s="346"/>
      <c r="BJ193" s="346"/>
      <c r="BK193" s="346"/>
      <c r="BL193" s="346"/>
      <c r="BM193" s="346"/>
      <c r="BN193" s="346"/>
      <c r="BO193" s="346"/>
      <c r="BP193" s="346"/>
      <c r="BQ193" s="346"/>
      <c r="BR193" s="346"/>
      <c r="BS193" s="346"/>
      <c r="BT193" s="346"/>
      <c r="BU193" s="346"/>
      <c r="BV193" s="346"/>
      <c r="BW193" s="346"/>
      <c r="BX193" s="346"/>
      <c r="BY193" s="346"/>
      <c r="BZ193" s="346"/>
      <c r="CA193" s="346"/>
      <c r="CB193" s="346"/>
      <c r="CC193" s="346"/>
      <c r="CD193" s="346"/>
      <c r="CE193" s="346"/>
      <c r="CF193" s="346"/>
      <c r="CG193" s="346"/>
      <c r="CH193" s="346"/>
      <c r="CI193" s="346"/>
      <c r="CJ193" s="346"/>
      <c r="CK193" s="346"/>
      <c r="CL193" s="346"/>
      <c r="CM193" s="346"/>
      <c r="CN193" s="346"/>
      <c r="CO193" s="346"/>
      <c r="CP193" s="346"/>
      <c r="CQ193" s="346"/>
    </row>
    <row r="194" spans="1:95" ht="16.5" customHeight="1">
      <c r="A194" s="399"/>
      <c r="B194" s="399"/>
      <c r="C194" s="399"/>
      <c r="D194" s="399"/>
      <c r="E194" s="399"/>
      <c r="F194" s="399"/>
      <c r="G194" s="346"/>
      <c r="H194" s="401"/>
      <c r="I194" s="401"/>
      <c r="J194" s="346"/>
      <c r="K194" s="346"/>
      <c r="L194" s="346"/>
      <c r="M194" s="346"/>
      <c r="N194" s="346"/>
      <c r="O194" s="346"/>
      <c r="P194" s="346"/>
      <c r="Q194" s="346"/>
      <c r="R194" s="346"/>
      <c r="S194" s="346"/>
      <c r="T194" s="346"/>
      <c r="U194" s="346"/>
      <c r="V194" s="346"/>
      <c r="W194" s="346"/>
      <c r="X194" s="346"/>
      <c r="Y194" s="346"/>
      <c r="Z194" s="346"/>
      <c r="AA194" s="346"/>
      <c r="AB194" s="346"/>
      <c r="AC194" s="346"/>
      <c r="AD194" s="346"/>
      <c r="AE194" s="346"/>
      <c r="AF194" s="346"/>
      <c r="AG194" s="346"/>
      <c r="AH194" s="346"/>
      <c r="AI194" s="346"/>
      <c r="AJ194" s="346"/>
      <c r="AK194" s="346"/>
      <c r="AL194" s="346"/>
      <c r="AM194" s="346"/>
      <c r="AN194" s="346"/>
      <c r="AO194" s="346"/>
      <c r="AP194" s="346"/>
      <c r="AQ194" s="346"/>
      <c r="AR194" s="346"/>
      <c r="AS194" s="346"/>
      <c r="AT194" s="346"/>
      <c r="AU194" s="346"/>
      <c r="AV194" s="346"/>
      <c r="AW194" s="346"/>
      <c r="AX194" s="346"/>
      <c r="AY194" s="346"/>
      <c r="AZ194" s="346"/>
      <c r="BA194" s="346"/>
      <c r="BB194" s="346"/>
      <c r="BC194" s="346"/>
      <c r="BD194" s="346"/>
      <c r="BE194" s="346"/>
      <c r="BF194" s="346"/>
      <c r="BG194" s="346"/>
      <c r="BH194" s="346"/>
      <c r="BI194" s="346"/>
      <c r="BJ194" s="346"/>
      <c r="BK194" s="346"/>
      <c r="BL194" s="346"/>
      <c r="BM194" s="346"/>
      <c r="BN194" s="346"/>
      <c r="BO194" s="346"/>
      <c r="BP194" s="346"/>
      <c r="BQ194" s="346"/>
      <c r="BR194" s="346"/>
      <c r="BS194" s="346"/>
      <c r="BT194" s="346"/>
      <c r="BU194" s="346"/>
      <c r="BV194" s="346"/>
      <c r="BW194" s="346"/>
      <c r="BX194" s="346"/>
      <c r="BY194" s="346"/>
      <c r="BZ194" s="346"/>
      <c r="CA194" s="346"/>
      <c r="CB194" s="346"/>
      <c r="CC194" s="346"/>
      <c r="CD194" s="346"/>
      <c r="CE194" s="346"/>
      <c r="CF194" s="346"/>
      <c r="CG194" s="346"/>
      <c r="CH194" s="346"/>
      <c r="CI194" s="346"/>
      <c r="CJ194" s="346"/>
      <c r="CK194" s="346"/>
      <c r="CL194" s="346"/>
      <c r="CM194" s="346"/>
      <c r="CN194" s="346"/>
      <c r="CO194" s="346"/>
      <c r="CP194" s="346"/>
      <c r="CQ194" s="346"/>
    </row>
    <row r="195" spans="1:95" ht="16.5" customHeight="1">
      <c r="A195" s="399"/>
      <c r="B195" s="399"/>
      <c r="C195" s="399"/>
      <c r="D195" s="399"/>
      <c r="E195" s="399"/>
      <c r="F195" s="399"/>
      <c r="G195" s="346"/>
      <c r="H195" s="401"/>
      <c r="I195" s="401"/>
      <c r="J195" s="346"/>
      <c r="K195" s="346"/>
      <c r="L195" s="346"/>
      <c r="M195" s="346"/>
      <c r="N195" s="346"/>
      <c r="O195" s="346"/>
      <c r="P195" s="346"/>
      <c r="Q195" s="346"/>
      <c r="R195" s="346"/>
      <c r="S195" s="346"/>
      <c r="T195" s="346"/>
      <c r="U195" s="346"/>
      <c r="V195" s="346"/>
      <c r="W195" s="346"/>
      <c r="X195" s="346"/>
      <c r="Y195" s="346"/>
      <c r="Z195" s="346"/>
      <c r="AA195" s="346"/>
      <c r="AB195" s="346"/>
      <c r="AC195" s="346"/>
      <c r="AD195" s="346"/>
      <c r="AE195" s="346"/>
      <c r="AF195" s="346"/>
      <c r="AG195" s="346"/>
      <c r="AH195" s="346"/>
      <c r="AI195" s="346"/>
      <c r="AJ195" s="346"/>
      <c r="AK195" s="346"/>
      <c r="AL195" s="346"/>
      <c r="AM195" s="346"/>
      <c r="AN195" s="346"/>
      <c r="AO195" s="346"/>
      <c r="AP195" s="346"/>
      <c r="AQ195" s="346"/>
      <c r="AR195" s="346"/>
      <c r="AS195" s="346"/>
      <c r="AT195" s="346"/>
      <c r="AU195" s="346"/>
      <c r="AV195" s="346"/>
      <c r="AW195" s="346"/>
      <c r="AX195" s="346"/>
      <c r="AY195" s="346"/>
      <c r="AZ195" s="346"/>
      <c r="BA195" s="346"/>
      <c r="BB195" s="346"/>
      <c r="BC195" s="346"/>
      <c r="BD195" s="346"/>
      <c r="BE195" s="346"/>
      <c r="BF195" s="346"/>
      <c r="BG195" s="346"/>
      <c r="BH195" s="346"/>
      <c r="BI195" s="346"/>
      <c r="BJ195" s="346"/>
      <c r="BK195" s="346"/>
      <c r="BL195" s="346"/>
      <c r="BM195" s="346"/>
      <c r="BN195" s="346"/>
      <c r="BO195" s="346"/>
      <c r="BP195" s="346"/>
      <c r="BQ195" s="346"/>
      <c r="BR195" s="346"/>
      <c r="BS195" s="346"/>
      <c r="BT195" s="346"/>
      <c r="BU195" s="346"/>
      <c r="BV195" s="346"/>
      <c r="BW195" s="346"/>
      <c r="BX195" s="346"/>
      <c r="BY195" s="346"/>
      <c r="BZ195" s="346"/>
      <c r="CA195" s="346"/>
      <c r="CB195" s="346"/>
      <c r="CC195" s="346"/>
      <c r="CD195" s="346"/>
      <c r="CE195" s="346"/>
      <c r="CF195" s="346"/>
      <c r="CG195" s="346"/>
      <c r="CH195" s="346"/>
      <c r="CI195" s="346"/>
      <c r="CJ195" s="346"/>
      <c r="CK195" s="346"/>
      <c r="CL195" s="346"/>
      <c r="CM195" s="346"/>
      <c r="CN195" s="346"/>
      <c r="CO195" s="346"/>
      <c r="CP195" s="346"/>
      <c r="CQ195" s="346"/>
    </row>
    <row r="196" spans="1:95" ht="16.5" customHeight="1">
      <c r="A196" s="399"/>
      <c r="B196" s="399"/>
      <c r="C196" s="399"/>
      <c r="D196" s="399"/>
      <c r="E196" s="399"/>
      <c r="F196" s="399"/>
      <c r="G196" s="346"/>
      <c r="H196" s="401"/>
      <c r="I196" s="401"/>
      <c r="J196" s="346"/>
      <c r="K196" s="346"/>
      <c r="L196" s="346"/>
      <c r="M196" s="346"/>
      <c r="N196" s="346"/>
      <c r="O196" s="346"/>
      <c r="P196" s="346"/>
      <c r="Q196" s="346"/>
      <c r="R196" s="346"/>
      <c r="S196" s="346"/>
      <c r="T196" s="346"/>
      <c r="U196" s="346"/>
      <c r="V196" s="346"/>
      <c r="W196" s="346"/>
      <c r="X196" s="346"/>
      <c r="Y196" s="346"/>
      <c r="Z196" s="346"/>
      <c r="AA196" s="346"/>
      <c r="AB196" s="346"/>
      <c r="AC196" s="346"/>
      <c r="AD196" s="346"/>
      <c r="AE196" s="346"/>
      <c r="AF196" s="346"/>
      <c r="AG196" s="346"/>
      <c r="AH196" s="346"/>
      <c r="AI196" s="346"/>
      <c r="AJ196" s="346"/>
      <c r="AK196" s="346"/>
      <c r="AL196" s="346"/>
      <c r="AM196" s="346"/>
      <c r="AN196" s="346"/>
      <c r="AO196" s="346"/>
      <c r="AP196" s="346"/>
      <c r="AQ196" s="346"/>
      <c r="AR196" s="346"/>
      <c r="AS196" s="346"/>
      <c r="AT196" s="346"/>
      <c r="AU196" s="346"/>
      <c r="AV196" s="346"/>
      <c r="AW196" s="346"/>
      <c r="AX196" s="346"/>
      <c r="AY196" s="346"/>
      <c r="AZ196" s="346"/>
      <c r="BA196" s="346"/>
      <c r="BB196" s="346"/>
      <c r="BC196" s="346"/>
      <c r="BD196" s="346"/>
      <c r="BE196" s="346"/>
      <c r="BF196" s="346"/>
      <c r="BG196" s="346"/>
      <c r="BH196" s="346"/>
      <c r="BI196" s="346"/>
      <c r="BJ196" s="346"/>
      <c r="BK196" s="346"/>
      <c r="BL196" s="346"/>
      <c r="BM196" s="346"/>
      <c r="BN196" s="346"/>
      <c r="BO196" s="346"/>
      <c r="BP196" s="346"/>
      <c r="BQ196" s="346"/>
      <c r="BR196" s="346"/>
      <c r="BS196" s="346"/>
      <c r="BT196" s="346"/>
      <c r="BU196" s="346"/>
      <c r="BV196" s="346"/>
      <c r="BW196" s="346"/>
      <c r="BX196" s="346"/>
      <c r="BY196" s="346"/>
      <c r="BZ196" s="346"/>
      <c r="CA196" s="346"/>
      <c r="CB196" s="346"/>
      <c r="CC196" s="346"/>
      <c r="CD196" s="346"/>
      <c r="CE196" s="346"/>
      <c r="CF196" s="346"/>
      <c r="CG196" s="346"/>
      <c r="CH196" s="346"/>
      <c r="CI196" s="346"/>
      <c r="CJ196" s="346"/>
      <c r="CK196" s="346"/>
      <c r="CL196" s="346"/>
      <c r="CM196" s="346"/>
      <c r="CN196" s="346"/>
      <c r="CO196" s="346"/>
      <c r="CP196" s="346"/>
      <c r="CQ196" s="346"/>
    </row>
    <row r="197" spans="1:95" ht="16.5" customHeight="1">
      <c r="A197" s="399"/>
      <c r="B197" s="399"/>
      <c r="C197" s="399"/>
      <c r="D197" s="399"/>
      <c r="E197" s="399"/>
      <c r="F197" s="399"/>
      <c r="G197" s="346"/>
      <c r="H197" s="401"/>
      <c r="I197" s="401"/>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346"/>
      <c r="AG197" s="346"/>
      <c r="AH197" s="346"/>
      <c r="AI197" s="346"/>
      <c r="AJ197" s="346"/>
      <c r="AK197" s="346"/>
      <c r="AL197" s="346"/>
      <c r="AM197" s="346"/>
      <c r="AN197" s="346"/>
      <c r="AO197" s="346"/>
      <c r="AP197" s="346"/>
      <c r="AQ197" s="346"/>
      <c r="AR197" s="346"/>
      <c r="AS197" s="346"/>
      <c r="AT197" s="346"/>
      <c r="AU197" s="346"/>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6"/>
      <c r="BS197" s="346"/>
      <c r="BT197" s="346"/>
      <c r="BU197" s="346"/>
      <c r="BV197" s="346"/>
      <c r="BW197" s="346"/>
      <c r="BX197" s="346"/>
      <c r="BY197" s="346"/>
      <c r="BZ197" s="346"/>
      <c r="CA197" s="346"/>
      <c r="CB197" s="346"/>
      <c r="CC197" s="346"/>
      <c r="CD197" s="346"/>
      <c r="CE197" s="346"/>
      <c r="CF197" s="346"/>
      <c r="CG197" s="346"/>
      <c r="CH197" s="346"/>
      <c r="CI197" s="346"/>
      <c r="CJ197" s="346"/>
      <c r="CK197" s="346"/>
      <c r="CL197" s="346"/>
      <c r="CM197" s="346"/>
      <c r="CN197" s="346"/>
      <c r="CO197" s="346"/>
      <c r="CP197" s="346"/>
      <c r="CQ197" s="346"/>
    </row>
    <row r="198" spans="1:95" ht="16.5" customHeight="1">
      <c r="A198" s="399"/>
      <c r="B198" s="399"/>
      <c r="C198" s="399"/>
      <c r="D198" s="399"/>
      <c r="E198" s="399"/>
      <c r="F198" s="399"/>
      <c r="G198" s="346"/>
      <c r="H198" s="401"/>
      <c r="I198" s="401"/>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6"/>
      <c r="AY198" s="346"/>
      <c r="AZ198" s="346"/>
      <c r="BA198" s="346"/>
      <c r="BB198" s="346"/>
      <c r="BC198" s="346"/>
      <c r="BD198" s="346"/>
      <c r="BE198" s="346"/>
      <c r="BF198" s="346"/>
      <c r="BG198" s="346"/>
      <c r="BH198" s="346"/>
      <c r="BI198" s="346"/>
      <c r="BJ198" s="346"/>
      <c r="BK198" s="346"/>
      <c r="BL198" s="346"/>
      <c r="BM198" s="346"/>
      <c r="BN198" s="346"/>
      <c r="BO198" s="346"/>
      <c r="BP198" s="346"/>
      <c r="BQ198" s="346"/>
      <c r="BR198" s="346"/>
      <c r="BS198" s="346"/>
      <c r="BT198" s="346"/>
      <c r="BU198" s="346"/>
      <c r="BV198" s="346"/>
      <c r="BW198" s="346"/>
      <c r="BX198" s="346"/>
      <c r="BY198" s="346"/>
      <c r="BZ198" s="346"/>
      <c r="CA198" s="346"/>
      <c r="CB198" s="346"/>
      <c r="CC198" s="346"/>
      <c r="CD198" s="346"/>
      <c r="CE198" s="346"/>
      <c r="CF198" s="346"/>
      <c r="CG198" s="346"/>
      <c r="CH198" s="346"/>
      <c r="CI198" s="346"/>
      <c r="CJ198" s="346"/>
      <c r="CK198" s="346"/>
      <c r="CL198" s="346"/>
      <c r="CM198" s="346"/>
      <c r="CN198" s="346"/>
      <c r="CO198" s="346"/>
      <c r="CP198" s="346"/>
      <c r="CQ198" s="346"/>
    </row>
    <row r="199" spans="1:95" ht="16.5" customHeight="1">
      <c r="A199" s="399"/>
      <c r="B199" s="399"/>
      <c r="C199" s="399"/>
      <c r="D199" s="399"/>
      <c r="E199" s="399"/>
      <c r="F199" s="399"/>
      <c r="G199" s="346"/>
      <c r="H199" s="401"/>
      <c r="I199" s="401"/>
      <c r="J199" s="346"/>
      <c r="K199" s="346"/>
      <c r="L199" s="346"/>
      <c r="M199" s="346"/>
      <c r="N199" s="346"/>
      <c r="O199" s="346"/>
      <c r="P199" s="346"/>
      <c r="Q199" s="346"/>
      <c r="R199" s="346"/>
      <c r="S199" s="346"/>
      <c r="T199" s="346"/>
      <c r="U199" s="346"/>
      <c r="V199" s="346"/>
      <c r="W199" s="346"/>
      <c r="X199" s="346"/>
      <c r="Y199" s="346"/>
      <c r="Z199" s="346"/>
      <c r="AA199" s="346"/>
      <c r="AB199" s="346"/>
      <c r="AC199" s="346"/>
      <c r="AD199" s="346"/>
      <c r="AE199" s="346"/>
      <c r="AF199" s="346"/>
      <c r="AG199" s="346"/>
      <c r="AH199" s="346"/>
      <c r="AI199" s="346"/>
      <c r="AJ199" s="346"/>
      <c r="AK199" s="346"/>
      <c r="AL199" s="346"/>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46"/>
      <c r="BJ199" s="346"/>
      <c r="BK199" s="346"/>
      <c r="BL199" s="346"/>
      <c r="BM199" s="346"/>
      <c r="BN199" s="346"/>
      <c r="BO199" s="346"/>
      <c r="BP199" s="346"/>
      <c r="BQ199" s="346"/>
      <c r="BR199" s="346"/>
      <c r="BS199" s="346"/>
      <c r="BT199" s="346"/>
      <c r="BU199" s="346"/>
      <c r="BV199" s="346"/>
      <c r="BW199" s="346"/>
      <c r="BX199" s="346"/>
      <c r="BY199" s="346"/>
      <c r="BZ199" s="346"/>
      <c r="CA199" s="346"/>
      <c r="CB199" s="346"/>
      <c r="CC199" s="346"/>
      <c r="CD199" s="346"/>
      <c r="CE199" s="346"/>
      <c r="CF199" s="346"/>
      <c r="CG199" s="346"/>
      <c r="CH199" s="346"/>
      <c r="CI199" s="346"/>
      <c r="CJ199" s="346"/>
      <c r="CK199" s="346"/>
      <c r="CL199" s="346"/>
      <c r="CM199" s="346"/>
      <c r="CN199" s="346"/>
      <c r="CO199" s="346"/>
      <c r="CP199" s="346"/>
      <c r="CQ199" s="346"/>
    </row>
    <row r="200" spans="1:95" ht="16.5" customHeight="1">
      <c r="A200" s="399"/>
      <c r="B200" s="399"/>
      <c r="C200" s="399"/>
      <c r="D200" s="399"/>
      <c r="E200" s="399"/>
      <c r="F200" s="399"/>
      <c r="G200" s="346"/>
      <c r="H200" s="401"/>
      <c r="I200" s="401"/>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6"/>
      <c r="AY200" s="346"/>
      <c r="AZ200" s="346"/>
      <c r="BA200" s="346"/>
      <c r="BB200" s="346"/>
      <c r="BC200" s="346"/>
      <c r="BD200" s="346"/>
      <c r="BE200" s="346"/>
      <c r="BF200" s="346"/>
      <c r="BG200" s="346"/>
      <c r="BH200" s="346"/>
      <c r="BI200" s="346"/>
      <c r="BJ200" s="346"/>
      <c r="BK200" s="346"/>
      <c r="BL200" s="346"/>
      <c r="BM200" s="346"/>
      <c r="BN200" s="346"/>
      <c r="BO200" s="346"/>
      <c r="BP200" s="346"/>
      <c r="BQ200" s="346"/>
      <c r="BR200" s="346"/>
      <c r="BS200" s="346"/>
      <c r="BT200" s="346"/>
      <c r="BU200" s="346"/>
      <c r="BV200" s="346"/>
      <c r="BW200" s="346"/>
      <c r="BX200" s="346"/>
      <c r="BY200" s="346"/>
      <c r="BZ200" s="346"/>
      <c r="CA200" s="346"/>
      <c r="CB200" s="346"/>
      <c r="CC200" s="346"/>
      <c r="CD200" s="346"/>
      <c r="CE200" s="346"/>
      <c r="CF200" s="346"/>
      <c r="CG200" s="346"/>
      <c r="CH200" s="346"/>
      <c r="CI200" s="346"/>
      <c r="CJ200" s="346"/>
      <c r="CK200" s="346"/>
      <c r="CL200" s="346"/>
      <c r="CM200" s="346"/>
      <c r="CN200" s="346"/>
      <c r="CO200" s="346"/>
      <c r="CP200" s="346"/>
      <c r="CQ200" s="346"/>
    </row>
    <row r="201" spans="1:95" ht="16.5" customHeight="1">
      <c r="A201" s="399"/>
      <c r="B201" s="399"/>
      <c r="C201" s="399"/>
      <c r="D201" s="399"/>
      <c r="E201" s="399"/>
      <c r="F201" s="399"/>
      <c r="G201" s="346"/>
      <c r="H201" s="401"/>
      <c r="I201" s="401"/>
      <c r="J201" s="346"/>
      <c r="K201" s="346"/>
      <c r="L201" s="346"/>
      <c r="M201" s="346"/>
      <c r="N201" s="346"/>
      <c r="O201" s="346"/>
      <c r="P201" s="346"/>
      <c r="Q201" s="346"/>
      <c r="R201" s="346"/>
      <c r="S201" s="346"/>
      <c r="T201" s="346"/>
      <c r="U201" s="346"/>
      <c r="V201" s="346"/>
      <c r="W201" s="346"/>
      <c r="X201" s="346"/>
      <c r="Y201" s="346"/>
      <c r="Z201" s="346"/>
      <c r="AA201" s="346"/>
      <c r="AB201" s="346"/>
      <c r="AC201" s="346"/>
      <c r="AD201" s="346"/>
      <c r="AE201" s="346"/>
      <c r="AF201" s="346"/>
      <c r="AG201" s="346"/>
      <c r="AH201" s="346"/>
      <c r="AI201" s="346"/>
      <c r="AJ201" s="346"/>
      <c r="AK201" s="346"/>
      <c r="AL201" s="346"/>
      <c r="AM201" s="346"/>
      <c r="AN201" s="346"/>
      <c r="AO201" s="346"/>
      <c r="AP201" s="346"/>
      <c r="AQ201" s="346"/>
      <c r="AR201" s="346"/>
      <c r="AS201" s="346"/>
      <c r="AT201" s="346"/>
      <c r="AU201" s="346"/>
      <c r="AV201" s="346"/>
      <c r="AW201" s="346"/>
      <c r="AX201" s="346"/>
      <c r="AY201" s="346"/>
      <c r="AZ201" s="346"/>
      <c r="BA201" s="346"/>
      <c r="BB201" s="346"/>
      <c r="BC201" s="346"/>
      <c r="BD201" s="346"/>
      <c r="BE201" s="346"/>
      <c r="BF201" s="346"/>
      <c r="BG201" s="346"/>
      <c r="BH201" s="346"/>
      <c r="BI201" s="346"/>
      <c r="BJ201" s="346"/>
      <c r="BK201" s="346"/>
      <c r="BL201" s="346"/>
      <c r="BM201" s="346"/>
      <c r="BN201" s="346"/>
      <c r="BO201" s="346"/>
      <c r="BP201" s="346"/>
      <c r="BQ201" s="346"/>
      <c r="BR201" s="346"/>
      <c r="BS201" s="346"/>
      <c r="BT201" s="346"/>
      <c r="BU201" s="346"/>
      <c r="BV201" s="346"/>
      <c r="BW201" s="346"/>
      <c r="BX201" s="346"/>
      <c r="BY201" s="346"/>
      <c r="BZ201" s="346"/>
      <c r="CA201" s="346"/>
      <c r="CB201" s="346"/>
      <c r="CC201" s="346"/>
      <c r="CD201" s="346"/>
      <c r="CE201" s="346"/>
      <c r="CF201" s="346"/>
      <c r="CG201" s="346"/>
      <c r="CH201" s="346"/>
      <c r="CI201" s="346"/>
      <c r="CJ201" s="346"/>
      <c r="CK201" s="346"/>
      <c r="CL201" s="346"/>
      <c r="CM201" s="346"/>
      <c r="CN201" s="346"/>
      <c r="CO201" s="346"/>
      <c r="CP201" s="346"/>
      <c r="CQ201" s="346"/>
    </row>
    <row r="202" spans="1:95" ht="16.5" customHeight="1">
      <c r="A202" s="399"/>
      <c r="B202" s="399"/>
      <c r="C202" s="399"/>
      <c r="D202" s="399"/>
      <c r="E202" s="399"/>
      <c r="F202" s="399"/>
      <c r="G202" s="346"/>
      <c r="H202" s="401"/>
      <c r="I202" s="401"/>
      <c r="J202" s="346"/>
      <c r="K202" s="346"/>
      <c r="L202" s="346"/>
      <c r="M202" s="346"/>
      <c r="N202" s="346"/>
      <c r="O202" s="346"/>
      <c r="P202" s="346"/>
      <c r="Q202" s="346"/>
      <c r="R202" s="346"/>
      <c r="S202" s="346"/>
      <c r="T202" s="346"/>
      <c r="U202" s="346"/>
      <c r="V202" s="346"/>
      <c r="W202" s="346"/>
      <c r="X202" s="346"/>
      <c r="Y202" s="346"/>
      <c r="Z202" s="346"/>
      <c r="AA202" s="346"/>
      <c r="AB202" s="346"/>
      <c r="AC202" s="346"/>
      <c r="AD202" s="346"/>
      <c r="AE202" s="346"/>
      <c r="AF202" s="346"/>
      <c r="AG202" s="346"/>
      <c r="AH202" s="346"/>
      <c r="AI202" s="346"/>
      <c r="AJ202" s="346"/>
      <c r="AK202" s="346"/>
      <c r="AL202" s="346"/>
      <c r="AM202" s="346"/>
      <c r="AN202" s="346"/>
      <c r="AO202" s="346"/>
      <c r="AP202" s="346"/>
      <c r="AQ202" s="346"/>
      <c r="AR202" s="346"/>
      <c r="AS202" s="346"/>
      <c r="AT202" s="346"/>
      <c r="AU202" s="346"/>
      <c r="AV202" s="346"/>
      <c r="AW202" s="346"/>
      <c r="AX202" s="346"/>
      <c r="AY202" s="346"/>
      <c r="AZ202" s="346"/>
      <c r="BA202" s="346"/>
      <c r="BB202" s="346"/>
      <c r="BC202" s="346"/>
      <c r="BD202" s="346"/>
      <c r="BE202" s="346"/>
      <c r="BF202" s="346"/>
      <c r="BG202" s="346"/>
      <c r="BH202" s="346"/>
      <c r="BI202" s="346"/>
      <c r="BJ202" s="346"/>
      <c r="BK202" s="346"/>
      <c r="BL202" s="346"/>
      <c r="BM202" s="346"/>
      <c r="BN202" s="346"/>
      <c r="BO202" s="346"/>
      <c r="BP202" s="346"/>
      <c r="BQ202" s="346"/>
      <c r="BR202" s="346"/>
      <c r="BS202" s="346"/>
      <c r="BT202" s="346"/>
      <c r="BU202" s="346"/>
      <c r="BV202" s="346"/>
      <c r="BW202" s="346"/>
      <c r="BX202" s="346"/>
      <c r="BY202" s="346"/>
      <c r="BZ202" s="346"/>
      <c r="CA202" s="346"/>
      <c r="CB202" s="346"/>
      <c r="CC202" s="346"/>
      <c r="CD202" s="346"/>
      <c r="CE202" s="346"/>
      <c r="CF202" s="346"/>
      <c r="CG202" s="346"/>
      <c r="CH202" s="346"/>
      <c r="CI202" s="346"/>
      <c r="CJ202" s="346"/>
      <c r="CK202" s="346"/>
      <c r="CL202" s="346"/>
      <c r="CM202" s="346"/>
      <c r="CN202" s="346"/>
      <c r="CO202" s="346"/>
      <c r="CP202" s="346"/>
      <c r="CQ202" s="346"/>
    </row>
    <row r="203" spans="1:95" ht="16.5" customHeight="1">
      <c r="A203" s="399"/>
      <c r="B203" s="399"/>
      <c r="C203" s="399"/>
      <c r="D203" s="399"/>
      <c r="E203" s="399"/>
      <c r="F203" s="399"/>
      <c r="G203" s="346"/>
      <c r="H203" s="401"/>
      <c r="I203" s="401"/>
      <c r="J203" s="346"/>
      <c r="K203" s="346"/>
      <c r="L203" s="346"/>
      <c r="M203" s="346"/>
      <c r="N203" s="346"/>
      <c r="O203" s="346"/>
      <c r="P203" s="346"/>
      <c r="Q203" s="346"/>
      <c r="R203" s="346"/>
      <c r="S203" s="346"/>
      <c r="T203" s="346"/>
      <c r="U203" s="346"/>
      <c r="V203" s="346"/>
      <c r="W203" s="346"/>
      <c r="X203" s="346"/>
      <c r="Y203" s="346"/>
      <c r="Z203" s="346"/>
      <c r="AA203" s="346"/>
      <c r="AB203" s="346"/>
      <c r="AC203" s="346"/>
      <c r="AD203" s="346"/>
      <c r="AE203" s="346"/>
      <c r="AF203" s="346"/>
      <c r="AG203" s="346"/>
      <c r="AH203" s="346"/>
      <c r="AI203" s="346"/>
      <c r="AJ203" s="346"/>
      <c r="AK203" s="346"/>
      <c r="AL203" s="346"/>
      <c r="AM203" s="346"/>
      <c r="AN203" s="346"/>
      <c r="AO203" s="346"/>
      <c r="AP203" s="346"/>
      <c r="AQ203" s="346"/>
      <c r="AR203" s="346"/>
      <c r="AS203" s="346"/>
      <c r="AT203" s="346"/>
      <c r="AU203" s="346"/>
      <c r="AV203" s="346"/>
      <c r="AW203" s="346"/>
      <c r="AX203" s="346"/>
      <c r="AY203" s="346"/>
      <c r="AZ203" s="346"/>
      <c r="BA203" s="346"/>
      <c r="BB203" s="346"/>
      <c r="BC203" s="346"/>
      <c r="BD203" s="346"/>
      <c r="BE203" s="346"/>
      <c r="BF203" s="346"/>
      <c r="BG203" s="346"/>
      <c r="BH203" s="346"/>
      <c r="BI203" s="346"/>
      <c r="BJ203" s="346"/>
      <c r="BK203" s="346"/>
      <c r="BL203" s="346"/>
      <c r="BM203" s="346"/>
      <c r="BN203" s="346"/>
      <c r="BO203" s="346"/>
      <c r="BP203" s="346"/>
      <c r="BQ203" s="346"/>
      <c r="BR203" s="346"/>
      <c r="BS203" s="346"/>
      <c r="BT203" s="346"/>
      <c r="BU203" s="346"/>
      <c r="BV203" s="346"/>
      <c r="BW203" s="346"/>
      <c r="BX203" s="346"/>
      <c r="BY203" s="346"/>
      <c r="BZ203" s="346"/>
      <c r="CA203" s="346"/>
      <c r="CB203" s="346"/>
      <c r="CC203" s="346"/>
      <c r="CD203" s="346"/>
      <c r="CE203" s="346"/>
      <c r="CF203" s="346"/>
      <c r="CG203" s="346"/>
      <c r="CH203" s="346"/>
      <c r="CI203" s="346"/>
      <c r="CJ203" s="346"/>
      <c r="CK203" s="346"/>
      <c r="CL203" s="346"/>
      <c r="CM203" s="346"/>
      <c r="CN203" s="346"/>
      <c r="CO203" s="346"/>
      <c r="CP203" s="346"/>
      <c r="CQ203" s="346"/>
    </row>
    <row r="204" spans="1:95" ht="16.5" customHeight="1">
      <c r="A204" s="399"/>
      <c r="B204" s="399"/>
      <c r="C204" s="399"/>
      <c r="D204" s="399"/>
      <c r="E204" s="399"/>
      <c r="F204" s="399"/>
      <c r="G204" s="346"/>
      <c r="H204" s="401"/>
      <c r="I204" s="401"/>
      <c r="J204" s="346"/>
      <c r="K204" s="346"/>
      <c r="L204" s="346"/>
      <c r="M204" s="346"/>
      <c r="N204" s="346"/>
      <c r="O204" s="346"/>
      <c r="P204" s="346"/>
      <c r="Q204" s="346"/>
      <c r="R204" s="346"/>
      <c r="S204" s="346"/>
      <c r="T204" s="346"/>
      <c r="U204" s="346"/>
      <c r="V204" s="346"/>
      <c r="W204" s="346"/>
      <c r="X204" s="346"/>
      <c r="Y204" s="346"/>
      <c r="Z204" s="346"/>
      <c r="AA204" s="346"/>
      <c r="AB204" s="346"/>
      <c r="AC204" s="346"/>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6"/>
      <c r="AY204" s="346"/>
      <c r="AZ204" s="346"/>
      <c r="BA204" s="346"/>
      <c r="BB204" s="346"/>
      <c r="BC204" s="346"/>
      <c r="BD204" s="346"/>
      <c r="BE204" s="346"/>
      <c r="BF204" s="346"/>
      <c r="BG204" s="346"/>
      <c r="BH204" s="346"/>
      <c r="BI204" s="346"/>
      <c r="BJ204" s="346"/>
      <c r="BK204" s="346"/>
      <c r="BL204" s="346"/>
      <c r="BM204" s="346"/>
      <c r="BN204" s="346"/>
      <c r="BO204" s="346"/>
      <c r="BP204" s="346"/>
      <c r="BQ204" s="346"/>
      <c r="BR204" s="346"/>
      <c r="BS204" s="346"/>
      <c r="BT204" s="346"/>
      <c r="BU204" s="346"/>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row>
    <row r="205" spans="1:95" ht="16.5" customHeight="1">
      <c r="A205" s="399"/>
      <c r="B205" s="399"/>
      <c r="C205" s="399"/>
      <c r="D205" s="399"/>
      <c r="E205" s="399"/>
      <c r="F205" s="399"/>
      <c r="G205" s="346"/>
      <c r="H205" s="401"/>
      <c r="I205" s="401"/>
      <c r="J205" s="346"/>
      <c r="K205" s="346"/>
      <c r="L205" s="346"/>
      <c r="M205" s="346"/>
      <c r="N205" s="346"/>
      <c r="O205" s="346"/>
      <c r="P205" s="346"/>
      <c r="Q205" s="346"/>
      <c r="R205" s="346"/>
      <c r="S205" s="346"/>
      <c r="T205" s="346"/>
      <c r="U205" s="346"/>
      <c r="V205" s="346"/>
      <c r="W205" s="346"/>
      <c r="X205" s="346"/>
      <c r="Y205" s="346"/>
      <c r="Z205" s="346"/>
      <c r="AA205" s="346"/>
      <c r="AB205" s="346"/>
      <c r="AC205" s="346"/>
      <c r="AD205" s="346"/>
      <c r="AE205" s="346"/>
      <c r="AF205" s="346"/>
      <c r="AG205" s="346"/>
      <c r="AH205" s="346"/>
      <c r="AI205" s="346"/>
      <c r="AJ205" s="346"/>
      <c r="AK205" s="346"/>
      <c r="AL205" s="346"/>
      <c r="AM205" s="346"/>
      <c r="AN205" s="346"/>
      <c r="AO205" s="346"/>
      <c r="AP205" s="346"/>
      <c r="AQ205" s="346"/>
      <c r="AR205" s="346"/>
      <c r="AS205" s="346"/>
      <c r="AT205" s="346"/>
      <c r="AU205" s="346"/>
      <c r="AV205" s="346"/>
      <c r="AW205" s="346"/>
      <c r="AX205" s="346"/>
      <c r="AY205" s="346"/>
      <c r="AZ205" s="346"/>
      <c r="BA205" s="346"/>
      <c r="BB205" s="346"/>
      <c r="BC205" s="346"/>
      <c r="BD205" s="346"/>
      <c r="BE205" s="346"/>
      <c r="BF205" s="346"/>
      <c r="BG205" s="346"/>
      <c r="BH205" s="346"/>
      <c r="BI205" s="346"/>
      <c r="BJ205" s="346"/>
      <c r="BK205" s="346"/>
      <c r="BL205" s="346"/>
      <c r="BM205" s="346"/>
      <c r="BN205" s="346"/>
      <c r="BO205" s="346"/>
      <c r="BP205" s="346"/>
      <c r="BQ205" s="346"/>
      <c r="BR205" s="346"/>
      <c r="BS205" s="346"/>
      <c r="BT205" s="346"/>
      <c r="BU205" s="346"/>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row>
    <row r="206" spans="1:95" ht="16.5" customHeight="1">
      <c r="A206" s="399"/>
      <c r="B206" s="399"/>
      <c r="C206" s="399"/>
      <c r="D206" s="399"/>
      <c r="E206" s="399"/>
      <c r="F206" s="399"/>
      <c r="G206" s="346"/>
      <c r="H206" s="401"/>
      <c r="I206" s="401"/>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6"/>
      <c r="AK206" s="346"/>
      <c r="AL206" s="346"/>
      <c r="AM206" s="346"/>
      <c r="AN206" s="346"/>
      <c r="AO206" s="346"/>
      <c r="AP206" s="346"/>
      <c r="AQ206" s="346"/>
      <c r="AR206" s="346"/>
      <c r="AS206" s="346"/>
      <c r="AT206" s="346"/>
      <c r="AU206" s="346"/>
      <c r="AV206" s="346"/>
      <c r="AW206" s="346"/>
      <c r="AX206" s="346"/>
      <c r="AY206" s="346"/>
      <c r="AZ206" s="346"/>
      <c r="BA206" s="346"/>
      <c r="BB206" s="346"/>
      <c r="BC206" s="346"/>
      <c r="BD206" s="346"/>
      <c r="BE206" s="346"/>
      <c r="BF206" s="346"/>
      <c r="BG206" s="346"/>
      <c r="BH206" s="346"/>
      <c r="BI206" s="346"/>
      <c r="BJ206" s="346"/>
      <c r="BK206" s="346"/>
      <c r="BL206" s="346"/>
      <c r="BM206" s="346"/>
      <c r="BN206" s="346"/>
      <c r="BO206" s="346"/>
      <c r="BP206" s="346"/>
      <c r="BQ206" s="346"/>
      <c r="BR206" s="346"/>
      <c r="BS206" s="346"/>
      <c r="BT206" s="346"/>
      <c r="BU206" s="346"/>
      <c r="BV206" s="346"/>
      <c r="BW206" s="346"/>
      <c r="BX206" s="346"/>
      <c r="BY206" s="346"/>
      <c r="BZ206" s="346"/>
      <c r="CA206" s="346"/>
      <c r="CB206" s="346"/>
      <c r="CC206" s="346"/>
      <c r="CD206" s="346"/>
      <c r="CE206" s="346"/>
      <c r="CF206" s="346"/>
      <c r="CG206" s="346"/>
      <c r="CH206" s="346"/>
      <c r="CI206" s="346"/>
      <c r="CJ206" s="346"/>
      <c r="CK206" s="346"/>
      <c r="CL206" s="346"/>
      <c r="CM206" s="346"/>
      <c r="CN206" s="346"/>
      <c r="CO206" s="346"/>
      <c r="CP206" s="346"/>
      <c r="CQ206" s="346"/>
    </row>
    <row r="207" spans="1:95" ht="16.5" customHeight="1">
      <c r="A207" s="399"/>
      <c r="B207" s="399"/>
      <c r="C207" s="399"/>
      <c r="D207" s="399"/>
      <c r="E207" s="399"/>
      <c r="F207" s="399"/>
      <c r="G207" s="346"/>
      <c r="H207" s="401"/>
      <c r="I207" s="401"/>
      <c r="J207" s="346"/>
      <c r="K207" s="346"/>
      <c r="L207" s="346"/>
      <c r="M207" s="346"/>
      <c r="N207" s="346"/>
      <c r="O207" s="346"/>
      <c r="P207" s="346"/>
      <c r="Q207" s="346"/>
      <c r="R207" s="346"/>
      <c r="S207" s="346"/>
      <c r="T207" s="346"/>
      <c r="U207" s="346"/>
      <c r="V207" s="346"/>
      <c r="W207" s="346"/>
      <c r="X207" s="346"/>
      <c r="Y207" s="346"/>
      <c r="Z207" s="346"/>
      <c r="AA207" s="346"/>
      <c r="AB207" s="346"/>
      <c r="AC207" s="346"/>
      <c r="AD207" s="346"/>
      <c r="AE207" s="346"/>
      <c r="AF207" s="346"/>
      <c r="AG207" s="346"/>
      <c r="AH207" s="346"/>
      <c r="AI207" s="346"/>
      <c r="AJ207" s="346"/>
      <c r="AK207" s="346"/>
      <c r="AL207" s="346"/>
      <c r="AM207" s="346"/>
      <c r="AN207" s="346"/>
      <c r="AO207" s="346"/>
      <c r="AP207" s="346"/>
      <c r="AQ207" s="346"/>
      <c r="AR207" s="346"/>
      <c r="AS207" s="346"/>
      <c r="AT207" s="346"/>
      <c r="AU207" s="346"/>
      <c r="AV207" s="346"/>
      <c r="AW207" s="346"/>
      <c r="AX207" s="346"/>
      <c r="AY207" s="346"/>
      <c r="AZ207" s="346"/>
      <c r="BA207" s="346"/>
      <c r="BB207" s="346"/>
      <c r="BC207" s="346"/>
      <c r="BD207" s="346"/>
      <c r="BE207" s="346"/>
      <c r="BF207" s="346"/>
      <c r="BG207" s="346"/>
      <c r="BH207" s="346"/>
      <c r="BI207" s="346"/>
      <c r="BJ207" s="346"/>
      <c r="BK207" s="346"/>
      <c r="BL207" s="346"/>
      <c r="BM207" s="346"/>
      <c r="BN207" s="346"/>
      <c r="BO207" s="346"/>
      <c r="BP207" s="346"/>
      <c r="BQ207" s="346"/>
      <c r="BR207" s="346"/>
      <c r="BS207" s="346"/>
      <c r="BT207" s="346"/>
      <c r="BU207" s="346"/>
      <c r="BV207" s="346"/>
      <c r="BW207" s="346"/>
      <c r="BX207" s="346"/>
      <c r="BY207" s="346"/>
      <c r="BZ207" s="346"/>
      <c r="CA207" s="346"/>
      <c r="CB207" s="346"/>
      <c r="CC207" s="346"/>
      <c r="CD207" s="346"/>
      <c r="CE207" s="346"/>
      <c r="CF207" s="346"/>
      <c r="CG207" s="346"/>
      <c r="CH207" s="346"/>
      <c r="CI207" s="346"/>
      <c r="CJ207" s="346"/>
      <c r="CK207" s="346"/>
      <c r="CL207" s="346"/>
      <c r="CM207" s="346"/>
      <c r="CN207" s="346"/>
      <c r="CO207" s="346"/>
      <c r="CP207" s="346"/>
      <c r="CQ207" s="346"/>
    </row>
    <row r="208" spans="1:95" ht="16.5" customHeight="1">
      <c r="A208" s="399"/>
      <c r="B208" s="399"/>
      <c r="C208" s="399"/>
      <c r="D208" s="399"/>
      <c r="E208" s="399"/>
      <c r="F208" s="399"/>
      <c r="G208" s="346"/>
      <c r="H208" s="401"/>
      <c r="I208" s="401"/>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346"/>
      <c r="AG208" s="346"/>
      <c r="AH208" s="346"/>
      <c r="AI208" s="346"/>
      <c r="AJ208" s="346"/>
      <c r="AK208" s="346"/>
      <c r="AL208" s="346"/>
      <c r="AM208" s="346"/>
      <c r="AN208" s="346"/>
      <c r="AO208" s="346"/>
      <c r="AP208" s="346"/>
      <c r="AQ208" s="346"/>
      <c r="AR208" s="346"/>
      <c r="AS208" s="346"/>
      <c r="AT208" s="346"/>
      <c r="AU208" s="346"/>
      <c r="AV208" s="346"/>
      <c r="AW208" s="346"/>
      <c r="AX208" s="346"/>
      <c r="AY208" s="346"/>
      <c r="AZ208" s="346"/>
      <c r="BA208" s="346"/>
      <c r="BB208" s="346"/>
      <c r="BC208" s="346"/>
      <c r="BD208" s="346"/>
      <c r="BE208" s="346"/>
      <c r="BF208" s="346"/>
      <c r="BG208" s="346"/>
      <c r="BH208" s="346"/>
      <c r="BI208" s="346"/>
      <c r="BJ208" s="346"/>
      <c r="BK208" s="346"/>
      <c r="BL208" s="346"/>
      <c r="BM208" s="346"/>
      <c r="BN208" s="346"/>
      <c r="BO208" s="346"/>
      <c r="BP208" s="346"/>
      <c r="BQ208" s="346"/>
      <c r="BR208" s="346"/>
      <c r="BS208" s="346"/>
      <c r="BT208" s="346"/>
      <c r="BU208" s="346"/>
      <c r="BV208" s="346"/>
      <c r="BW208" s="346"/>
      <c r="BX208" s="346"/>
      <c r="BY208" s="346"/>
      <c r="BZ208" s="346"/>
      <c r="CA208" s="346"/>
      <c r="CB208" s="346"/>
      <c r="CC208" s="346"/>
      <c r="CD208" s="346"/>
      <c r="CE208" s="346"/>
      <c r="CF208" s="346"/>
      <c r="CG208" s="346"/>
      <c r="CH208" s="346"/>
      <c r="CI208" s="346"/>
      <c r="CJ208" s="346"/>
      <c r="CK208" s="346"/>
      <c r="CL208" s="346"/>
      <c r="CM208" s="346"/>
      <c r="CN208" s="346"/>
      <c r="CO208" s="346"/>
      <c r="CP208" s="346"/>
      <c r="CQ208" s="346"/>
    </row>
    <row r="209" spans="1:95" ht="16.5" customHeight="1">
      <c r="A209" s="399"/>
      <c r="B209" s="399"/>
      <c r="C209" s="399"/>
      <c r="D209" s="399"/>
      <c r="E209" s="399"/>
      <c r="F209" s="399"/>
      <c r="G209" s="346"/>
      <c r="H209" s="401"/>
      <c r="I209" s="401"/>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6"/>
      <c r="AK209" s="346"/>
      <c r="AL209" s="346"/>
      <c r="AM209" s="346"/>
      <c r="AN209" s="346"/>
      <c r="AO209" s="346"/>
      <c r="AP209" s="346"/>
      <c r="AQ209" s="346"/>
      <c r="AR209" s="346"/>
      <c r="AS209" s="346"/>
      <c r="AT209" s="346"/>
      <c r="AU209" s="346"/>
      <c r="AV209" s="346"/>
      <c r="AW209" s="346"/>
      <c r="AX209" s="346"/>
      <c r="AY209" s="346"/>
      <c r="AZ209" s="346"/>
      <c r="BA209" s="346"/>
      <c r="BB209" s="346"/>
      <c r="BC209" s="346"/>
      <c r="BD209" s="346"/>
      <c r="BE209" s="346"/>
      <c r="BF209" s="346"/>
      <c r="BG209" s="346"/>
      <c r="BH209" s="346"/>
      <c r="BI209" s="346"/>
      <c r="BJ209" s="346"/>
      <c r="BK209" s="346"/>
      <c r="BL209" s="346"/>
      <c r="BM209" s="346"/>
      <c r="BN209" s="346"/>
      <c r="BO209" s="346"/>
      <c r="BP209" s="346"/>
      <c r="BQ209" s="346"/>
      <c r="BR209" s="346"/>
      <c r="BS209" s="346"/>
      <c r="BT209" s="346"/>
      <c r="BU209" s="346"/>
      <c r="BV209" s="346"/>
      <c r="BW209" s="346"/>
      <c r="BX209" s="346"/>
      <c r="BY209" s="346"/>
      <c r="BZ209" s="346"/>
      <c r="CA209" s="346"/>
      <c r="CB209" s="346"/>
      <c r="CC209" s="346"/>
      <c r="CD209" s="346"/>
      <c r="CE209" s="346"/>
      <c r="CF209" s="346"/>
      <c r="CG209" s="346"/>
      <c r="CH209" s="346"/>
      <c r="CI209" s="346"/>
      <c r="CJ209" s="346"/>
      <c r="CK209" s="346"/>
      <c r="CL209" s="346"/>
      <c r="CM209" s="346"/>
      <c r="CN209" s="346"/>
      <c r="CO209" s="346"/>
      <c r="CP209" s="346"/>
      <c r="CQ209" s="346"/>
    </row>
    <row r="210" spans="1:95" ht="16.5" customHeight="1">
      <c r="A210" s="399"/>
      <c r="B210" s="399"/>
      <c r="C210" s="399"/>
      <c r="D210" s="399"/>
      <c r="E210" s="399"/>
      <c r="F210" s="399"/>
      <c r="G210" s="346"/>
      <c r="H210" s="401"/>
      <c r="I210" s="401"/>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346"/>
      <c r="AG210" s="346"/>
      <c r="AH210" s="346"/>
      <c r="AI210" s="346"/>
      <c r="AJ210" s="346"/>
      <c r="AK210" s="346"/>
      <c r="AL210" s="346"/>
      <c r="AM210" s="346"/>
      <c r="AN210" s="346"/>
      <c r="AO210" s="346"/>
      <c r="AP210" s="346"/>
      <c r="AQ210" s="346"/>
      <c r="AR210" s="346"/>
      <c r="AS210" s="346"/>
      <c r="AT210" s="346"/>
      <c r="AU210" s="346"/>
      <c r="AV210" s="346"/>
      <c r="AW210" s="346"/>
      <c r="AX210" s="346"/>
      <c r="AY210" s="346"/>
      <c r="AZ210" s="346"/>
      <c r="BA210" s="346"/>
      <c r="BB210" s="346"/>
      <c r="BC210" s="346"/>
      <c r="BD210" s="346"/>
      <c r="BE210" s="346"/>
      <c r="BF210" s="346"/>
      <c r="BG210" s="346"/>
      <c r="BH210" s="346"/>
      <c r="BI210" s="346"/>
      <c r="BJ210" s="346"/>
      <c r="BK210" s="346"/>
      <c r="BL210" s="346"/>
      <c r="BM210" s="346"/>
      <c r="BN210" s="346"/>
      <c r="BO210" s="346"/>
      <c r="BP210" s="346"/>
      <c r="BQ210" s="346"/>
      <c r="BR210" s="346"/>
      <c r="BS210" s="346"/>
      <c r="BT210" s="346"/>
      <c r="BU210" s="346"/>
      <c r="BV210" s="346"/>
      <c r="BW210" s="346"/>
      <c r="BX210" s="346"/>
      <c r="BY210" s="346"/>
      <c r="BZ210" s="346"/>
      <c r="CA210" s="346"/>
      <c r="CB210" s="346"/>
      <c r="CC210" s="346"/>
      <c r="CD210" s="346"/>
      <c r="CE210" s="346"/>
      <c r="CF210" s="346"/>
      <c r="CG210" s="346"/>
      <c r="CH210" s="346"/>
      <c r="CI210" s="346"/>
      <c r="CJ210" s="346"/>
      <c r="CK210" s="346"/>
      <c r="CL210" s="346"/>
      <c r="CM210" s="346"/>
      <c r="CN210" s="346"/>
      <c r="CO210" s="346"/>
      <c r="CP210" s="346"/>
      <c r="CQ210" s="346"/>
    </row>
    <row r="211" spans="1:95" ht="16.5" customHeight="1">
      <c r="A211" s="399"/>
      <c r="B211" s="399"/>
      <c r="C211" s="399"/>
      <c r="D211" s="399"/>
      <c r="E211" s="399"/>
      <c r="F211" s="399"/>
      <c r="G211" s="346"/>
      <c r="H211" s="401"/>
      <c r="I211" s="401"/>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6"/>
      <c r="AY211" s="346"/>
      <c r="AZ211" s="346"/>
      <c r="BA211" s="346"/>
      <c r="BB211" s="346"/>
      <c r="BC211" s="346"/>
      <c r="BD211" s="346"/>
      <c r="BE211" s="346"/>
      <c r="BF211" s="346"/>
      <c r="BG211" s="346"/>
      <c r="BH211" s="346"/>
      <c r="BI211" s="346"/>
      <c r="BJ211" s="346"/>
      <c r="BK211" s="346"/>
      <c r="BL211" s="346"/>
      <c r="BM211" s="346"/>
      <c r="BN211" s="346"/>
      <c r="BO211" s="346"/>
      <c r="BP211" s="346"/>
      <c r="BQ211" s="346"/>
      <c r="BR211" s="346"/>
      <c r="BS211" s="346"/>
      <c r="BT211" s="346"/>
      <c r="BU211" s="346"/>
      <c r="BV211" s="346"/>
      <c r="BW211" s="346"/>
      <c r="BX211" s="346"/>
      <c r="BY211" s="346"/>
      <c r="BZ211" s="346"/>
      <c r="CA211" s="346"/>
      <c r="CB211" s="346"/>
      <c r="CC211" s="346"/>
      <c r="CD211" s="346"/>
      <c r="CE211" s="346"/>
      <c r="CF211" s="346"/>
      <c r="CG211" s="346"/>
      <c r="CH211" s="346"/>
      <c r="CI211" s="346"/>
      <c r="CJ211" s="346"/>
      <c r="CK211" s="346"/>
      <c r="CL211" s="346"/>
      <c r="CM211" s="346"/>
      <c r="CN211" s="346"/>
      <c r="CO211" s="346"/>
      <c r="CP211" s="346"/>
      <c r="CQ211" s="346"/>
    </row>
    <row r="212" spans="1:95" ht="16.5" customHeight="1">
      <c r="A212" s="399"/>
      <c r="B212" s="399"/>
      <c r="C212" s="399"/>
      <c r="D212" s="399"/>
      <c r="E212" s="399"/>
      <c r="F212" s="399"/>
      <c r="G212" s="346"/>
      <c r="H212" s="401"/>
      <c r="I212" s="401"/>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6"/>
      <c r="AI212" s="346"/>
      <c r="AJ212" s="346"/>
      <c r="AK212" s="346"/>
      <c r="AL212" s="346"/>
      <c r="AM212" s="346"/>
      <c r="AN212" s="346"/>
      <c r="AO212" s="346"/>
      <c r="AP212" s="346"/>
      <c r="AQ212" s="346"/>
      <c r="AR212" s="346"/>
      <c r="AS212" s="346"/>
      <c r="AT212" s="346"/>
      <c r="AU212" s="346"/>
      <c r="AV212" s="346"/>
      <c r="AW212" s="346"/>
      <c r="AX212" s="346"/>
      <c r="AY212" s="346"/>
      <c r="AZ212" s="346"/>
      <c r="BA212" s="346"/>
      <c r="BB212" s="346"/>
      <c r="BC212" s="346"/>
      <c r="BD212" s="346"/>
      <c r="BE212" s="346"/>
      <c r="BF212" s="346"/>
      <c r="BG212" s="346"/>
      <c r="BH212" s="346"/>
      <c r="BI212" s="346"/>
      <c r="BJ212" s="346"/>
      <c r="BK212" s="346"/>
      <c r="BL212" s="346"/>
      <c r="BM212" s="346"/>
      <c r="BN212" s="346"/>
      <c r="BO212" s="346"/>
      <c r="BP212" s="346"/>
      <c r="BQ212" s="346"/>
      <c r="BR212" s="346"/>
      <c r="BS212" s="346"/>
      <c r="BT212" s="346"/>
      <c r="BU212" s="346"/>
      <c r="BV212" s="346"/>
      <c r="BW212" s="346"/>
      <c r="BX212" s="346"/>
      <c r="BY212" s="346"/>
      <c r="BZ212" s="346"/>
      <c r="CA212" s="346"/>
      <c r="CB212" s="346"/>
      <c r="CC212" s="346"/>
      <c r="CD212" s="346"/>
      <c r="CE212" s="346"/>
      <c r="CF212" s="346"/>
      <c r="CG212" s="346"/>
      <c r="CH212" s="346"/>
      <c r="CI212" s="346"/>
      <c r="CJ212" s="346"/>
      <c r="CK212" s="346"/>
      <c r="CL212" s="346"/>
      <c r="CM212" s="346"/>
      <c r="CN212" s="346"/>
      <c r="CO212" s="346"/>
      <c r="CP212" s="346"/>
      <c r="CQ212" s="346"/>
    </row>
    <row r="213" spans="1:95" ht="16.5" customHeight="1">
      <c r="A213" s="399"/>
      <c r="B213" s="399"/>
      <c r="C213" s="399"/>
      <c r="D213" s="399"/>
      <c r="E213" s="399"/>
      <c r="F213" s="399"/>
      <c r="G213" s="346"/>
      <c r="H213" s="401"/>
      <c r="I213" s="401"/>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c r="AL213" s="346"/>
      <c r="AM213" s="346"/>
      <c r="AN213" s="346"/>
      <c r="AO213" s="346"/>
      <c r="AP213" s="346"/>
      <c r="AQ213" s="346"/>
      <c r="AR213" s="346"/>
      <c r="AS213" s="346"/>
      <c r="AT213" s="346"/>
      <c r="AU213" s="346"/>
      <c r="AV213" s="346"/>
      <c r="AW213" s="346"/>
      <c r="AX213" s="346"/>
      <c r="AY213" s="346"/>
      <c r="AZ213" s="346"/>
      <c r="BA213" s="346"/>
      <c r="BB213" s="346"/>
      <c r="BC213" s="346"/>
      <c r="BD213" s="346"/>
      <c r="BE213" s="346"/>
      <c r="BF213" s="346"/>
      <c r="BG213" s="346"/>
      <c r="BH213" s="346"/>
      <c r="BI213" s="346"/>
      <c r="BJ213" s="346"/>
      <c r="BK213" s="346"/>
      <c r="BL213" s="346"/>
      <c r="BM213" s="346"/>
      <c r="BN213" s="346"/>
      <c r="BO213" s="346"/>
      <c r="BP213" s="346"/>
      <c r="BQ213" s="346"/>
      <c r="BR213" s="346"/>
      <c r="BS213" s="346"/>
      <c r="BT213" s="346"/>
      <c r="BU213" s="346"/>
      <c r="BV213" s="346"/>
      <c r="BW213" s="346"/>
      <c r="BX213" s="346"/>
      <c r="BY213" s="346"/>
      <c r="BZ213" s="346"/>
      <c r="CA213" s="346"/>
      <c r="CB213" s="346"/>
      <c r="CC213" s="346"/>
      <c r="CD213" s="346"/>
      <c r="CE213" s="346"/>
      <c r="CF213" s="346"/>
      <c r="CG213" s="346"/>
      <c r="CH213" s="346"/>
      <c r="CI213" s="346"/>
      <c r="CJ213" s="346"/>
      <c r="CK213" s="346"/>
      <c r="CL213" s="346"/>
      <c r="CM213" s="346"/>
      <c r="CN213" s="346"/>
      <c r="CO213" s="346"/>
      <c r="CP213" s="346"/>
      <c r="CQ213" s="346"/>
    </row>
    <row r="214" spans="1:95" ht="16.5" customHeight="1">
      <c r="A214" s="399"/>
      <c r="B214" s="399"/>
      <c r="C214" s="399"/>
      <c r="D214" s="399"/>
      <c r="E214" s="399"/>
      <c r="F214" s="399"/>
      <c r="G214" s="346"/>
      <c r="H214" s="401"/>
      <c r="I214" s="401"/>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6"/>
      <c r="AY214" s="346"/>
      <c r="AZ214" s="346"/>
      <c r="BA214" s="346"/>
      <c r="BB214" s="346"/>
      <c r="BC214" s="346"/>
      <c r="BD214" s="346"/>
      <c r="BE214" s="346"/>
      <c r="BF214" s="346"/>
      <c r="BG214" s="346"/>
      <c r="BH214" s="346"/>
      <c r="BI214" s="346"/>
      <c r="BJ214" s="346"/>
      <c r="BK214" s="346"/>
      <c r="BL214" s="346"/>
      <c r="BM214" s="346"/>
      <c r="BN214" s="346"/>
      <c r="BO214" s="346"/>
      <c r="BP214" s="346"/>
      <c r="BQ214" s="346"/>
      <c r="BR214" s="346"/>
      <c r="BS214" s="346"/>
      <c r="BT214" s="346"/>
      <c r="BU214" s="346"/>
      <c r="BV214" s="346"/>
      <c r="BW214" s="346"/>
      <c r="BX214" s="346"/>
      <c r="BY214" s="346"/>
      <c r="BZ214" s="346"/>
      <c r="CA214" s="346"/>
      <c r="CB214" s="346"/>
      <c r="CC214" s="346"/>
      <c r="CD214" s="346"/>
      <c r="CE214" s="346"/>
      <c r="CF214" s="346"/>
      <c r="CG214" s="346"/>
      <c r="CH214" s="346"/>
      <c r="CI214" s="346"/>
      <c r="CJ214" s="346"/>
      <c r="CK214" s="346"/>
      <c r="CL214" s="346"/>
      <c r="CM214" s="346"/>
      <c r="CN214" s="346"/>
      <c r="CO214" s="346"/>
      <c r="CP214" s="346"/>
      <c r="CQ214" s="346"/>
    </row>
    <row r="215" spans="1:95" ht="16.5" customHeight="1">
      <c r="A215" s="399"/>
      <c r="B215" s="399"/>
      <c r="C215" s="399"/>
      <c r="D215" s="399"/>
      <c r="E215" s="399"/>
      <c r="F215" s="399"/>
      <c r="G215" s="346"/>
      <c r="H215" s="401"/>
      <c r="I215" s="401"/>
      <c r="J215" s="346"/>
      <c r="K215" s="346"/>
      <c r="L215" s="346"/>
      <c r="M215" s="346"/>
      <c r="N215" s="346"/>
      <c r="O215" s="346"/>
      <c r="P215" s="346"/>
      <c r="Q215" s="346"/>
      <c r="R215" s="346"/>
      <c r="S215" s="346"/>
      <c r="T215" s="346"/>
      <c r="U215" s="346"/>
      <c r="V215" s="346"/>
      <c r="W215" s="346"/>
      <c r="X215" s="346"/>
      <c r="Y215" s="346"/>
      <c r="Z215" s="346"/>
      <c r="AA215" s="346"/>
      <c r="AB215" s="346"/>
      <c r="AC215" s="346"/>
      <c r="AD215" s="346"/>
      <c r="AE215" s="346"/>
      <c r="AF215" s="346"/>
      <c r="AG215" s="346"/>
      <c r="AH215" s="346"/>
      <c r="AI215" s="346"/>
      <c r="AJ215" s="346"/>
      <c r="AK215" s="346"/>
      <c r="AL215" s="346"/>
      <c r="AM215" s="346"/>
      <c r="AN215" s="346"/>
      <c r="AO215" s="346"/>
      <c r="AP215" s="346"/>
      <c r="AQ215" s="346"/>
      <c r="AR215" s="346"/>
      <c r="AS215" s="346"/>
      <c r="AT215" s="346"/>
      <c r="AU215" s="346"/>
      <c r="AV215" s="346"/>
      <c r="AW215" s="346"/>
      <c r="AX215" s="346"/>
      <c r="AY215" s="346"/>
      <c r="AZ215" s="346"/>
      <c r="BA215" s="346"/>
      <c r="BB215" s="346"/>
      <c r="BC215" s="346"/>
      <c r="BD215" s="346"/>
      <c r="BE215" s="346"/>
      <c r="BF215" s="346"/>
      <c r="BG215" s="346"/>
      <c r="BH215" s="346"/>
      <c r="BI215" s="346"/>
      <c r="BJ215" s="346"/>
      <c r="BK215" s="346"/>
      <c r="BL215" s="346"/>
      <c r="BM215" s="346"/>
      <c r="BN215" s="346"/>
      <c r="BO215" s="346"/>
      <c r="BP215" s="346"/>
      <c r="BQ215" s="346"/>
      <c r="BR215" s="346"/>
      <c r="BS215" s="346"/>
      <c r="BT215" s="346"/>
      <c r="BU215" s="346"/>
      <c r="BV215" s="346"/>
      <c r="BW215" s="346"/>
      <c r="BX215" s="346"/>
      <c r="BY215" s="346"/>
      <c r="BZ215" s="346"/>
      <c r="CA215" s="346"/>
      <c r="CB215" s="346"/>
      <c r="CC215" s="346"/>
      <c r="CD215" s="346"/>
      <c r="CE215" s="346"/>
      <c r="CF215" s="346"/>
      <c r="CG215" s="346"/>
      <c r="CH215" s="346"/>
      <c r="CI215" s="346"/>
      <c r="CJ215" s="346"/>
      <c r="CK215" s="346"/>
      <c r="CL215" s="346"/>
      <c r="CM215" s="346"/>
      <c r="CN215" s="346"/>
      <c r="CO215" s="346"/>
      <c r="CP215" s="346"/>
      <c r="CQ215" s="346"/>
    </row>
    <row r="216" spans="1:95" ht="16.5" customHeight="1">
      <c r="A216" s="399"/>
      <c r="B216" s="399"/>
      <c r="C216" s="399"/>
      <c r="D216" s="399"/>
      <c r="E216" s="399"/>
      <c r="F216" s="399"/>
      <c r="G216" s="346"/>
      <c r="H216" s="401"/>
      <c r="I216" s="401"/>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346"/>
      <c r="AG216" s="346"/>
      <c r="AH216" s="346"/>
      <c r="AI216" s="346"/>
      <c r="AJ216" s="346"/>
      <c r="AK216" s="346"/>
      <c r="AL216" s="346"/>
      <c r="AM216" s="346"/>
      <c r="AN216" s="346"/>
      <c r="AO216" s="346"/>
      <c r="AP216" s="346"/>
      <c r="AQ216" s="346"/>
      <c r="AR216" s="346"/>
      <c r="AS216" s="346"/>
      <c r="AT216" s="346"/>
      <c r="AU216" s="346"/>
      <c r="AV216" s="346"/>
      <c r="AW216" s="346"/>
      <c r="AX216" s="346"/>
      <c r="AY216" s="346"/>
      <c r="AZ216" s="346"/>
      <c r="BA216" s="346"/>
      <c r="BB216" s="346"/>
      <c r="BC216" s="346"/>
      <c r="BD216" s="346"/>
      <c r="BE216" s="346"/>
      <c r="BF216" s="346"/>
      <c r="BG216" s="346"/>
      <c r="BH216" s="346"/>
      <c r="BI216" s="346"/>
      <c r="BJ216" s="346"/>
      <c r="BK216" s="346"/>
      <c r="BL216" s="346"/>
      <c r="BM216" s="346"/>
      <c r="BN216" s="346"/>
      <c r="BO216" s="346"/>
      <c r="BP216" s="346"/>
      <c r="BQ216" s="346"/>
      <c r="BR216" s="346"/>
      <c r="BS216" s="346"/>
      <c r="BT216" s="346"/>
      <c r="BU216" s="346"/>
      <c r="BV216" s="346"/>
      <c r="BW216" s="346"/>
      <c r="BX216" s="346"/>
      <c r="BY216" s="346"/>
      <c r="BZ216" s="346"/>
      <c r="CA216" s="346"/>
      <c r="CB216" s="346"/>
      <c r="CC216" s="346"/>
      <c r="CD216" s="346"/>
      <c r="CE216" s="346"/>
      <c r="CF216" s="346"/>
      <c r="CG216" s="346"/>
      <c r="CH216" s="346"/>
      <c r="CI216" s="346"/>
      <c r="CJ216" s="346"/>
      <c r="CK216" s="346"/>
      <c r="CL216" s="346"/>
      <c r="CM216" s="346"/>
      <c r="CN216" s="346"/>
      <c r="CO216" s="346"/>
      <c r="CP216" s="346"/>
      <c r="CQ216" s="346"/>
    </row>
    <row r="217" spans="1:95" ht="16.5" customHeight="1">
      <c r="A217" s="399"/>
      <c r="B217" s="399"/>
      <c r="C217" s="399"/>
      <c r="D217" s="399"/>
      <c r="E217" s="399"/>
      <c r="F217" s="399"/>
      <c r="G217" s="346"/>
      <c r="H217" s="401"/>
      <c r="I217" s="401"/>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346"/>
      <c r="AH217" s="346"/>
      <c r="AI217" s="346"/>
      <c r="AJ217" s="346"/>
      <c r="AK217" s="346"/>
      <c r="AL217" s="346"/>
      <c r="AM217" s="346"/>
      <c r="AN217" s="346"/>
      <c r="AO217" s="346"/>
      <c r="AP217" s="346"/>
      <c r="AQ217" s="346"/>
      <c r="AR217" s="346"/>
      <c r="AS217" s="346"/>
      <c r="AT217" s="346"/>
      <c r="AU217" s="346"/>
      <c r="AV217" s="346"/>
      <c r="AW217" s="346"/>
      <c r="AX217" s="346"/>
      <c r="AY217" s="346"/>
      <c r="AZ217" s="346"/>
      <c r="BA217" s="346"/>
      <c r="BB217" s="346"/>
      <c r="BC217" s="346"/>
      <c r="BD217" s="346"/>
      <c r="BE217" s="346"/>
      <c r="BF217" s="346"/>
      <c r="BG217" s="346"/>
      <c r="BH217" s="346"/>
      <c r="BI217" s="346"/>
      <c r="BJ217" s="346"/>
      <c r="BK217" s="346"/>
      <c r="BL217" s="346"/>
      <c r="BM217" s="346"/>
      <c r="BN217" s="346"/>
      <c r="BO217" s="346"/>
      <c r="BP217" s="346"/>
      <c r="BQ217" s="346"/>
      <c r="BR217" s="346"/>
      <c r="BS217" s="346"/>
      <c r="BT217" s="346"/>
      <c r="BU217" s="346"/>
      <c r="BV217" s="346"/>
      <c r="BW217" s="346"/>
      <c r="BX217" s="346"/>
      <c r="BY217" s="346"/>
      <c r="BZ217" s="346"/>
      <c r="CA217" s="346"/>
      <c r="CB217" s="346"/>
      <c r="CC217" s="346"/>
      <c r="CD217" s="346"/>
      <c r="CE217" s="346"/>
      <c r="CF217" s="346"/>
      <c r="CG217" s="346"/>
      <c r="CH217" s="346"/>
      <c r="CI217" s="346"/>
      <c r="CJ217" s="346"/>
      <c r="CK217" s="346"/>
      <c r="CL217" s="346"/>
      <c r="CM217" s="346"/>
      <c r="CN217" s="346"/>
      <c r="CO217" s="346"/>
      <c r="CP217" s="346"/>
      <c r="CQ217" s="346"/>
    </row>
    <row r="218" spans="1:95" ht="16.5" customHeight="1">
      <c r="A218" s="399"/>
      <c r="B218" s="399"/>
      <c r="C218" s="399"/>
      <c r="D218" s="399"/>
      <c r="E218" s="399"/>
      <c r="F218" s="399"/>
      <c r="G218" s="346"/>
      <c r="H218" s="401"/>
      <c r="I218" s="401"/>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c r="AK218" s="346"/>
      <c r="AL218" s="346"/>
      <c r="AM218" s="346"/>
      <c r="AN218" s="346"/>
      <c r="AO218" s="346"/>
      <c r="AP218" s="346"/>
      <c r="AQ218" s="346"/>
      <c r="AR218" s="346"/>
      <c r="AS218" s="346"/>
      <c r="AT218" s="346"/>
      <c r="AU218" s="346"/>
      <c r="AV218" s="346"/>
      <c r="AW218" s="346"/>
      <c r="AX218" s="346"/>
      <c r="AY218" s="346"/>
      <c r="AZ218" s="346"/>
      <c r="BA218" s="346"/>
      <c r="BB218" s="346"/>
      <c r="BC218" s="346"/>
      <c r="BD218" s="346"/>
      <c r="BE218" s="346"/>
      <c r="BF218" s="346"/>
      <c r="BG218" s="346"/>
      <c r="BH218" s="346"/>
      <c r="BI218" s="346"/>
      <c r="BJ218" s="346"/>
      <c r="BK218" s="346"/>
      <c r="BL218" s="346"/>
      <c r="BM218" s="346"/>
      <c r="BN218" s="346"/>
      <c r="BO218" s="346"/>
      <c r="BP218" s="346"/>
      <c r="BQ218" s="346"/>
      <c r="BR218" s="346"/>
      <c r="BS218" s="346"/>
      <c r="BT218" s="346"/>
      <c r="BU218" s="346"/>
      <c r="BV218" s="346"/>
      <c r="BW218" s="346"/>
      <c r="BX218" s="346"/>
      <c r="BY218" s="346"/>
      <c r="BZ218" s="346"/>
      <c r="CA218" s="346"/>
      <c r="CB218" s="346"/>
      <c r="CC218" s="346"/>
      <c r="CD218" s="346"/>
      <c r="CE218" s="346"/>
      <c r="CF218" s="346"/>
      <c r="CG218" s="346"/>
      <c r="CH218" s="346"/>
      <c r="CI218" s="346"/>
      <c r="CJ218" s="346"/>
      <c r="CK218" s="346"/>
      <c r="CL218" s="346"/>
      <c r="CM218" s="346"/>
      <c r="CN218" s="346"/>
      <c r="CO218" s="346"/>
      <c r="CP218" s="346"/>
      <c r="CQ218" s="346"/>
    </row>
    <row r="219" spans="1:95" ht="16.5" customHeight="1">
      <c r="A219" s="399"/>
      <c r="B219" s="399"/>
      <c r="C219" s="399"/>
      <c r="D219" s="399"/>
      <c r="E219" s="399"/>
      <c r="F219" s="399"/>
      <c r="G219" s="346"/>
      <c r="H219" s="401"/>
      <c r="I219" s="401"/>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6"/>
      <c r="AI219" s="346"/>
      <c r="AJ219" s="346"/>
      <c r="AK219" s="346"/>
      <c r="AL219" s="346"/>
      <c r="AM219" s="346"/>
      <c r="AN219" s="346"/>
      <c r="AO219" s="346"/>
      <c r="AP219" s="346"/>
      <c r="AQ219" s="346"/>
      <c r="AR219" s="346"/>
      <c r="AS219" s="346"/>
      <c r="AT219" s="346"/>
      <c r="AU219" s="346"/>
      <c r="AV219" s="346"/>
      <c r="AW219" s="346"/>
      <c r="AX219" s="346"/>
      <c r="AY219" s="346"/>
      <c r="AZ219" s="346"/>
      <c r="BA219" s="346"/>
      <c r="BB219" s="346"/>
      <c r="BC219" s="346"/>
      <c r="BD219" s="346"/>
      <c r="BE219" s="346"/>
      <c r="BF219" s="346"/>
      <c r="BG219" s="346"/>
      <c r="BH219" s="346"/>
      <c r="BI219" s="346"/>
      <c r="BJ219" s="346"/>
      <c r="BK219" s="346"/>
      <c r="BL219" s="346"/>
      <c r="BM219" s="346"/>
      <c r="BN219" s="346"/>
      <c r="BO219" s="346"/>
      <c r="BP219" s="346"/>
      <c r="BQ219" s="346"/>
      <c r="BR219" s="346"/>
      <c r="BS219" s="346"/>
      <c r="BT219" s="346"/>
      <c r="BU219" s="346"/>
      <c r="BV219" s="346"/>
      <c r="BW219" s="346"/>
      <c r="BX219" s="346"/>
      <c r="BY219" s="346"/>
      <c r="BZ219" s="346"/>
      <c r="CA219" s="346"/>
      <c r="CB219" s="346"/>
      <c r="CC219" s="346"/>
      <c r="CD219" s="346"/>
      <c r="CE219" s="346"/>
      <c r="CF219" s="346"/>
      <c r="CG219" s="346"/>
      <c r="CH219" s="346"/>
      <c r="CI219" s="346"/>
      <c r="CJ219" s="346"/>
      <c r="CK219" s="346"/>
      <c r="CL219" s="346"/>
      <c r="CM219" s="346"/>
      <c r="CN219" s="346"/>
      <c r="CO219" s="346"/>
      <c r="CP219" s="346"/>
      <c r="CQ219" s="346"/>
    </row>
    <row r="220" spans="1:95" ht="16.5" customHeight="1">
      <c r="A220" s="399"/>
      <c r="B220" s="399"/>
      <c r="C220" s="399"/>
      <c r="D220" s="399"/>
      <c r="E220" s="399"/>
      <c r="F220" s="399"/>
      <c r="G220" s="346"/>
      <c r="H220" s="401"/>
      <c r="I220" s="401"/>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46"/>
      <c r="AR220" s="346"/>
      <c r="AS220" s="346"/>
      <c r="AT220" s="346"/>
      <c r="AU220" s="346"/>
      <c r="AV220" s="346"/>
      <c r="AW220" s="346"/>
      <c r="AX220" s="346"/>
      <c r="AY220" s="346"/>
      <c r="AZ220" s="346"/>
      <c r="BA220" s="346"/>
      <c r="BB220" s="346"/>
      <c r="BC220" s="346"/>
      <c r="BD220" s="346"/>
      <c r="BE220" s="346"/>
      <c r="BF220" s="346"/>
      <c r="BG220" s="346"/>
      <c r="BH220" s="346"/>
      <c r="BI220" s="346"/>
      <c r="BJ220" s="346"/>
      <c r="BK220" s="346"/>
      <c r="BL220" s="346"/>
      <c r="BM220" s="346"/>
      <c r="BN220" s="346"/>
      <c r="BO220" s="346"/>
      <c r="BP220" s="346"/>
      <c r="BQ220" s="346"/>
      <c r="BR220" s="346"/>
      <c r="BS220" s="346"/>
      <c r="BT220" s="346"/>
      <c r="BU220" s="346"/>
      <c r="BV220" s="346"/>
      <c r="BW220" s="346"/>
      <c r="BX220" s="346"/>
      <c r="BY220" s="346"/>
      <c r="BZ220" s="346"/>
      <c r="CA220" s="346"/>
      <c r="CB220" s="346"/>
      <c r="CC220" s="346"/>
      <c r="CD220" s="346"/>
      <c r="CE220" s="346"/>
      <c r="CF220" s="346"/>
      <c r="CG220" s="346"/>
      <c r="CH220" s="346"/>
      <c r="CI220" s="346"/>
      <c r="CJ220" s="346"/>
      <c r="CK220" s="346"/>
      <c r="CL220" s="346"/>
      <c r="CM220" s="346"/>
      <c r="CN220" s="346"/>
      <c r="CO220" s="346"/>
      <c r="CP220" s="346"/>
      <c r="CQ220" s="346"/>
    </row>
    <row r="221" spans="1:95" ht="16.5" customHeight="1">
      <c r="A221" s="399"/>
      <c r="B221" s="399"/>
      <c r="C221" s="399"/>
      <c r="D221" s="399"/>
      <c r="E221" s="399"/>
      <c r="F221" s="399"/>
      <c r="G221" s="346"/>
      <c r="H221" s="401"/>
      <c r="I221" s="401"/>
      <c r="J221" s="346"/>
      <c r="K221" s="346"/>
      <c r="L221" s="346"/>
      <c r="M221" s="346"/>
      <c r="N221" s="346"/>
      <c r="O221" s="346"/>
      <c r="P221" s="346"/>
      <c r="Q221" s="346"/>
      <c r="R221" s="346"/>
      <c r="S221" s="346"/>
      <c r="T221" s="346"/>
      <c r="U221" s="346"/>
      <c r="V221" s="346"/>
      <c r="W221" s="346"/>
      <c r="X221" s="346"/>
      <c r="Y221" s="346"/>
      <c r="Z221" s="346"/>
      <c r="AA221" s="346"/>
      <c r="AB221" s="346"/>
      <c r="AC221" s="346"/>
      <c r="AD221" s="346"/>
      <c r="AE221" s="346"/>
      <c r="AF221" s="346"/>
      <c r="AG221" s="346"/>
      <c r="AH221" s="346"/>
      <c r="AI221" s="346"/>
      <c r="AJ221" s="346"/>
      <c r="AK221" s="346"/>
      <c r="AL221" s="346"/>
      <c r="AM221" s="346"/>
      <c r="AN221" s="346"/>
      <c r="AO221" s="346"/>
      <c r="AP221" s="346"/>
      <c r="AQ221" s="346"/>
      <c r="AR221" s="346"/>
      <c r="AS221" s="346"/>
      <c r="AT221" s="346"/>
      <c r="AU221" s="346"/>
      <c r="AV221" s="346"/>
      <c r="AW221" s="346"/>
      <c r="AX221" s="346"/>
      <c r="AY221" s="346"/>
      <c r="AZ221" s="346"/>
      <c r="BA221" s="346"/>
      <c r="BB221" s="346"/>
      <c r="BC221" s="346"/>
      <c r="BD221" s="346"/>
      <c r="BE221" s="346"/>
      <c r="BF221" s="346"/>
      <c r="BG221" s="346"/>
      <c r="BH221" s="346"/>
      <c r="BI221" s="346"/>
      <c r="BJ221" s="346"/>
      <c r="BK221" s="346"/>
      <c r="BL221" s="346"/>
      <c r="BM221" s="346"/>
      <c r="BN221" s="346"/>
      <c r="BO221" s="346"/>
      <c r="BP221" s="346"/>
      <c r="BQ221" s="346"/>
      <c r="BR221" s="346"/>
      <c r="BS221" s="346"/>
      <c r="BT221" s="346"/>
      <c r="BU221" s="346"/>
      <c r="BV221" s="346"/>
      <c r="BW221" s="346"/>
      <c r="BX221" s="346"/>
      <c r="BY221" s="346"/>
      <c r="BZ221" s="346"/>
      <c r="CA221" s="346"/>
      <c r="CB221" s="346"/>
      <c r="CC221" s="346"/>
      <c r="CD221" s="346"/>
      <c r="CE221" s="346"/>
      <c r="CF221" s="346"/>
      <c r="CG221" s="346"/>
      <c r="CH221" s="346"/>
      <c r="CI221" s="346"/>
      <c r="CJ221" s="346"/>
      <c r="CK221" s="346"/>
      <c r="CL221" s="346"/>
      <c r="CM221" s="346"/>
      <c r="CN221" s="346"/>
      <c r="CO221" s="346"/>
      <c r="CP221" s="346"/>
      <c r="CQ221" s="346"/>
    </row>
    <row r="222" spans="1:95" ht="16.5" customHeight="1">
      <c r="A222" s="399"/>
      <c r="B222" s="399"/>
      <c r="C222" s="399"/>
      <c r="D222" s="399"/>
      <c r="E222" s="399"/>
      <c r="F222" s="399"/>
      <c r="G222" s="346"/>
      <c r="H222" s="401"/>
      <c r="I222" s="401"/>
      <c r="J222" s="346"/>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346"/>
      <c r="AG222" s="346"/>
      <c r="AH222" s="346"/>
      <c r="AI222" s="346"/>
      <c r="AJ222" s="346"/>
      <c r="AK222" s="346"/>
      <c r="AL222" s="346"/>
      <c r="AM222" s="346"/>
      <c r="AN222" s="346"/>
      <c r="AO222" s="346"/>
      <c r="AP222" s="346"/>
      <c r="AQ222" s="346"/>
      <c r="AR222" s="346"/>
      <c r="AS222" s="346"/>
      <c r="AT222" s="346"/>
      <c r="AU222" s="346"/>
      <c r="AV222" s="346"/>
      <c r="AW222" s="346"/>
      <c r="AX222" s="346"/>
      <c r="AY222" s="346"/>
      <c r="AZ222" s="346"/>
      <c r="BA222" s="346"/>
      <c r="BB222" s="346"/>
      <c r="BC222" s="346"/>
      <c r="BD222" s="346"/>
      <c r="BE222" s="346"/>
      <c r="BF222" s="346"/>
      <c r="BG222" s="346"/>
      <c r="BH222" s="346"/>
      <c r="BI222" s="346"/>
      <c r="BJ222" s="346"/>
      <c r="BK222" s="346"/>
      <c r="BL222" s="346"/>
      <c r="BM222" s="346"/>
      <c r="BN222" s="346"/>
      <c r="BO222" s="346"/>
      <c r="BP222" s="346"/>
      <c r="BQ222" s="346"/>
      <c r="BR222" s="346"/>
      <c r="BS222" s="346"/>
      <c r="BT222" s="346"/>
      <c r="BU222" s="346"/>
      <c r="BV222" s="346"/>
      <c r="BW222" s="346"/>
      <c r="BX222" s="346"/>
      <c r="BY222" s="346"/>
      <c r="BZ222" s="346"/>
      <c r="CA222" s="346"/>
      <c r="CB222" s="346"/>
      <c r="CC222" s="346"/>
      <c r="CD222" s="346"/>
      <c r="CE222" s="346"/>
      <c r="CF222" s="346"/>
      <c r="CG222" s="346"/>
      <c r="CH222" s="346"/>
      <c r="CI222" s="346"/>
      <c r="CJ222" s="346"/>
      <c r="CK222" s="346"/>
      <c r="CL222" s="346"/>
      <c r="CM222" s="346"/>
      <c r="CN222" s="346"/>
      <c r="CO222" s="346"/>
      <c r="CP222" s="346"/>
      <c r="CQ222" s="346"/>
    </row>
    <row r="223" spans="1:95" ht="16.5" customHeight="1">
      <c r="A223" s="399"/>
      <c r="B223" s="399"/>
      <c r="C223" s="399"/>
      <c r="D223" s="399"/>
      <c r="E223" s="399"/>
      <c r="F223" s="399"/>
      <c r="G223" s="346"/>
      <c r="H223" s="401"/>
      <c r="I223" s="401"/>
      <c r="J223" s="346"/>
      <c r="K223" s="346"/>
      <c r="L223" s="346"/>
      <c r="M223" s="346"/>
      <c r="N223" s="346"/>
      <c r="O223" s="346"/>
      <c r="P223" s="346"/>
      <c r="Q223" s="346"/>
      <c r="R223" s="346"/>
      <c r="S223" s="346"/>
      <c r="T223" s="346"/>
      <c r="U223" s="346"/>
      <c r="V223" s="346"/>
      <c r="W223" s="346"/>
      <c r="X223" s="346"/>
      <c r="Y223" s="346"/>
      <c r="Z223" s="346"/>
      <c r="AA223" s="346"/>
      <c r="AB223" s="346"/>
      <c r="AC223" s="346"/>
      <c r="AD223" s="346"/>
      <c r="AE223" s="346"/>
      <c r="AF223" s="346"/>
      <c r="AG223" s="346"/>
      <c r="AH223" s="346"/>
      <c r="AI223" s="346"/>
      <c r="AJ223" s="346"/>
      <c r="AK223" s="346"/>
      <c r="AL223" s="346"/>
      <c r="AM223" s="346"/>
      <c r="AN223" s="346"/>
      <c r="AO223" s="346"/>
      <c r="AP223" s="346"/>
      <c r="AQ223" s="346"/>
      <c r="AR223" s="346"/>
      <c r="AS223" s="346"/>
      <c r="AT223" s="346"/>
      <c r="AU223" s="346"/>
      <c r="AV223" s="346"/>
      <c r="AW223" s="346"/>
      <c r="AX223" s="346"/>
      <c r="AY223" s="346"/>
      <c r="AZ223" s="346"/>
      <c r="BA223" s="346"/>
      <c r="BB223" s="346"/>
      <c r="BC223" s="346"/>
      <c r="BD223" s="346"/>
      <c r="BE223" s="346"/>
      <c r="BF223" s="346"/>
      <c r="BG223" s="346"/>
      <c r="BH223" s="346"/>
      <c r="BI223" s="346"/>
      <c r="BJ223" s="346"/>
      <c r="BK223" s="346"/>
      <c r="BL223" s="346"/>
      <c r="BM223" s="346"/>
      <c r="BN223" s="346"/>
      <c r="BO223" s="346"/>
      <c r="BP223" s="346"/>
      <c r="BQ223" s="346"/>
      <c r="BR223" s="346"/>
      <c r="BS223" s="346"/>
      <c r="BT223" s="346"/>
      <c r="BU223" s="346"/>
      <c r="BV223" s="346"/>
      <c r="BW223" s="346"/>
      <c r="BX223" s="346"/>
      <c r="BY223" s="346"/>
      <c r="BZ223" s="346"/>
      <c r="CA223" s="346"/>
      <c r="CB223" s="346"/>
      <c r="CC223" s="346"/>
      <c r="CD223" s="346"/>
      <c r="CE223" s="346"/>
      <c r="CF223" s="346"/>
      <c r="CG223" s="346"/>
      <c r="CH223" s="346"/>
      <c r="CI223" s="346"/>
      <c r="CJ223" s="346"/>
      <c r="CK223" s="346"/>
      <c r="CL223" s="346"/>
      <c r="CM223" s="346"/>
      <c r="CN223" s="346"/>
      <c r="CO223" s="346"/>
      <c r="CP223" s="346"/>
      <c r="CQ223" s="346"/>
    </row>
    <row r="224" spans="1:95" ht="16.5" customHeight="1">
      <c r="A224" s="399"/>
      <c r="B224" s="399"/>
      <c r="C224" s="399"/>
      <c r="D224" s="399"/>
      <c r="E224" s="399"/>
      <c r="F224" s="399"/>
      <c r="G224" s="346"/>
      <c r="H224" s="401"/>
      <c r="I224" s="401"/>
      <c r="J224" s="346"/>
      <c r="K224" s="346"/>
      <c r="L224" s="346"/>
      <c r="M224" s="346"/>
      <c r="N224" s="346"/>
      <c r="O224" s="346"/>
      <c r="P224" s="346"/>
      <c r="Q224" s="346"/>
      <c r="R224" s="346"/>
      <c r="S224" s="346"/>
      <c r="T224" s="346"/>
      <c r="U224" s="346"/>
      <c r="V224" s="346"/>
      <c r="W224" s="346"/>
      <c r="X224" s="346"/>
      <c r="Y224" s="346"/>
      <c r="Z224" s="346"/>
      <c r="AA224" s="346"/>
      <c r="AB224" s="346"/>
      <c r="AC224" s="346"/>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6"/>
      <c r="AY224" s="346"/>
      <c r="AZ224" s="346"/>
      <c r="BA224" s="346"/>
      <c r="BB224" s="346"/>
      <c r="BC224" s="346"/>
      <c r="BD224" s="346"/>
      <c r="BE224" s="346"/>
      <c r="BF224" s="346"/>
      <c r="BG224" s="346"/>
      <c r="BH224" s="346"/>
      <c r="BI224" s="346"/>
      <c r="BJ224" s="346"/>
      <c r="BK224" s="346"/>
      <c r="BL224" s="346"/>
      <c r="BM224" s="346"/>
      <c r="BN224" s="346"/>
      <c r="BO224" s="346"/>
      <c r="BP224" s="346"/>
      <c r="BQ224" s="346"/>
      <c r="BR224" s="346"/>
      <c r="BS224" s="346"/>
      <c r="BT224" s="346"/>
      <c r="BU224" s="346"/>
      <c r="BV224" s="346"/>
      <c r="BW224" s="346"/>
      <c r="BX224" s="346"/>
      <c r="BY224" s="346"/>
      <c r="BZ224" s="346"/>
      <c r="CA224" s="346"/>
      <c r="CB224" s="346"/>
      <c r="CC224" s="346"/>
      <c r="CD224" s="346"/>
      <c r="CE224" s="346"/>
      <c r="CF224" s="346"/>
      <c r="CG224" s="346"/>
      <c r="CH224" s="346"/>
      <c r="CI224" s="346"/>
      <c r="CJ224" s="346"/>
      <c r="CK224" s="346"/>
      <c r="CL224" s="346"/>
      <c r="CM224" s="346"/>
      <c r="CN224" s="346"/>
      <c r="CO224" s="346"/>
      <c r="CP224" s="346"/>
      <c r="CQ224" s="346"/>
    </row>
    <row r="225" spans="1:95" ht="16.5" customHeight="1">
      <c r="A225" s="399"/>
      <c r="B225" s="399"/>
      <c r="C225" s="399"/>
      <c r="D225" s="399"/>
      <c r="E225" s="399"/>
      <c r="F225" s="399"/>
      <c r="G225" s="346"/>
      <c r="H225" s="401"/>
      <c r="I225" s="401"/>
      <c r="J225" s="346"/>
      <c r="K225" s="346"/>
      <c r="L225" s="346"/>
      <c r="M225" s="346"/>
      <c r="N225" s="346"/>
      <c r="O225" s="346"/>
      <c r="P225" s="346"/>
      <c r="Q225" s="346"/>
      <c r="R225" s="346"/>
      <c r="S225" s="346"/>
      <c r="T225" s="346"/>
      <c r="U225" s="346"/>
      <c r="V225" s="346"/>
      <c r="W225" s="346"/>
      <c r="X225" s="346"/>
      <c r="Y225" s="346"/>
      <c r="Z225" s="346"/>
      <c r="AA225" s="346"/>
      <c r="AB225" s="346"/>
      <c r="AC225" s="346"/>
      <c r="AD225" s="346"/>
      <c r="AE225" s="346"/>
      <c r="AF225" s="346"/>
      <c r="AG225" s="346"/>
      <c r="AH225" s="346"/>
      <c r="AI225" s="346"/>
      <c r="AJ225" s="346"/>
      <c r="AK225" s="346"/>
      <c r="AL225" s="346"/>
      <c r="AM225" s="346"/>
      <c r="AN225" s="346"/>
      <c r="AO225" s="346"/>
      <c r="AP225" s="346"/>
      <c r="AQ225" s="346"/>
      <c r="AR225" s="346"/>
      <c r="AS225" s="346"/>
      <c r="AT225" s="346"/>
      <c r="AU225" s="346"/>
      <c r="AV225" s="346"/>
      <c r="AW225" s="346"/>
      <c r="AX225" s="346"/>
      <c r="AY225" s="346"/>
      <c r="AZ225" s="346"/>
      <c r="BA225" s="346"/>
      <c r="BB225" s="346"/>
      <c r="BC225" s="346"/>
      <c r="BD225" s="346"/>
      <c r="BE225" s="346"/>
      <c r="BF225" s="346"/>
      <c r="BG225" s="346"/>
      <c r="BH225" s="346"/>
      <c r="BI225" s="346"/>
      <c r="BJ225" s="346"/>
      <c r="BK225" s="346"/>
      <c r="BL225" s="346"/>
      <c r="BM225" s="346"/>
      <c r="BN225" s="346"/>
      <c r="BO225" s="346"/>
      <c r="BP225" s="346"/>
      <c r="BQ225" s="346"/>
      <c r="BR225" s="346"/>
      <c r="BS225" s="346"/>
      <c r="BT225" s="346"/>
      <c r="BU225" s="346"/>
      <c r="BV225" s="346"/>
      <c r="BW225" s="346"/>
      <c r="BX225" s="346"/>
      <c r="BY225" s="346"/>
      <c r="BZ225" s="346"/>
      <c r="CA225" s="346"/>
      <c r="CB225" s="346"/>
      <c r="CC225" s="346"/>
      <c r="CD225" s="346"/>
      <c r="CE225" s="346"/>
      <c r="CF225" s="346"/>
      <c r="CG225" s="346"/>
      <c r="CH225" s="346"/>
      <c r="CI225" s="346"/>
      <c r="CJ225" s="346"/>
      <c r="CK225" s="346"/>
      <c r="CL225" s="346"/>
      <c r="CM225" s="346"/>
      <c r="CN225" s="346"/>
      <c r="CO225" s="346"/>
      <c r="CP225" s="346"/>
      <c r="CQ225" s="346"/>
    </row>
    <row r="226" spans="1:95" ht="16.5" customHeight="1">
      <c r="A226" s="399"/>
      <c r="B226" s="399"/>
      <c r="C226" s="399"/>
      <c r="D226" s="399"/>
      <c r="E226" s="399"/>
      <c r="F226" s="399"/>
      <c r="G226" s="346"/>
      <c r="H226" s="401"/>
      <c r="I226" s="401"/>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346"/>
      <c r="AG226" s="346"/>
      <c r="AH226" s="346"/>
      <c r="AI226" s="346"/>
      <c r="AJ226" s="346"/>
      <c r="AK226" s="346"/>
      <c r="AL226" s="346"/>
      <c r="AM226" s="346"/>
      <c r="AN226" s="346"/>
      <c r="AO226" s="346"/>
      <c r="AP226" s="346"/>
      <c r="AQ226" s="346"/>
      <c r="AR226" s="346"/>
      <c r="AS226" s="346"/>
      <c r="AT226" s="346"/>
      <c r="AU226" s="346"/>
      <c r="AV226" s="346"/>
      <c r="AW226" s="346"/>
      <c r="AX226" s="346"/>
      <c r="AY226" s="346"/>
      <c r="AZ226" s="346"/>
      <c r="BA226" s="346"/>
      <c r="BB226" s="346"/>
      <c r="BC226" s="346"/>
      <c r="BD226" s="346"/>
      <c r="BE226" s="346"/>
      <c r="BF226" s="346"/>
      <c r="BG226" s="346"/>
      <c r="BH226" s="346"/>
      <c r="BI226" s="346"/>
      <c r="BJ226" s="346"/>
      <c r="BK226" s="346"/>
      <c r="BL226" s="346"/>
      <c r="BM226" s="346"/>
      <c r="BN226" s="346"/>
      <c r="BO226" s="346"/>
      <c r="BP226" s="346"/>
      <c r="BQ226" s="346"/>
      <c r="BR226" s="346"/>
      <c r="BS226" s="346"/>
      <c r="BT226" s="346"/>
      <c r="BU226" s="346"/>
      <c r="BV226" s="346"/>
      <c r="BW226" s="346"/>
      <c r="BX226" s="346"/>
      <c r="BY226" s="346"/>
      <c r="BZ226" s="346"/>
      <c r="CA226" s="346"/>
      <c r="CB226" s="346"/>
      <c r="CC226" s="346"/>
      <c r="CD226" s="346"/>
      <c r="CE226" s="346"/>
      <c r="CF226" s="346"/>
      <c r="CG226" s="346"/>
      <c r="CH226" s="346"/>
      <c r="CI226" s="346"/>
      <c r="CJ226" s="346"/>
      <c r="CK226" s="346"/>
      <c r="CL226" s="346"/>
      <c r="CM226" s="346"/>
      <c r="CN226" s="346"/>
      <c r="CO226" s="346"/>
      <c r="CP226" s="346"/>
      <c r="CQ226" s="346"/>
    </row>
    <row r="227" spans="1:95" ht="16.5" customHeight="1">
      <c r="A227" s="399"/>
      <c r="B227" s="399"/>
      <c r="C227" s="399"/>
      <c r="D227" s="399"/>
      <c r="E227" s="399"/>
      <c r="F227" s="399"/>
      <c r="G227" s="346"/>
      <c r="H227" s="401"/>
      <c r="I227" s="401"/>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6"/>
      <c r="AY227" s="346"/>
      <c r="AZ227" s="346"/>
      <c r="BA227" s="346"/>
      <c r="BB227" s="346"/>
      <c r="BC227" s="346"/>
      <c r="BD227" s="346"/>
      <c r="BE227" s="346"/>
      <c r="BF227" s="346"/>
      <c r="BG227" s="346"/>
      <c r="BH227" s="346"/>
      <c r="BI227" s="346"/>
      <c r="BJ227" s="346"/>
      <c r="BK227" s="346"/>
      <c r="BL227" s="346"/>
      <c r="BM227" s="346"/>
      <c r="BN227" s="346"/>
      <c r="BO227" s="346"/>
      <c r="BP227" s="346"/>
      <c r="BQ227" s="346"/>
      <c r="BR227" s="346"/>
      <c r="BS227" s="346"/>
      <c r="BT227" s="346"/>
      <c r="BU227" s="346"/>
      <c r="BV227" s="346"/>
      <c r="BW227" s="346"/>
      <c r="BX227" s="346"/>
      <c r="BY227" s="346"/>
      <c r="BZ227" s="346"/>
      <c r="CA227" s="346"/>
      <c r="CB227" s="346"/>
      <c r="CC227" s="346"/>
      <c r="CD227" s="346"/>
      <c r="CE227" s="346"/>
      <c r="CF227" s="346"/>
      <c r="CG227" s="346"/>
      <c r="CH227" s="346"/>
      <c r="CI227" s="346"/>
      <c r="CJ227" s="346"/>
      <c r="CK227" s="346"/>
      <c r="CL227" s="346"/>
      <c r="CM227" s="346"/>
      <c r="CN227" s="346"/>
      <c r="CO227" s="346"/>
      <c r="CP227" s="346"/>
      <c r="CQ227" s="346"/>
    </row>
    <row r="228" spans="1:95" ht="16.5" customHeight="1">
      <c r="A228" s="399"/>
      <c r="B228" s="399"/>
      <c r="C228" s="399"/>
      <c r="D228" s="399"/>
      <c r="E228" s="399"/>
      <c r="F228" s="399"/>
      <c r="G228" s="346"/>
      <c r="H228" s="401"/>
      <c r="I228" s="401"/>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346"/>
      <c r="AG228" s="346"/>
      <c r="AH228" s="346"/>
      <c r="AI228" s="346"/>
      <c r="AJ228" s="346"/>
      <c r="AK228" s="346"/>
      <c r="AL228" s="346"/>
      <c r="AM228" s="346"/>
      <c r="AN228" s="346"/>
      <c r="AO228" s="346"/>
      <c r="AP228" s="346"/>
      <c r="AQ228" s="346"/>
      <c r="AR228" s="346"/>
      <c r="AS228" s="346"/>
      <c r="AT228" s="346"/>
      <c r="AU228" s="346"/>
      <c r="AV228" s="346"/>
      <c r="AW228" s="346"/>
      <c r="AX228" s="346"/>
      <c r="AY228" s="346"/>
      <c r="AZ228" s="346"/>
      <c r="BA228" s="346"/>
      <c r="BB228" s="346"/>
      <c r="BC228" s="346"/>
      <c r="BD228" s="346"/>
      <c r="BE228" s="346"/>
      <c r="BF228" s="346"/>
      <c r="BG228" s="346"/>
      <c r="BH228" s="346"/>
      <c r="BI228" s="346"/>
      <c r="BJ228" s="346"/>
      <c r="BK228" s="346"/>
      <c r="BL228" s="346"/>
      <c r="BM228" s="346"/>
      <c r="BN228" s="346"/>
      <c r="BO228" s="346"/>
      <c r="BP228" s="346"/>
      <c r="BQ228" s="346"/>
      <c r="BR228" s="346"/>
      <c r="BS228" s="346"/>
      <c r="BT228" s="346"/>
      <c r="BU228" s="346"/>
      <c r="BV228" s="346"/>
      <c r="BW228" s="346"/>
      <c r="BX228" s="346"/>
      <c r="BY228" s="346"/>
      <c r="BZ228" s="346"/>
      <c r="CA228" s="346"/>
      <c r="CB228" s="346"/>
      <c r="CC228" s="346"/>
      <c r="CD228" s="346"/>
      <c r="CE228" s="346"/>
      <c r="CF228" s="346"/>
      <c r="CG228" s="346"/>
      <c r="CH228" s="346"/>
      <c r="CI228" s="346"/>
      <c r="CJ228" s="346"/>
      <c r="CK228" s="346"/>
      <c r="CL228" s="346"/>
      <c r="CM228" s="346"/>
      <c r="CN228" s="346"/>
      <c r="CO228" s="346"/>
      <c r="CP228" s="346"/>
      <c r="CQ228" s="346"/>
    </row>
    <row r="229" spans="1:95" ht="16.5" customHeight="1">
      <c r="A229" s="399"/>
      <c r="B229" s="399"/>
      <c r="C229" s="399"/>
      <c r="D229" s="399"/>
      <c r="E229" s="399"/>
      <c r="F229" s="399"/>
      <c r="G229" s="346"/>
      <c r="H229" s="401"/>
      <c r="I229" s="401"/>
      <c r="J229" s="346"/>
      <c r="K229" s="346"/>
      <c r="L229" s="346"/>
      <c r="M229" s="346"/>
      <c r="N229" s="346"/>
      <c r="O229" s="346"/>
      <c r="P229" s="346"/>
      <c r="Q229" s="346"/>
      <c r="R229" s="346"/>
      <c r="S229" s="346"/>
      <c r="T229" s="346"/>
      <c r="U229" s="346"/>
      <c r="V229" s="346"/>
      <c r="W229" s="346"/>
      <c r="X229" s="346"/>
      <c r="Y229" s="346"/>
      <c r="Z229" s="346"/>
      <c r="AA229" s="346"/>
      <c r="AB229" s="346"/>
      <c r="AC229" s="346"/>
      <c r="AD229" s="346"/>
      <c r="AE229" s="346"/>
      <c r="AF229" s="346"/>
      <c r="AG229" s="346"/>
      <c r="AH229" s="346"/>
      <c r="AI229" s="346"/>
      <c r="AJ229" s="346"/>
      <c r="AK229" s="346"/>
      <c r="AL229" s="346"/>
      <c r="AM229" s="346"/>
      <c r="AN229" s="346"/>
      <c r="AO229" s="346"/>
      <c r="AP229" s="346"/>
      <c r="AQ229" s="346"/>
      <c r="AR229" s="346"/>
      <c r="AS229" s="346"/>
      <c r="AT229" s="346"/>
      <c r="AU229" s="346"/>
      <c r="AV229" s="346"/>
      <c r="AW229" s="346"/>
      <c r="AX229" s="346"/>
      <c r="AY229" s="346"/>
      <c r="AZ229" s="346"/>
      <c r="BA229" s="346"/>
      <c r="BB229" s="346"/>
      <c r="BC229" s="346"/>
      <c r="BD229" s="346"/>
      <c r="BE229" s="346"/>
      <c r="BF229" s="346"/>
      <c r="BG229" s="346"/>
      <c r="BH229" s="346"/>
      <c r="BI229" s="346"/>
      <c r="BJ229" s="346"/>
      <c r="BK229" s="346"/>
      <c r="BL229" s="346"/>
      <c r="BM229" s="346"/>
      <c r="BN229" s="346"/>
      <c r="BO229" s="346"/>
      <c r="BP229" s="346"/>
      <c r="BQ229" s="346"/>
      <c r="BR229" s="346"/>
      <c r="BS229" s="346"/>
      <c r="BT229" s="346"/>
      <c r="BU229" s="346"/>
      <c r="BV229" s="346"/>
      <c r="BW229" s="346"/>
      <c r="BX229" s="346"/>
      <c r="BY229" s="346"/>
      <c r="BZ229" s="346"/>
      <c r="CA229" s="346"/>
      <c r="CB229" s="346"/>
      <c r="CC229" s="346"/>
      <c r="CD229" s="346"/>
      <c r="CE229" s="346"/>
      <c r="CF229" s="346"/>
      <c r="CG229" s="346"/>
      <c r="CH229" s="346"/>
      <c r="CI229" s="346"/>
      <c r="CJ229" s="346"/>
      <c r="CK229" s="346"/>
      <c r="CL229" s="346"/>
      <c r="CM229" s="346"/>
      <c r="CN229" s="346"/>
      <c r="CO229" s="346"/>
      <c r="CP229" s="346"/>
      <c r="CQ229" s="346"/>
    </row>
    <row r="230" spans="1:95" ht="16.5" customHeight="1">
      <c r="A230" s="399"/>
      <c r="B230" s="399"/>
      <c r="C230" s="399"/>
      <c r="D230" s="399"/>
      <c r="E230" s="399"/>
      <c r="F230" s="399"/>
      <c r="G230" s="346"/>
      <c r="H230" s="401"/>
      <c r="I230" s="401"/>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346"/>
      <c r="AG230" s="346"/>
      <c r="AH230" s="346"/>
      <c r="AI230" s="346"/>
      <c r="AJ230" s="346"/>
      <c r="AK230" s="346"/>
      <c r="AL230" s="346"/>
      <c r="AM230" s="346"/>
      <c r="AN230" s="346"/>
      <c r="AO230" s="346"/>
      <c r="AP230" s="346"/>
      <c r="AQ230" s="346"/>
      <c r="AR230" s="346"/>
      <c r="AS230" s="346"/>
      <c r="AT230" s="346"/>
      <c r="AU230" s="346"/>
      <c r="AV230" s="346"/>
      <c r="AW230" s="346"/>
      <c r="AX230" s="346"/>
      <c r="AY230" s="346"/>
      <c r="AZ230" s="346"/>
      <c r="BA230" s="346"/>
      <c r="BB230" s="346"/>
      <c r="BC230" s="346"/>
      <c r="BD230" s="346"/>
      <c r="BE230" s="346"/>
      <c r="BF230" s="346"/>
      <c r="BG230" s="346"/>
      <c r="BH230" s="346"/>
      <c r="BI230" s="346"/>
      <c r="BJ230" s="346"/>
      <c r="BK230" s="346"/>
      <c r="BL230" s="346"/>
      <c r="BM230" s="346"/>
      <c r="BN230" s="346"/>
      <c r="BO230" s="346"/>
      <c r="BP230" s="346"/>
      <c r="BQ230" s="346"/>
      <c r="BR230" s="346"/>
      <c r="BS230" s="346"/>
      <c r="BT230" s="346"/>
      <c r="BU230" s="346"/>
      <c r="BV230" s="346"/>
      <c r="BW230" s="346"/>
      <c r="BX230" s="346"/>
      <c r="BY230" s="346"/>
      <c r="BZ230" s="346"/>
      <c r="CA230" s="346"/>
      <c r="CB230" s="346"/>
      <c r="CC230" s="346"/>
      <c r="CD230" s="346"/>
      <c r="CE230" s="346"/>
      <c r="CF230" s="346"/>
      <c r="CG230" s="346"/>
      <c r="CH230" s="346"/>
      <c r="CI230" s="346"/>
      <c r="CJ230" s="346"/>
      <c r="CK230" s="346"/>
      <c r="CL230" s="346"/>
      <c r="CM230" s="346"/>
      <c r="CN230" s="346"/>
      <c r="CO230" s="346"/>
      <c r="CP230" s="346"/>
      <c r="CQ230" s="346"/>
    </row>
    <row r="231" spans="1:95" ht="16.5" customHeight="1">
      <c r="A231" s="399"/>
      <c r="B231" s="399"/>
      <c r="C231" s="399"/>
      <c r="D231" s="399"/>
      <c r="E231" s="399"/>
      <c r="F231" s="399"/>
      <c r="G231" s="346"/>
      <c r="H231" s="401"/>
      <c r="I231" s="401"/>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346"/>
      <c r="AH231" s="346"/>
      <c r="AI231" s="346"/>
      <c r="AJ231" s="346"/>
      <c r="AK231" s="346"/>
      <c r="AL231" s="346"/>
      <c r="AM231" s="346"/>
      <c r="AN231" s="346"/>
      <c r="AO231" s="346"/>
      <c r="AP231" s="346"/>
      <c r="AQ231" s="346"/>
      <c r="AR231" s="346"/>
      <c r="AS231" s="346"/>
      <c r="AT231" s="346"/>
      <c r="AU231" s="346"/>
      <c r="AV231" s="346"/>
      <c r="AW231" s="346"/>
      <c r="AX231" s="346"/>
      <c r="AY231" s="346"/>
      <c r="AZ231" s="346"/>
      <c r="BA231" s="346"/>
      <c r="BB231" s="346"/>
      <c r="BC231" s="346"/>
      <c r="BD231" s="346"/>
      <c r="BE231" s="346"/>
      <c r="BF231" s="346"/>
      <c r="BG231" s="346"/>
      <c r="BH231" s="346"/>
      <c r="BI231" s="346"/>
      <c r="BJ231" s="346"/>
      <c r="BK231" s="346"/>
      <c r="BL231" s="346"/>
      <c r="BM231" s="346"/>
      <c r="BN231" s="346"/>
      <c r="BO231" s="346"/>
      <c r="BP231" s="346"/>
      <c r="BQ231" s="346"/>
      <c r="BR231" s="346"/>
      <c r="BS231" s="346"/>
      <c r="BT231" s="346"/>
      <c r="BU231" s="346"/>
      <c r="BV231" s="346"/>
      <c r="BW231" s="346"/>
      <c r="BX231" s="346"/>
      <c r="BY231" s="346"/>
      <c r="BZ231" s="346"/>
      <c r="CA231" s="346"/>
      <c r="CB231" s="346"/>
      <c r="CC231" s="346"/>
      <c r="CD231" s="346"/>
      <c r="CE231" s="346"/>
      <c r="CF231" s="346"/>
      <c r="CG231" s="346"/>
      <c r="CH231" s="346"/>
      <c r="CI231" s="346"/>
      <c r="CJ231" s="346"/>
      <c r="CK231" s="346"/>
      <c r="CL231" s="346"/>
      <c r="CM231" s="346"/>
      <c r="CN231" s="346"/>
      <c r="CO231" s="346"/>
      <c r="CP231" s="346"/>
      <c r="CQ231" s="346"/>
    </row>
    <row r="232" spans="1:95" ht="16.5" customHeight="1">
      <c r="A232" s="399"/>
      <c r="B232" s="399"/>
      <c r="C232" s="399"/>
      <c r="D232" s="399"/>
      <c r="E232" s="399"/>
      <c r="F232" s="399"/>
      <c r="G232" s="346"/>
      <c r="H232" s="401"/>
      <c r="I232" s="401"/>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346"/>
      <c r="AH232" s="346"/>
      <c r="AI232" s="346"/>
      <c r="AJ232" s="346"/>
      <c r="AK232" s="346"/>
      <c r="AL232" s="346"/>
      <c r="AM232" s="346"/>
      <c r="AN232" s="346"/>
      <c r="AO232" s="346"/>
      <c r="AP232" s="346"/>
      <c r="AQ232" s="346"/>
      <c r="AR232" s="346"/>
      <c r="AS232" s="346"/>
      <c r="AT232" s="346"/>
      <c r="AU232" s="346"/>
      <c r="AV232" s="346"/>
      <c r="AW232" s="346"/>
      <c r="AX232" s="346"/>
      <c r="AY232" s="346"/>
      <c r="AZ232" s="346"/>
      <c r="BA232" s="346"/>
      <c r="BB232" s="346"/>
      <c r="BC232" s="346"/>
      <c r="BD232" s="346"/>
      <c r="BE232" s="346"/>
      <c r="BF232" s="346"/>
      <c r="BG232" s="346"/>
      <c r="BH232" s="346"/>
      <c r="BI232" s="346"/>
      <c r="BJ232" s="346"/>
      <c r="BK232" s="346"/>
      <c r="BL232" s="346"/>
      <c r="BM232" s="346"/>
      <c r="BN232" s="346"/>
      <c r="BO232" s="346"/>
      <c r="BP232" s="346"/>
      <c r="BQ232" s="346"/>
      <c r="BR232" s="346"/>
      <c r="BS232" s="346"/>
      <c r="BT232" s="346"/>
      <c r="BU232" s="346"/>
      <c r="BV232" s="346"/>
      <c r="BW232" s="346"/>
      <c r="BX232" s="346"/>
      <c r="BY232" s="346"/>
      <c r="BZ232" s="346"/>
      <c r="CA232" s="346"/>
      <c r="CB232" s="346"/>
      <c r="CC232" s="346"/>
      <c r="CD232" s="346"/>
      <c r="CE232" s="346"/>
      <c r="CF232" s="346"/>
      <c r="CG232" s="346"/>
      <c r="CH232" s="346"/>
      <c r="CI232" s="346"/>
      <c r="CJ232" s="346"/>
      <c r="CK232" s="346"/>
      <c r="CL232" s="346"/>
      <c r="CM232" s="346"/>
      <c r="CN232" s="346"/>
      <c r="CO232" s="346"/>
      <c r="CP232" s="346"/>
      <c r="CQ232" s="346"/>
    </row>
    <row r="233" spans="1:95" ht="16.5" customHeight="1">
      <c r="A233" s="399"/>
      <c r="B233" s="399"/>
      <c r="C233" s="399"/>
      <c r="D233" s="399"/>
      <c r="E233" s="399"/>
      <c r="F233" s="399"/>
      <c r="G233" s="346"/>
      <c r="H233" s="401"/>
      <c r="I233" s="401"/>
      <c r="J233" s="346"/>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346"/>
      <c r="AG233" s="346"/>
      <c r="AH233" s="346"/>
      <c r="AI233" s="346"/>
      <c r="AJ233" s="346"/>
      <c r="AK233" s="346"/>
      <c r="AL233" s="346"/>
      <c r="AM233" s="346"/>
      <c r="AN233" s="346"/>
      <c r="AO233" s="346"/>
      <c r="AP233" s="346"/>
      <c r="AQ233" s="346"/>
      <c r="AR233" s="346"/>
      <c r="AS233" s="346"/>
      <c r="AT233" s="346"/>
      <c r="AU233" s="346"/>
      <c r="AV233" s="346"/>
      <c r="AW233" s="346"/>
      <c r="AX233" s="346"/>
      <c r="AY233" s="346"/>
      <c r="AZ233" s="346"/>
      <c r="BA233" s="346"/>
      <c r="BB233" s="346"/>
      <c r="BC233" s="346"/>
      <c r="BD233" s="346"/>
      <c r="BE233" s="346"/>
      <c r="BF233" s="346"/>
      <c r="BG233" s="346"/>
      <c r="BH233" s="346"/>
      <c r="BI233" s="346"/>
      <c r="BJ233" s="346"/>
      <c r="BK233" s="346"/>
      <c r="BL233" s="346"/>
      <c r="BM233" s="346"/>
      <c r="BN233" s="346"/>
      <c r="BO233" s="346"/>
      <c r="BP233" s="346"/>
      <c r="BQ233" s="346"/>
      <c r="BR233" s="346"/>
      <c r="BS233" s="346"/>
      <c r="BT233" s="346"/>
      <c r="BU233" s="346"/>
      <c r="BV233" s="346"/>
      <c r="BW233" s="346"/>
      <c r="BX233" s="346"/>
      <c r="BY233" s="346"/>
      <c r="BZ233" s="346"/>
      <c r="CA233" s="346"/>
      <c r="CB233" s="346"/>
      <c r="CC233" s="346"/>
      <c r="CD233" s="346"/>
      <c r="CE233" s="346"/>
      <c r="CF233" s="346"/>
      <c r="CG233" s="346"/>
      <c r="CH233" s="346"/>
      <c r="CI233" s="346"/>
      <c r="CJ233" s="346"/>
      <c r="CK233" s="346"/>
      <c r="CL233" s="346"/>
      <c r="CM233" s="346"/>
      <c r="CN233" s="346"/>
      <c r="CO233" s="346"/>
      <c r="CP233" s="346"/>
      <c r="CQ233" s="346"/>
    </row>
    <row r="234" spans="1:95" ht="16.5" customHeight="1">
      <c r="A234" s="399"/>
      <c r="B234" s="399"/>
      <c r="C234" s="399"/>
      <c r="D234" s="399"/>
      <c r="E234" s="399"/>
      <c r="F234" s="399"/>
      <c r="G234" s="346"/>
      <c r="H234" s="401"/>
      <c r="I234" s="401"/>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6"/>
      <c r="AG234" s="346"/>
      <c r="AH234" s="346"/>
      <c r="AI234" s="346"/>
      <c r="AJ234" s="346"/>
      <c r="AK234" s="346"/>
      <c r="AL234" s="346"/>
      <c r="AM234" s="346"/>
      <c r="AN234" s="346"/>
      <c r="AO234" s="346"/>
      <c r="AP234" s="346"/>
      <c r="AQ234" s="346"/>
      <c r="AR234" s="346"/>
      <c r="AS234" s="346"/>
      <c r="AT234" s="346"/>
      <c r="AU234" s="346"/>
      <c r="AV234" s="346"/>
      <c r="AW234" s="346"/>
      <c r="AX234" s="346"/>
      <c r="AY234" s="346"/>
      <c r="AZ234" s="346"/>
      <c r="BA234" s="346"/>
      <c r="BB234" s="346"/>
      <c r="BC234" s="346"/>
      <c r="BD234" s="346"/>
      <c r="BE234" s="346"/>
      <c r="BF234" s="346"/>
      <c r="BG234" s="346"/>
      <c r="BH234" s="346"/>
      <c r="BI234" s="346"/>
      <c r="BJ234" s="346"/>
      <c r="BK234" s="346"/>
      <c r="BL234" s="346"/>
      <c r="BM234" s="346"/>
      <c r="BN234" s="346"/>
      <c r="BO234" s="346"/>
      <c r="BP234" s="346"/>
      <c r="BQ234" s="346"/>
      <c r="BR234" s="346"/>
      <c r="BS234" s="346"/>
      <c r="BT234" s="346"/>
      <c r="BU234" s="346"/>
      <c r="BV234" s="346"/>
      <c r="BW234" s="346"/>
      <c r="BX234" s="346"/>
      <c r="BY234" s="346"/>
      <c r="BZ234" s="346"/>
      <c r="CA234" s="346"/>
      <c r="CB234" s="346"/>
      <c r="CC234" s="346"/>
      <c r="CD234" s="346"/>
      <c r="CE234" s="346"/>
      <c r="CF234" s="346"/>
      <c r="CG234" s="346"/>
      <c r="CH234" s="346"/>
      <c r="CI234" s="346"/>
      <c r="CJ234" s="346"/>
      <c r="CK234" s="346"/>
      <c r="CL234" s="346"/>
      <c r="CM234" s="346"/>
      <c r="CN234" s="346"/>
      <c r="CO234" s="346"/>
      <c r="CP234" s="346"/>
      <c r="CQ234" s="346"/>
    </row>
    <row r="235" spans="1:95" ht="16.5" customHeight="1">
      <c r="A235" s="399"/>
      <c r="B235" s="399"/>
      <c r="C235" s="399"/>
      <c r="D235" s="399"/>
      <c r="E235" s="399"/>
      <c r="F235" s="399"/>
      <c r="G235" s="346"/>
      <c r="H235" s="401"/>
      <c r="I235" s="401"/>
      <c r="J235" s="346"/>
      <c r="K235" s="346"/>
      <c r="L235" s="346"/>
      <c r="M235" s="346"/>
      <c r="N235" s="346"/>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6"/>
      <c r="AN235" s="346"/>
      <c r="AO235" s="346"/>
      <c r="AP235" s="346"/>
      <c r="AQ235" s="346"/>
      <c r="AR235" s="346"/>
      <c r="AS235" s="346"/>
      <c r="AT235" s="346"/>
      <c r="AU235" s="346"/>
      <c r="AV235" s="346"/>
      <c r="AW235" s="346"/>
      <c r="AX235" s="346"/>
      <c r="AY235" s="346"/>
      <c r="AZ235" s="346"/>
      <c r="BA235" s="346"/>
      <c r="BB235" s="346"/>
      <c r="BC235" s="346"/>
      <c r="BD235" s="346"/>
      <c r="BE235" s="346"/>
      <c r="BF235" s="346"/>
      <c r="BG235" s="346"/>
      <c r="BH235" s="346"/>
      <c r="BI235" s="346"/>
      <c r="BJ235" s="346"/>
      <c r="BK235" s="346"/>
      <c r="BL235" s="346"/>
      <c r="BM235" s="346"/>
      <c r="BN235" s="346"/>
      <c r="BO235" s="346"/>
      <c r="BP235" s="346"/>
      <c r="BQ235" s="346"/>
      <c r="BR235" s="346"/>
      <c r="BS235" s="346"/>
      <c r="BT235" s="346"/>
      <c r="BU235" s="346"/>
      <c r="BV235" s="346"/>
      <c r="BW235" s="346"/>
      <c r="BX235" s="346"/>
      <c r="BY235" s="346"/>
      <c r="BZ235" s="346"/>
      <c r="CA235" s="346"/>
      <c r="CB235" s="346"/>
      <c r="CC235" s="346"/>
      <c r="CD235" s="346"/>
      <c r="CE235" s="346"/>
      <c r="CF235" s="346"/>
      <c r="CG235" s="346"/>
      <c r="CH235" s="346"/>
      <c r="CI235" s="346"/>
      <c r="CJ235" s="346"/>
      <c r="CK235" s="346"/>
      <c r="CL235" s="346"/>
      <c r="CM235" s="346"/>
      <c r="CN235" s="346"/>
      <c r="CO235" s="346"/>
      <c r="CP235" s="346"/>
      <c r="CQ235" s="346"/>
    </row>
    <row r="236" spans="1:95" ht="16.5" customHeight="1">
      <c r="A236" s="399"/>
      <c r="B236" s="399"/>
      <c r="C236" s="399"/>
      <c r="D236" s="399"/>
      <c r="E236" s="399"/>
      <c r="F236" s="399"/>
      <c r="G236" s="346"/>
      <c r="H236" s="401"/>
      <c r="I236" s="401"/>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6"/>
      <c r="AG236" s="346"/>
      <c r="AH236" s="346"/>
      <c r="AI236" s="346"/>
      <c r="AJ236" s="346"/>
      <c r="AK236" s="346"/>
      <c r="AL236" s="346"/>
      <c r="AM236" s="346"/>
      <c r="AN236" s="346"/>
      <c r="AO236" s="346"/>
      <c r="AP236" s="346"/>
      <c r="AQ236" s="346"/>
      <c r="AR236" s="346"/>
      <c r="AS236" s="346"/>
      <c r="AT236" s="346"/>
      <c r="AU236" s="346"/>
      <c r="AV236" s="346"/>
      <c r="AW236" s="346"/>
      <c r="AX236" s="346"/>
      <c r="AY236" s="346"/>
      <c r="AZ236" s="346"/>
      <c r="BA236" s="346"/>
      <c r="BB236" s="346"/>
      <c r="BC236" s="346"/>
      <c r="BD236" s="346"/>
      <c r="BE236" s="346"/>
      <c r="BF236" s="346"/>
      <c r="BG236" s="346"/>
      <c r="BH236" s="346"/>
      <c r="BI236" s="346"/>
      <c r="BJ236" s="346"/>
      <c r="BK236" s="346"/>
      <c r="BL236" s="346"/>
      <c r="BM236" s="346"/>
      <c r="BN236" s="346"/>
      <c r="BO236" s="346"/>
      <c r="BP236" s="346"/>
      <c r="BQ236" s="346"/>
      <c r="BR236" s="346"/>
      <c r="BS236" s="346"/>
      <c r="BT236" s="346"/>
      <c r="BU236" s="346"/>
      <c r="BV236" s="346"/>
      <c r="BW236" s="346"/>
      <c r="BX236" s="346"/>
      <c r="BY236" s="346"/>
      <c r="BZ236" s="346"/>
      <c r="CA236" s="346"/>
      <c r="CB236" s="346"/>
      <c r="CC236" s="346"/>
      <c r="CD236" s="346"/>
      <c r="CE236" s="346"/>
      <c r="CF236" s="346"/>
      <c r="CG236" s="346"/>
      <c r="CH236" s="346"/>
      <c r="CI236" s="346"/>
      <c r="CJ236" s="346"/>
      <c r="CK236" s="346"/>
      <c r="CL236" s="346"/>
      <c r="CM236" s="346"/>
      <c r="CN236" s="346"/>
      <c r="CO236" s="346"/>
      <c r="CP236" s="346"/>
      <c r="CQ236" s="346"/>
    </row>
    <row r="237" spans="1:95" ht="16.5" customHeight="1">
      <c r="A237" s="399"/>
      <c r="B237" s="399"/>
      <c r="C237" s="399"/>
      <c r="D237" s="399"/>
      <c r="E237" s="399"/>
      <c r="F237" s="399"/>
      <c r="G237" s="346"/>
      <c r="H237" s="401"/>
      <c r="I237" s="401"/>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6"/>
      <c r="AY237" s="346"/>
      <c r="AZ237" s="346"/>
      <c r="BA237" s="346"/>
      <c r="BB237" s="346"/>
      <c r="BC237" s="346"/>
      <c r="BD237" s="346"/>
      <c r="BE237" s="346"/>
      <c r="BF237" s="346"/>
      <c r="BG237" s="346"/>
      <c r="BH237" s="346"/>
      <c r="BI237" s="346"/>
      <c r="BJ237" s="346"/>
      <c r="BK237" s="346"/>
      <c r="BL237" s="346"/>
      <c r="BM237" s="346"/>
      <c r="BN237" s="346"/>
      <c r="BO237" s="346"/>
      <c r="BP237" s="346"/>
      <c r="BQ237" s="346"/>
      <c r="BR237" s="346"/>
      <c r="BS237" s="346"/>
      <c r="BT237" s="346"/>
      <c r="BU237" s="346"/>
      <c r="BV237" s="346"/>
      <c r="BW237" s="346"/>
      <c r="BX237" s="346"/>
      <c r="BY237" s="346"/>
      <c r="BZ237" s="346"/>
      <c r="CA237" s="346"/>
      <c r="CB237" s="346"/>
      <c r="CC237" s="346"/>
      <c r="CD237" s="346"/>
      <c r="CE237" s="346"/>
      <c r="CF237" s="346"/>
      <c r="CG237" s="346"/>
      <c r="CH237" s="346"/>
      <c r="CI237" s="346"/>
      <c r="CJ237" s="346"/>
      <c r="CK237" s="346"/>
      <c r="CL237" s="346"/>
      <c r="CM237" s="346"/>
      <c r="CN237" s="346"/>
      <c r="CO237" s="346"/>
      <c r="CP237" s="346"/>
      <c r="CQ237" s="346"/>
    </row>
    <row r="238" spans="1:95" ht="16.5" customHeight="1">
      <c r="A238" s="399"/>
      <c r="B238" s="399"/>
      <c r="C238" s="399"/>
      <c r="D238" s="399"/>
      <c r="E238" s="399"/>
      <c r="F238" s="399"/>
      <c r="G238" s="346"/>
      <c r="H238" s="401"/>
      <c r="I238" s="401"/>
      <c r="J238" s="346"/>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346"/>
      <c r="AG238" s="346"/>
      <c r="AH238" s="346"/>
      <c r="AI238" s="346"/>
      <c r="AJ238" s="346"/>
      <c r="AK238" s="346"/>
      <c r="AL238" s="346"/>
      <c r="AM238" s="346"/>
      <c r="AN238" s="346"/>
      <c r="AO238" s="346"/>
      <c r="AP238" s="346"/>
      <c r="AQ238" s="346"/>
      <c r="AR238" s="346"/>
      <c r="AS238" s="346"/>
      <c r="AT238" s="346"/>
      <c r="AU238" s="346"/>
      <c r="AV238" s="346"/>
      <c r="AW238" s="346"/>
      <c r="AX238" s="346"/>
      <c r="AY238" s="346"/>
      <c r="AZ238" s="346"/>
      <c r="BA238" s="346"/>
      <c r="BB238" s="346"/>
      <c r="BC238" s="346"/>
      <c r="BD238" s="346"/>
      <c r="BE238" s="346"/>
      <c r="BF238" s="346"/>
      <c r="BG238" s="346"/>
      <c r="BH238" s="346"/>
      <c r="BI238" s="346"/>
      <c r="BJ238" s="346"/>
      <c r="BK238" s="346"/>
      <c r="BL238" s="346"/>
      <c r="BM238" s="346"/>
      <c r="BN238" s="346"/>
      <c r="BO238" s="346"/>
      <c r="BP238" s="346"/>
      <c r="BQ238" s="346"/>
      <c r="BR238" s="346"/>
      <c r="BS238" s="346"/>
      <c r="BT238" s="346"/>
      <c r="BU238" s="346"/>
      <c r="BV238" s="346"/>
      <c r="BW238" s="346"/>
      <c r="BX238" s="346"/>
      <c r="BY238" s="346"/>
      <c r="BZ238" s="346"/>
      <c r="CA238" s="346"/>
      <c r="CB238" s="346"/>
      <c r="CC238" s="346"/>
      <c r="CD238" s="346"/>
      <c r="CE238" s="346"/>
      <c r="CF238" s="346"/>
      <c r="CG238" s="346"/>
      <c r="CH238" s="346"/>
      <c r="CI238" s="346"/>
      <c r="CJ238" s="346"/>
      <c r="CK238" s="346"/>
      <c r="CL238" s="346"/>
      <c r="CM238" s="346"/>
      <c r="CN238" s="346"/>
      <c r="CO238" s="346"/>
      <c r="CP238" s="346"/>
      <c r="CQ238" s="346"/>
    </row>
    <row r="239" spans="1:95" ht="16.5" customHeight="1">
      <c r="A239" s="399"/>
      <c r="B239" s="399"/>
      <c r="C239" s="399"/>
      <c r="D239" s="399"/>
      <c r="E239" s="399"/>
      <c r="F239" s="399"/>
      <c r="G239" s="346"/>
      <c r="H239" s="401"/>
      <c r="I239" s="401"/>
      <c r="J239" s="346"/>
      <c r="K239" s="346"/>
      <c r="L239" s="346"/>
      <c r="M239" s="346"/>
      <c r="N239" s="346"/>
      <c r="O239" s="346"/>
      <c r="P239" s="346"/>
      <c r="Q239" s="346"/>
      <c r="R239" s="346"/>
      <c r="S239" s="346"/>
      <c r="T239" s="346"/>
      <c r="U239" s="346"/>
      <c r="V239" s="346"/>
      <c r="W239" s="346"/>
      <c r="X239" s="346"/>
      <c r="Y239" s="346"/>
      <c r="Z239" s="346"/>
      <c r="AA239" s="346"/>
      <c r="AB239" s="346"/>
      <c r="AC239" s="346"/>
      <c r="AD239" s="346"/>
      <c r="AE239" s="346"/>
      <c r="AF239" s="346"/>
      <c r="AG239" s="346"/>
      <c r="AH239" s="346"/>
      <c r="AI239" s="346"/>
      <c r="AJ239" s="346"/>
      <c r="AK239" s="346"/>
      <c r="AL239" s="346"/>
      <c r="AM239" s="346"/>
      <c r="AN239" s="346"/>
      <c r="AO239" s="346"/>
      <c r="AP239" s="346"/>
      <c r="AQ239" s="346"/>
      <c r="AR239" s="346"/>
      <c r="AS239" s="346"/>
      <c r="AT239" s="346"/>
      <c r="AU239" s="346"/>
      <c r="AV239" s="346"/>
      <c r="AW239" s="346"/>
      <c r="AX239" s="346"/>
      <c r="AY239" s="346"/>
      <c r="AZ239" s="346"/>
      <c r="BA239" s="346"/>
      <c r="BB239" s="346"/>
      <c r="BC239" s="346"/>
      <c r="BD239" s="346"/>
      <c r="BE239" s="346"/>
      <c r="BF239" s="346"/>
      <c r="BG239" s="346"/>
      <c r="BH239" s="346"/>
      <c r="BI239" s="346"/>
      <c r="BJ239" s="346"/>
      <c r="BK239" s="346"/>
      <c r="BL239" s="346"/>
      <c r="BM239" s="346"/>
      <c r="BN239" s="346"/>
      <c r="BO239" s="346"/>
      <c r="BP239" s="346"/>
      <c r="BQ239" s="346"/>
      <c r="BR239" s="346"/>
      <c r="BS239" s="346"/>
      <c r="BT239" s="346"/>
      <c r="BU239" s="346"/>
      <c r="BV239" s="346"/>
      <c r="BW239" s="346"/>
      <c r="BX239" s="346"/>
      <c r="BY239" s="346"/>
      <c r="BZ239" s="346"/>
      <c r="CA239" s="346"/>
      <c r="CB239" s="346"/>
      <c r="CC239" s="346"/>
      <c r="CD239" s="346"/>
      <c r="CE239" s="346"/>
      <c r="CF239" s="346"/>
      <c r="CG239" s="346"/>
      <c r="CH239" s="346"/>
      <c r="CI239" s="346"/>
      <c r="CJ239" s="346"/>
      <c r="CK239" s="346"/>
      <c r="CL239" s="346"/>
      <c r="CM239" s="346"/>
      <c r="CN239" s="346"/>
      <c r="CO239" s="346"/>
      <c r="CP239" s="346"/>
      <c r="CQ239" s="346"/>
    </row>
    <row r="240" spans="1:95" ht="16.5" customHeight="1">
      <c r="A240" s="399"/>
      <c r="B240" s="399"/>
      <c r="C240" s="399"/>
      <c r="D240" s="399"/>
      <c r="E240" s="399"/>
      <c r="F240" s="399"/>
      <c r="G240" s="346"/>
      <c r="H240" s="401"/>
      <c r="I240" s="401"/>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6"/>
      <c r="AY240" s="346"/>
      <c r="AZ240" s="346"/>
      <c r="BA240" s="346"/>
      <c r="BB240" s="346"/>
      <c r="BC240" s="346"/>
      <c r="BD240" s="346"/>
      <c r="BE240" s="346"/>
      <c r="BF240" s="346"/>
      <c r="BG240" s="346"/>
      <c r="BH240" s="346"/>
      <c r="BI240" s="346"/>
      <c r="BJ240" s="346"/>
      <c r="BK240" s="346"/>
      <c r="BL240" s="346"/>
      <c r="BM240" s="346"/>
      <c r="BN240" s="346"/>
      <c r="BO240" s="346"/>
      <c r="BP240" s="346"/>
      <c r="BQ240" s="346"/>
      <c r="BR240" s="346"/>
      <c r="BS240" s="346"/>
      <c r="BT240" s="346"/>
      <c r="BU240" s="346"/>
      <c r="BV240" s="346"/>
      <c r="BW240" s="346"/>
      <c r="BX240" s="346"/>
      <c r="BY240" s="346"/>
      <c r="BZ240" s="346"/>
      <c r="CA240" s="346"/>
      <c r="CB240" s="346"/>
      <c r="CC240" s="346"/>
      <c r="CD240" s="346"/>
      <c r="CE240" s="346"/>
      <c r="CF240" s="346"/>
      <c r="CG240" s="346"/>
      <c r="CH240" s="346"/>
      <c r="CI240" s="346"/>
      <c r="CJ240" s="346"/>
      <c r="CK240" s="346"/>
      <c r="CL240" s="346"/>
      <c r="CM240" s="346"/>
      <c r="CN240" s="346"/>
      <c r="CO240" s="346"/>
      <c r="CP240" s="346"/>
      <c r="CQ240" s="346"/>
    </row>
    <row r="241" spans="1:95" ht="16.5" customHeight="1">
      <c r="A241" s="399"/>
      <c r="B241" s="399"/>
      <c r="C241" s="399"/>
      <c r="D241" s="399"/>
      <c r="E241" s="399"/>
      <c r="F241" s="399"/>
      <c r="G241" s="346"/>
      <c r="H241" s="401"/>
      <c r="I241" s="401"/>
      <c r="J241" s="346"/>
      <c r="K241" s="346"/>
      <c r="L241" s="346"/>
      <c r="M241" s="346"/>
      <c r="N241" s="346"/>
      <c r="O241" s="346"/>
      <c r="P241" s="346"/>
      <c r="Q241" s="346"/>
      <c r="R241" s="346"/>
      <c r="S241" s="346"/>
      <c r="T241" s="346"/>
      <c r="U241" s="346"/>
      <c r="V241" s="346"/>
      <c r="W241" s="346"/>
      <c r="X241" s="346"/>
      <c r="Y241" s="346"/>
      <c r="Z241" s="346"/>
      <c r="AA241" s="346"/>
      <c r="AB241" s="346"/>
      <c r="AC241" s="346"/>
      <c r="AD241" s="346"/>
      <c r="AE241" s="346"/>
      <c r="AF241" s="346"/>
      <c r="AG241" s="346"/>
      <c r="AH241" s="346"/>
      <c r="AI241" s="346"/>
      <c r="AJ241" s="346"/>
      <c r="AK241" s="346"/>
      <c r="AL241" s="346"/>
      <c r="AM241" s="346"/>
      <c r="AN241" s="346"/>
      <c r="AO241" s="346"/>
      <c r="AP241" s="346"/>
      <c r="AQ241" s="346"/>
      <c r="AR241" s="346"/>
      <c r="AS241" s="346"/>
      <c r="AT241" s="346"/>
      <c r="AU241" s="346"/>
      <c r="AV241" s="346"/>
      <c r="AW241" s="346"/>
      <c r="AX241" s="346"/>
      <c r="AY241" s="346"/>
      <c r="AZ241" s="346"/>
      <c r="BA241" s="346"/>
      <c r="BB241" s="346"/>
      <c r="BC241" s="346"/>
      <c r="BD241" s="346"/>
      <c r="BE241" s="346"/>
      <c r="BF241" s="346"/>
      <c r="BG241" s="346"/>
      <c r="BH241" s="346"/>
      <c r="BI241" s="346"/>
      <c r="BJ241" s="346"/>
      <c r="BK241" s="346"/>
      <c r="BL241" s="346"/>
      <c r="BM241" s="346"/>
      <c r="BN241" s="346"/>
      <c r="BO241" s="346"/>
      <c r="BP241" s="346"/>
      <c r="BQ241" s="346"/>
      <c r="BR241" s="346"/>
      <c r="BS241" s="346"/>
      <c r="BT241" s="346"/>
      <c r="BU241" s="346"/>
      <c r="BV241" s="346"/>
      <c r="BW241" s="346"/>
      <c r="BX241" s="346"/>
      <c r="BY241" s="346"/>
      <c r="BZ241" s="346"/>
      <c r="CA241" s="346"/>
      <c r="CB241" s="346"/>
      <c r="CC241" s="346"/>
      <c r="CD241" s="346"/>
      <c r="CE241" s="346"/>
      <c r="CF241" s="346"/>
      <c r="CG241" s="346"/>
      <c r="CH241" s="346"/>
      <c r="CI241" s="346"/>
      <c r="CJ241" s="346"/>
      <c r="CK241" s="346"/>
      <c r="CL241" s="346"/>
      <c r="CM241" s="346"/>
      <c r="CN241" s="346"/>
      <c r="CO241" s="346"/>
      <c r="CP241" s="346"/>
      <c r="CQ241" s="346"/>
    </row>
    <row r="242" spans="1:95" ht="16.5" customHeight="1">
      <c r="A242" s="399"/>
      <c r="B242" s="399"/>
      <c r="C242" s="399"/>
      <c r="D242" s="399"/>
      <c r="E242" s="399"/>
      <c r="F242" s="399"/>
      <c r="G242" s="346"/>
      <c r="H242" s="401"/>
      <c r="I242" s="401"/>
      <c r="J242" s="346"/>
      <c r="K242" s="346"/>
      <c r="L242" s="346"/>
      <c r="M242" s="346"/>
      <c r="N242" s="346"/>
      <c r="O242" s="346"/>
      <c r="P242" s="346"/>
      <c r="Q242" s="346"/>
      <c r="R242" s="346"/>
      <c r="S242" s="346"/>
      <c r="T242" s="346"/>
      <c r="U242" s="346"/>
      <c r="V242" s="346"/>
      <c r="W242" s="346"/>
      <c r="X242" s="346"/>
      <c r="Y242" s="346"/>
      <c r="Z242" s="346"/>
      <c r="AA242" s="346"/>
      <c r="AB242" s="346"/>
      <c r="AC242" s="346"/>
      <c r="AD242" s="346"/>
      <c r="AE242" s="346"/>
      <c r="AF242" s="346"/>
      <c r="AG242" s="346"/>
      <c r="AH242" s="346"/>
      <c r="AI242" s="346"/>
      <c r="AJ242" s="346"/>
      <c r="AK242" s="346"/>
      <c r="AL242" s="346"/>
      <c r="AM242" s="346"/>
      <c r="AN242" s="346"/>
      <c r="AO242" s="346"/>
      <c r="AP242" s="346"/>
      <c r="AQ242" s="346"/>
      <c r="AR242" s="346"/>
      <c r="AS242" s="346"/>
      <c r="AT242" s="346"/>
      <c r="AU242" s="346"/>
      <c r="AV242" s="346"/>
      <c r="AW242" s="346"/>
      <c r="AX242" s="346"/>
      <c r="AY242" s="346"/>
      <c r="AZ242" s="346"/>
      <c r="BA242" s="346"/>
      <c r="BB242" s="346"/>
      <c r="BC242" s="346"/>
      <c r="BD242" s="346"/>
      <c r="BE242" s="346"/>
      <c r="BF242" s="346"/>
      <c r="BG242" s="346"/>
      <c r="BH242" s="346"/>
      <c r="BI242" s="346"/>
      <c r="BJ242" s="346"/>
      <c r="BK242" s="346"/>
      <c r="BL242" s="346"/>
      <c r="BM242" s="346"/>
      <c r="BN242" s="346"/>
      <c r="BO242" s="346"/>
      <c r="BP242" s="346"/>
      <c r="BQ242" s="346"/>
      <c r="BR242" s="346"/>
      <c r="BS242" s="346"/>
      <c r="BT242" s="346"/>
      <c r="BU242" s="346"/>
      <c r="BV242" s="346"/>
      <c r="BW242" s="346"/>
      <c r="BX242" s="346"/>
      <c r="BY242" s="346"/>
      <c r="BZ242" s="346"/>
      <c r="CA242" s="346"/>
      <c r="CB242" s="346"/>
      <c r="CC242" s="346"/>
      <c r="CD242" s="346"/>
      <c r="CE242" s="346"/>
      <c r="CF242" s="346"/>
      <c r="CG242" s="346"/>
      <c r="CH242" s="346"/>
      <c r="CI242" s="346"/>
      <c r="CJ242" s="346"/>
      <c r="CK242" s="346"/>
      <c r="CL242" s="346"/>
      <c r="CM242" s="346"/>
      <c r="CN242" s="346"/>
      <c r="CO242" s="346"/>
      <c r="CP242" s="346"/>
      <c r="CQ242" s="346"/>
    </row>
    <row r="243" spans="1:95" ht="16.5" customHeight="1">
      <c r="A243" s="399"/>
      <c r="B243" s="399"/>
      <c r="C243" s="399"/>
      <c r="D243" s="399"/>
      <c r="E243" s="399"/>
      <c r="F243" s="399"/>
      <c r="G243" s="346"/>
      <c r="H243" s="401"/>
      <c r="I243" s="401"/>
      <c r="J243" s="346"/>
      <c r="K243" s="346"/>
      <c r="L243" s="346"/>
      <c r="M243" s="346"/>
      <c r="N243" s="346"/>
      <c r="O243" s="346"/>
      <c r="P243" s="346"/>
      <c r="Q243" s="346"/>
      <c r="R243" s="346"/>
      <c r="S243" s="346"/>
      <c r="T243" s="346"/>
      <c r="U243" s="346"/>
      <c r="V243" s="346"/>
      <c r="W243" s="346"/>
      <c r="X243" s="346"/>
      <c r="Y243" s="346"/>
      <c r="Z243" s="346"/>
      <c r="AA243" s="346"/>
      <c r="AB243" s="346"/>
      <c r="AC243" s="346"/>
      <c r="AD243" s="346"/>
      <c r="AE243" s="346"/>
      <c r="AF243" s="346"/>
      <c r="AG243" s="346"/>
      <c r="AH243" s="346"/>
      <c r="AI243" s="346"/>
      <c r="AJ243" s="346"/>
      <c r="AK243" s="346"/>
      <c r="AL243" s="346"/>
      <c r="AM243" s="346"/>
      <c r="AN243" s="346"/>
      <c r="AO243" s="346"/>
      <c r="AP243" s="346"/>
      <c r="AQ243" s="346"/>
      <c r="AR243" s="346"/>
      <c r="AS243" s="346"/>
      <c r="AT243" s="346"/>
      <c r="AU243" s="346"/>
      <c r="AV243" s="346"/>
      <c r="AW243" s="346"/>
      <c r="AX243" s="346"/>
      <c r="AY243" s="346"/>
      <c r="AZ243" s="346"/>
      <c r="BA243" s="346"/>
      <c r="BB243" s="346"/>
      <c r="BC243" s="346"/>
      <c r="BD243" s="346"/>
      <c r="BE243" s="346"/>
      <c r="BF243" s="346"/>
      <c r="BG243" s="346"/>
      <c r="BH243" s="346"/>
      <c r="BI243" s="346"/>
      <c r="BJ243" s="346"/>
      <c r="BK243" s="346"/>
      <c r="BL243" s="346"/>
      <c r="BM243" s="346"/>
      <c r="BN243" s="346"/>
      <c r="BO243" s="346"/>
      <c r="BP243" s="346"/>
      <c r="BQ243" s="346"/>
      <c r="BR243" s="346"/>
      <c r="BS243" s="346"/>
      <c r="BT243" s="346"/>
      <c r="BU243" s="346"/>
      <c r="BV243" s="346"/>
      <c r="BW243" s="346"/>
      <c r="BX243" s="346"/>
      <c r="BY243" s="346"/>
      <c r="BZ243" s="346"/>
      <c r="CA243" s="346"/>
      <c r="CB243" s="346"/>
      <c r="CC243" s="346"/>
      <c r="CD243" s="346"/>
      <c r="CE243" s="346"/>
      <c r="CF243" s="346"/>
      <c r="CG243" s="346"/>
      <c r="CH243" s="346"/>
      <c r="CI243" s="346"/>
      <c r="CJ243" s="346"/>
      <c r="CK243" s="346"/>
      <c r="CL243" s="346"/>
      <c r="CM243" s="346"/>
      <c r="CN243" s="346"/>
      <c r="CO243" s="346"/>
      <c r="CP243" s="346"/>
      <c r="CQ243" s="346"/>
    </row>
    <row r="244" spans="1:95" ht="16.5" customHeight="1">
      <c r="A244" s="399"/>
      <c r="B244" s="399"/>
      <c r="C244" s="399"/>
      <c r="D244" s="399"/>
      <c r="E244" s="399"/>
      <c r="F244" s="399"/>
      <c r="G244" s="346"/>
      <c r="H244" s="401"/>
      <c r="I244" s="401"/>
      <c r="J244" s="346"/>
      <c r="K244" s="346"/>
      <c r="L244" s="346"/>
      <c r="M244" s="346"/>
      <c r="N244" s="346"/>
      <c r="O244" s="346"/>
      <c r="P244" s="346"/>
      <c r="Q244" s="346"/>
      <c r="R244" s="346"/>
      <c r="S244" s="346"/>
      <c r="T244" s="346"/>
      <c r="U244" s="346"/>
      <c r="V244" s="346"/>
      <c r="W244" s="346"/>
      <c r="X244" s="346"/>
      <c r="Y244" s="346"/>
      <c r="Z244" s="346"/>
      <c r="AA244" s="346"/>
      <c r="AB244" s="346"/>
      <c r="AC244" s="346"/>
      <c r="AD244" s="346"/>
      <c r="AE244" s="346"/>
      <c r="AF244" s="346"/>
      <c r="AG244" s="346"/>
      <c r="AH244" s="346"/>
      <c r="AI244" s="346"/>
      <c r="AJ244" s="346"/>
      <c r="AK244" s="346"/>
      <c r="AL244" s="346"/>
      <c r="AM244" s="346"/>
      <c r="AN244" s="346"/>
      <c r="AO244" s="346"/>
      <c r="AP244" s="346"/>
      <c r="AQ244" s="346"/>
      <c r="AR244" s="346"/>
      <c r="AS244" s="346"/>
      <c r="AT244" s="346"/>
      <c r="AU244" s="346"/>
      <c r="AV244" s="346"/>
      <c r="AW244" s="346"/>
      <c r="AX244" s="346"/>
      <c r="AY244" s="346"/>
      <c r="AZ244" s="346"/>
      <c r="BA244" s="346"/>
      <c r="BB244" s="346"/>
      <c r="BC244" s="346"/>
      <c r="BD244" s="346"/>
      <c r="BE244" s="346"/>
      <c r="BF244" s="346"/>
      <c r="BG244" s="346"/>
      <c r="BH244" s="346"/>
      <c r="BI244" s="346"/>
      <c r="BJ244" s="346"/>
      <c r="BK244" s="346"/>
      <c r="BL244" s="346"/>
      <c r="BM244" s="346"/>
      <c r="BN244" s="346"/>
      <c r="BO244" s="346"/>
      <c r="BP244" s="346"/>
      <c r="BQ244" s="346"/>
      <c r="BR244" s="346"/>
      <c r="BS244" s="346"/>
      <c r="BT244" s="346"/>
      <c r="BU244" s="346"/>
      <c r="BV244" s="346"/>
      <c r="BW244" s="346"/>
      <c r="BX244" s="346"/>
      <c r="BY244" s="346"/>
      <c r="BZ244" s="346"/>
      <c r="CA244" s="346"/>
      <c r="CB244" s="346"/>
      <c r="CC244" s="346"/>
      <c r="CD244" s="346"/>
      <c r="CE244" s="346"/>
      <c r="CF244" s="346"/>
      <c r="CG244" s="346"/>
      <c r="CH244" s="346"/>
      <c r="CI244" s="346"/>
      <c r="CJ244" s="346"/>
      <c r="CK244" s="346"/>
      <c r="CL244" s="346"/>
      <c r="CM244" s="346"/>
      <c r="CN244" s="346"/>
      <c r="CO244" s="346"/>
      <c r="CP244" s="346"/>
      <c r="CQ244" s="346"/>
    </row>
    <row r="245" spans="1:95" ht="16.5" customHeight="1">
      <c r="A245" s="399"/>
      <c r="B245" s="399"/>
      <c r="C245" s="399"/>
      <c r="D245" s="399"/>
      <c r="E245" s="399"/>
      <c r="F245" s="399"/>
      <c r="G245" s="346"/>
      <c r="H245" s="401"/>
      <c r="I245" s="401"/>
      <c r="J245" s="346"/>
      <c r="K245" s="346"/>
      <c r="L245" s="346"/>
      <c r="M245" s="346"/>
      <c r="N245" s="346"/>
      <c r="O245" s="346"/>
      <c r="P245" s="346"/>
      <c r="Q245" s="346"/>
      <c r="R245" s="346"/>
      <c r="S245" s="346"/>
      <c r="T245" s="346"/>
      <c r="U245" s="346"/>
      <c r="V245" s="346"/>
      <c r="W245" s="346"/>
      <c r="X245" s="346"/>
      <c r="Y245" s="346"/>
      <c r="Z245" s="346"/>
      <c r="AA245" s="346"/>
      <c r="AB245" s="346"/>
      <c r="AC245" s="346"/>
      <c r="AD245" s="346"/>
      <c r="AE245" s="346"/>
      <c r="AF245" s="346"/>
      <c r="AG245" s="346"/>
      <c r="AH245" s="346"/>
      <c r="AI245" s="346"/>
      <c r="AJ245" s="346"/>
      <c r="AK245" s="346"/>
      <c r="AL245" s="346"/>
      <c r="AM245" s="346"/>
      <c r="AN245" s="346"/>
      <c r="AO245" s="346"/>
      <c r="AP245" s="346"/>
      <c r="AQ245" s="346"/>
      <c r="AR245" s="346"/>
      <c r="AS245" s="346"/>
      <c r="AT245" s="346"/>
      <c r="AU245" s="346"/>
      <c r="AV245" s="346"/>
      <c r="AW245" s="346"/>
      <c r="AX245" s="346"/>
      <c r="AY245" s="346"/>
      <c r="AZ245" s="346"/>
      <c r="BA245" s="346"/>
      <c r="BB245" s="346"/>
      <c r="BC245" s="346"/>
      <c r="BD245" s="346"/>
      <c r="BE245" s="346"/>
      <c r="BF245" s="346"/>
      <c r="BG245" s="346"/>
      <c r="BH245" s="346"/>
      <c r="BI245" s="346"/>
      <c r="BJ245" s="346"/>
      <c r="BK245" s="346"/>
      <c r="BL245" s="346"/>
      <c r="BM245" s="346"/>
      <c r="BN245" s="346"/>
      <c r="BO245" s="346"/>
      <c r="BP245" s="346"/>
      <c r="BQ245" s="346"/>
      <c r="BR245" s="346"/>
      <c r="BS245" s="346"/>
      <c r="BT245" s="346"/>
      <c r="BU245" s="346"/>
      <c r="BV245" s="346"/>
      <c r="BW245" s="346"/>
      <c r="BX245" s="346"/>
      <c r="BY245" s="346"/>
      <c r="BZ245" s="346"/>
      <c r="CA245" s="346"/>
      <c r="CB245" s="346"/>
      <c r="CC245" s="346"/>
      <c r="CD245" s="346"/>
      <c r="CE245" s="346"/>
      <c r="CF245" s="346"/>
      <c r="CG245" s="346"/>
      <c r="CH245" s="346"/>
      <c r="CI245" s="346"/>
      <c r="CJ245" s="346"/>
      <c r="CK245" s="346"/>
      <c r="CL245" s="346"/>
      <c r="CM245" s="346"/>
      <c r="CN245" s="346"/>
      <c r="CO245" s="346"/>
      <c r="CP245" s="346"/>
      <c r="CQ245" s="346"/>
    </row>
    <row r="246" spans="1:95" ht="16.5" customHeight="1">
      <c r="A246" s="399"/>
      <c r="B246" s="399"/>
      <c r="C246" s="399"/>
      <c r="D246" s="399"/>
      <c r="E246" s="399"/>
      <c r="F246" s="399"/>
      <c r="G246" s="346"/>
      <c r="H246" s="401"/>
      <c r="I246" s="401"/>
      <c r="J246" s="346"/>
      <c r="K246" s="346"/>
      <c r="L246" s="346"/>
      <c r="M246" s="346"/>
      <c r="N246" s="346"/>
      <c r="O246" s="346"/>
      <c r="P246" s="346"/>
      <c r="Q246" s="346"/>
      <c r="R246" s="346"/>
      <c r="S246" s="346"/>
      <c r="T246" s="346"/>
      <c r="U246" s="346"/>
      <c r="V246" s="346"/>
      <c r="W246" s="346"/>
      <c r="X246" s="346"/>
      <c r="Y246" s="346"/>
      <c r="Z246" s="346"/>
      <c r="AA246" s="346"/>
      <c r="AB246" s="346"/>
      <c r="AC246" s="346"/>
      <c r="AD246" s="346"/>
      <c r="AE246" s="346"/>
      <c r="AF246" s="346"/>
      <c r="AG246" s="346"/>
      <c r="AH246" s="346"/>
      <c r="AI246" s="346"/>
      <c r="AJ246" s="346"/>
      <c r="AK246" s="346"/>
      <c r="AL246" s="346"/>
      <c r="AM246" s="346"/>
      <c r="AN246" s="346"/>
      <c r="AO246" s="346"/>
      <c r="AP246" s="346"/>
      <c r="AQ246" s="346"/>
      <c r="AR246" s="346"/>
      <c r="AS246" s="346"/>
      <c r="AT246" s="346"/>
      <c r="AU246" s="346"/>
      <c r="AV246" s="346"/>
      <c r="AW246" s="346"/>
      <c r="AX246" s="346"/>
      <c r="AY246" s="346"/>
      <c r="AZ246" s="346"/>
      <c r="BA246" s="346"/>
      <c r="BB246" s="346"/>
      <c r="BC246" s="346"/>
      <c r="BD246" s="346"/>
      <c r="BE246" s="346"/>
      <c r="BF246" s="346"/>
      <c r="BG246" s="346"/>
      <c r="BH246" s="346"/>
      <c r="BI246" s="346"/>
      <c r="BJ246" s="346"/>
      <c r="BK246" s="346"/>
      <c r="BL246" s="346"/>
      <c r="BM246" s="346"/>
      <c r="BN246" s="346"/>
      <c r="BO246" s="346"/>
      <c r="BP246" s="346"/>
      <c r="BQ246" s="346"/>
      <c r="BR246" s="346"/>
      <c r="BS246" s="346"/>
      <c r="BT246" s="346"/>
      <c r="BU246" s="346"/>
      <c r="BV246" s="346"/>
      <c r="BW246" s="346"/>
      <c r="BX246" s="346"/>
      <c r="BY246" s="346"/>
      <c r="BZ246" s="346"/>
      <c r="CA246" s="346"/>
      <c r="CB246" s="346"/>
      <c r="CC246" s="346"/>
      <c r="CD246" s="346"/>
      <c r="CE246" s="346"/>
      <c r="CF246" s="346"/>
      <c r="CG246" s="346"/>
      <c r="CH246" s="346"/>
      <c r="CI246" s="346"/>
      <c r="CJ246" s="346"/>
      <c r="CK246" s="346"/>
      <c r="CL246" s="346"/>
      <c r="CM246" s="346"/>
      <c r="CN246" s="346"/>
      <c r="CO246" s="346"/>
      <c r="CP246" s="346"/>
      <c r="CQ246" s="346"/>
    </row>
    <row r="247" spans="1:95" ht="16.5" customHeight="1">
      <c r="A247" s="399"/>
      <c r="B247" s="399"/>
      <c r="C247" s="399"/>
      <c r="D247" s="399"/>
      <c r="E247" s="399"/>
      <c r="F247" s="399"/>
      <c r="G247" s="346"/>
      <c r="H247" s="401"/>
      <c r="I247" s="401"/>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6"/>
      <c r="AG247" s="346"/>
      <c r="AH247" s="346"/>
      <c r="AI247" s="346"/>
      <c r="AJ247" s="346"/>
      <c r="AK247" s="346"/>
      <c r="AL247" s="346"/>
      <c r="AM247" s="346"/>
      <c r="AN247" s="346"/>
      <c r="AO247" s="346"/>
      <c r="AP247" s="346"/>
      <c r="AQ247" s="346"/>
      <c r="AR247" s="346"/>
      <c r="AS247" s="346"/>
      <c r="AT247" s="346"/>
      <c r="AU247" s="346"/>
      <c r="AV247" s="346"/>
      <c r="AW247" s="346"/>
      <c r="AX247" s="346"/>
      <c r="AY247" s="346"/>
      <c r="AZ247" s="346"/>
      <c r="BA247" s="346"/>
      <c r="BB247" s="346"/>
      <c r="BC247" s="346"/>
      <c r="BD247" s="346"/>
      <c r="BE247" s="346"/>
      <c r="BF247" s="346"/>
      <c r="BG247" s="346"/>
      <c r="BH247" s="346"/>
      <c r="BI247" s="346"/>
      <c r="BJ247" s="346"/>
      <c r="BK247" s="346"/>
      <c r="BL247" s="346"/>
      <c r="BM247" s="346"/>
      <c r="BN247" s="346"/>
      <c r="BO247" s="346"/>
      <c r="BP247" s="346"/>
      <c r="BQ247" s="346"/>
      <c r="BR247" s="346"/>
      <c r="BS247" s="346"/>
      <c r="BT247" s="346"/>
      <c r="BU247" s="346"/>
      <c r="BV247" s="346"/>
      <c r="BW247" s="346"/>
      <c r="BX247" s="346"/>
      <c r="BY247" s="346"/>
      <c r="BZ247" s="346"/>
      <c r="CA247" s="346"/>
      <c r="CB247" s="346"/>
      <c r="CC247" s="346"/>
      <c r="CD247" s="346"/>
      <c r="CE247" s="346"/>
      <c r="CF247" s="346"/>
      <c r="CG247" s="346"/>
      <c r="CH247" s="346"/>
      <c r="CI247" s="346"/>
      <c r="CJ247" s="346"/>
      <c r="CK247" s="346"/>
      <c r="CL247" s="346"/>
      <c r="CM247" s="346"/>
      <c r="CN247" s="346"/>
      <c r="CO247" s="346"/>
      <c r="CP247" s="346"/>
      <c r="CQ247" s="346"/>
    </row>
    <row r="248" spans="1:95" ht="16.5" customHeight="1">
      <c r="A248" s="399"/>
      <c r="B248" s="399"/>
      <c r="C248" s="399"/>
      <c r="D248" s="399"/>
      <c r="E248" s="399"/>
      <c r="F248" s="399"/>
      <c r="G248" s="346"/>
      <c r="H248" s="401"/>
      <c r="I248" s="401"/>
      <c r="J248" s="346"/>
      <c r="K248" s="346"/>
      <c r="L248" s="346"/>
      <c r="M248" s="346"/>
      <c r="N248" s="346"/>
      <c r="O248" s="346"/>
      <c r="P248" s="346"/>
      <c r="Q248" s="346"/>
      <c r="R248" s="346"/>
      <c r="S248" s="346"/>
      <c r="T248" s="346"/>
      <c r="U248" s="346"/>
      <c r="V248" s="346"/>
      <c r="W248" s="346"/>
      <c r="X248" s="346"/>
      <c r="Y248" s="346"/>
      <c r="Z248" s="346"/>
      <c r="AA248" s="346"/>
      <c r="AB248" s="346"/>
      <c r="AC248" s="346"/>
      <c r="AD248" s="346"/>
      <c r="AE248" s="346"/>
      <c r="AF248" s="346"/>
      <c r="AG248" s="346"/>
      <c r="AH248" s="346"/>
      <c r="AI248" s="346"/>
      <c r="AJ248" s="346"/>
      <c r="AK248" s="346"/>
      <c r="AL248" s="346"/>
      <c r="AM248" s="346"/>
      <c r="AN248" s="346"/>
      <c r="AO248" s="346"/>
      <c r="AP248" s="346"/>
      <c r="AQ248" s="346"/>
      <c r="AR248" s="346"/>
      <c r="AS248" s="346"/>
      <c r="AT248" s="346"/>
      <c r="AU248" s="346"/>
      <c r="AV248" s="346"/>
      <c r="AW248" s="346"/>
      <c r="AX248" s="346"/>
      <c r="AY248" s="346"/>
      <c r="AZ248" s="346"/>
      <c r="BA248" s="346"/>
      <c r="BB248" s="346"/>
      <c r="BC248" s="346"/>
      <c r="BD248" s="346"/>
      <c r="BE248" s="346"/>
      <c r="BF248" s="346"/>
      <c r="BG248" s="346"/>
      <c r="BH248" s="346"/>
      <c r="BI248" s="346"/>
      <c r="BJ248" s="346"/>
      <c r="BK248" s="346"/>
      <c r="BL248" s="346"/>
      <c r="BM248" s="346"/>
      <c r="BN248" s="346"/>
      <c r="BO248" s="346"/>
      <c r="BP248" s="346"/>
      <c r="BQ248" s="346"/>
      <c r="BR248" s="346"/>
      <c r="BS248" s="346"/>
      <c r="BT248" s="346"/>
      <c r="BU248" s="346"/>
      <c r="BV248" s="346"/>
      <c r="BW248" s="346"/>
      <c r="BX248" s="346"/>
      <c r="BY248" s="346"/>
      <c r="BZ248" s="346"/>
      <c r="CA248" s="346"/>
      <c r="CB248" s="346"/>
      <c r="CC248" s="346"/>
      <c r="CD248" s="346"/>
      <c r="CE248" s="346"/>
      <c r="CF248" s="346"/>
      <c r="CG248" s="346"/>
      <c r="CH248" s="346"/>
      <c r="CI248" s="346"/>
      <c r="CJ248" s="346"/>
      <c r="CK248" s="346"/>
      <c r="CL248" s="346"/>
      <c r="CM248" s="346"/>
      <c r="CN248" s="346"/>
      <c r="CO248" s="346"/>
      <c r="CP248" s="346"/>
      <c r="CQ248" s="346"/>
    </row>
    <row r="249" spans="1:95" ht="16.5" customHeight="1">
      <c r="A249" s="399"/>
      <c r="B249" s="399"/>
      <c r="C249" s="399"/>
      <c r="D249" s="399"/>
      <c r="E249" s="399"/>
      <c r="F249" s="399"/>
      <c r="G249" s="346"/>
      <c r="H249" s="401"/>
      <c r="I249" s="401"/>
      <c r="J249" s="346"/>
      <c r="K249" s="346"/>
      <c r="L249" s="346"/>
      <c r="M249" s="346"/>
      <c r="N249" s="346"/>
      <c r="O249" s="346"/>
      <c r="P249" s="346"/>
      <c r="Q249" s="346"/>
      <c r="R249" s="346"/>
      <c r="S249" s="346"/>
      <c r="T249" s="346"/>
      <c r="U249" s="346"/>
      <c r="V249" s="346"/>
      <c r="W249" s="346"/>
      <c r="X249" s="346"/>
      <c r="Y249" s="346"/>
      <c r="Z249" s="346"/>
      <c r="AA249" s="346"/>
      <c r="AB249" s="346"/>
      <c r="AC249" s="346"/>
      <c r="AD249" s="346"/>
      <c r="AE249" s="346"/>
      <c r="AF249" s="346"/>
      <c r="AG249" s="346"/>
      <c r="AH249" s="346"/>
      <c r="AI249" s="346"/>
      <c r="AJ249" s="346"/>
      <c r="AK249" s="346"/>
      <c r="AL249" s="346"/>
      <c r="AM249" s="346"/>
      <c r="AN249" s="346"/>
      <c r="AO249" s="346"/>
      <c r="AP249" s="346"/>
      <c r="AQ249" s="346"/>
      <c r="AR249" s="346"/>
      <c r="AS249" s="346"/>
      <c r="AT249" s="346"/>
      <c r="AU249" s="346"/>
      <c r="AV249" s="346"/>
      <c r="AW249" s="346"/>
      <c r="AX249" s="346"/>
      <c r="AY249" s="346"/>
      <c r="AZ249" s="346"/>
      <c r="BA249" s="346"/>
      <c r="BB249" s="346"/>
      <c r="BC249" s="346"/>
      <c r="BD249" s="346"/>
      <c r="BE249" s="346"/>
      <c r="BF249" s="346"/>
      <c r="BG249" s="346"/>
      <c r="BH249" s="346"/>
      <c r="BI249" s="346"/>
      <c r="BJ249" s="346"/>
      <c r="BK249" s="346"/>
      <c r="BL249" s="346"/>
      <c r="BM249" s="346"/>
      <c r="BN249" s="346"/>
      <c r="BO249" s="346"/>
      <c r="BP249" s="346"/>
      <c r="BQ249" s="346"/>
      <c r="BR249" s="346"/>
      <c r="BS249" s="346"/>
      <c r="BT249" s="346"/>
      <c r="BU249" s="346"/>
      <c r="BV249" s="346"/>
      <c r="BW249" s="346"/>
      <c r="BX249" s="346"/>
      <c r="BY249" s="346"/>
      <c r="BZ249" s="346"/>
      <c r="CA249" s="346"/>
      <c r="CB249" s="346"/>
      <c r="CC249" s="346"/>
      <c r="CD249" s="346"/>
      <c r="CE249" s="346"/>
      <c r="CF249" s="346"/>
      <c r="CG249" s="346"/>
      <c r="CH249" s="346"/>
      <c r="CI249" s="346"/>
      <c r="CJ249" s="346"/>
      <c r="CK249" s="346"/>
      <c r="CL249" s="346"/>
      <c r="CM249" s="346"/>
      <c r="CN249" s="346"/>
      <c r="CO249" s="346"/>
      <c r="CP249" s="346"/>
      <c r="CQ249" s="346"/>
    </row>
    <row r="250" spans="1:95" ht="16.5" customHeight="1">
      <c r="A250" s="399"/>
      <c r="B250" s="399"/>
      <c r="C250" s="399"/>
      <c r="D250" s="399"/>
      <c r="E250" s="399"/>
      <c r="F250" s="399"/>
      <c r="G250" s="346"/>
      <c r="H250" s="401"/>
      <c r="I250" s="401"/>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6"/>
      <c r="AG250" s="346"/>
      <c r="AH250" s="346"/>
      <c r="AI250" s="346"/>
      <c r="AJ250" s="346"/>
      <c r="AK250" s="346"/>
      <c r="AL250" s="346"/>
      <c r="AM250" s="346"/>
      <c r="AN250" s="346"/>
      <c r="AO250" s="346"/>
      <c r="AP250" s="346"/>
      <c r="AQ250" s="346"/>
      <c r="AR250" s="346"/>
      <c r="AS250" s="346"/>
      <c r="AT250" s="346"/>
      <c r="AU250" s="346"/>
      <c r="AV250" s="346"/>
      <c r="AW250" s="346"/>
      <c r="AX250" s="346"/>
      <c r="AY250" s="346"/>
      <c r="AZ250" s="346"/>
      <c r="BA250" s="346"/>
      <c r="BB250" s="346"/>
      <c r="BC250" s="346"/>
      <c r="BD250" s="346"/>
      <c r="BE250" s="346"/>
      <c r="BF250" s="346"/>
      <c r="BG250" s="346"/>
      <c r="BH250" s="346"/>
      <c r="BI250" s="346"/>
      <c r="BJ250" s="346"/>
      <c r="BK250" s="346"/>
      <c r="BL250" s="346"/>
      <c r="BM250" s="346"/>
      <c r="BN250" s="346"/>
      <c r="BO250" s="346"/>
      <c r="BP250" s="346"/>
      <c r="BQ250" s="346"/>
      <c r="BR250" s="346"/>
      <c r="BS250" s="346"/>
      <c r="BT250" s="346"/>
      <c r="BU250" s="346"/>
      <c r="BV250" s="346"/>
      <c r="BW250" s="346"/>
      <c r="BX250" s="346"/>
      <c r="BY250" s="346"/>
      <c r="BZ250" s="346"/>
      <c r="CA250" s="346"/>
      <c r="CB250" s="346"/>
      <c r="CC250" s="346"/>
      <c r="CD250" s="346"/>
      <c r="CE250" s="346"/>
      <c r="CF250" s="346"/>
      <c r="CG250" s="346"/>
      <c r="CH250" s="346"/>
      <c r="CI250" s="346"/>
      <c r="CJ250" s="346"/>
      <c r="CK250" s="346"/>
      <c r="CL250" s="346"/>
      <c r="CM250" s="346"/>
      <c r="CN250" s="346"/>
      <c r="CO250" s="346"/>
      <c r="CP250" s="346"/>
      <c r="CQ250" s="346"/>
    </row>
    <row r="251" spans="1:95" ht="16.5" customHeight="1">
      <c r="A251" s="399"/>
      <c r="B251" s="399"/>
      <c r="C251" s="399"/>
      <c r="D251" s="399"/>
      <c r="E251" s="399"/>
      <c r="F251" s="399"/>
      <c r="G251" s="346"/>
      <c r="H251" s="401"/>
      <c r="I251" s="401"/>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6"/>
      <c r="AY251" s="346"/>
      <c r="AZ251" s="346"/>
      <c r="BA251" s="346"/>
      <c r="BB251" s="346"/>
      <c r="BC251" s="346"/>
      <c r="BD251" s="346"/>
      <c r="BE251" s="346"/>
      <c r="BF251" s="346"/>
      <c r="BG251" s="346"/>
      <c r="BH251" s="346"/>
      <c r="BI251" s="346"/>
      <c r="BJ251" s="346"/>
      <c r="BK251" s="346"/>
      <c r="BL251" s="346"/>
      <c r="BM251" s="346"/>
      <c r="BN251" s="346"/>
      <c r="BO251" s="346"/>
      <c r="BP251" s="346"/>
      <c r="BQ251" s="346"/>
      <c r="BR251" s="346"/>
      <c r="BS251" s="346"/>
      <c r="BT251" s="346"/>
      <c r="BU251" s="346"/>
      <c r="BV251" s="346"/>
      <c r="BW251" s="346"/>
      <c r="BX251" s="346"/>
      <c r="BY251" s="346"/>
      <c r="BZ251" s="346"/>
      <c r="CA251" s="346"/>
      <c r="CB251" s="346"/>
      <c r="CC251" s="346"/>
      <c r="CD251" s="346"/>
      <c r="CE251" s="346"/>
      <c r="CF251" s="346"/>
      <c r="CG251" s="346"/>
      <c r="CH251" s="346"/>
      <c r="CI251" s="346"/>
      <c r="CJ251" s="346"/>
      <c r="CK251" s="346"/>
      <c r="CL251" s="346"/>
      <c r="CM251" s="346"/>
      <c r="CN251" s="346"/>
      <c r="CO251" s="346"/>
      <c r="CP251" s="346"/>
      <c r="CQ251" s="346"/>
    </row>
    <row r="252" spans="1:95" ht="16.5" customHeight="1">
      <c r="A252" s="399"/>
      <c r="B252" s="399"/>
      <c r="C252" s="399"/>
      <c r="D252" s="399"/>
      <c r="E252" s="399"/>
      <c r="F252" s="399"/>
      <c r="G252" s="346"/>
      <c r="H252" s="401"/>
      <c r="I252" s="401"/>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c r="AF252" s="346"/>
      <c r="AG252" s="346"/>
      <c r="AH252" s="346"/>
      <c r="AI252" s="346"/>
      <c r="AJ252" s="346"/>
      <c r="AK252" s="346"/>
      <c r="AL252" s="346"/>
      <c r="AM252" s="346"/>
      <c r="AN252" s="346"/>
      <c r="AO252" s="346"/>
      <c r="AP252" s="346"/>
      <c r="AQ252" s="346"/>
      <c r="AR252" s="346"/>
      <c r="AS252" s="346"/>
      <c r="AT252" s="346"/>
      <c r="AU252" s="346"/>
      <c r="AV252" s="346"/>
      <c r="AW252" s="346"/>
      <c r="AX252" s="346"/>
      <c r="AY252" s="346"/>
      <c r="AZ252" s="346"/>
      <c r="BA252" s="346"/>
      <c r="BB252" s="346"/>
      <c r="BC252" s="346"/>
      <c r="BD252" s="346"/>
      <c r="BE252" s="346"/>
      <c r="BF252" s="346"/>
      <c r="BG252" s="346"/>
      <c r="BH252" s="346"/>
      <c r="BI252" s="346"/>
      <c r="BJ252" s="346"/>
      <c r="BK252" s="346"/>
      <c r="BL252" s="346"/>
      <c r="BM252" s="346"/>
      <c r="BN252" s="346"/>
      <c r="BO252" s="346"/>
      <c r="BP252" s="346"/>
      <c r="BQ252" s="346"/>
      <c r="BR252" s="346"/>
      <c r="BS252" s="346"/>
      <c r="BT252" s="346"/>
      <c r="BU252" s="346"/>
      <c r="BV252" s="346"/>
      <c r="BW252" s="346"/>
      <c r="BX252" s="346"/>
      <c r="BY252" s="346"/>
      <c r="BZ252" s="346"/>
      <c r="CA252" s="346"/>
      <c r="CB252" s="346"/>
      <c r="CC252" s="346"/>
      <c r="CD252" s="346"/>
      <c r="CE252" s="346"/>
      <c r="CF252" s="346"/>
      <c r="CG252" s="346"/>
      <c r="CH252" s="346"/>
      <c r="CI252" s="346"/>
      <c r="CJ252" s="346"/>
      <c r="CK252" s="346"/>
      <c r="CL252" s="346"/>
      <c r="CM252" s="346"/>
      <c r="CN252" s="346"/>
      <c r="CO252" s="346"/>
      <c r="CP252" s="346"/>
      <c r="CQ252" s="346"/>
    </row>
    <row r="253" spans="1:95" ht="16.5" customHeight="1">
      <c r="A253" s="399"/>
      <c r="B253" s="399"/>
      <c r="C253" s="399"/>
      <c r="D253" s="399"/>
      <c r="E253" s="399"/>
      <c r="F253" s="399"/>
      <c r="G253" s="346"/>
      <c r="H253" s="401"/>
      <c r="I253" s="401"/>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c r="AZ253" s="346"/>
      <c r="BA253" s="346"/>
      <c r="BB253" s="346"/>
      <c r="BC253" s="346"/>
      <c r="BD253" s="346"/>
      <c r="BE253" s="346"/>
      <c r="BF253" s="346"/>
      <c r="BG253" s="346"/>
      <c r="BH253" s="346"/>
      <c r="BI253" s="346"/>
      <c r="BJ253" s="346"/>
      <c r="BK253" s="346"/>
      <c r="BL253" s="346"/>
      <c r="BM253" s="346"/>
      <c r="BN253" s="346"/>
      <c r="BO253" s="346"/>
      <c r="BP253" s="346"/>
      <c r="BQ253" s="346"/>
      <c r="BR253" s="346"/>
      <c r="BS253" s="346"/>
      <c r="BT253" s="346"/>
      <c r="BU253" s="346"/>
      <c r="BV253" s="346"/>
      <c r="BW253" s="346"/>
      <c r="BX253" s="346"/>
      <c r="BY253" s="346"/>
      <c r="BZ253" s="346"/>
      <c r="CA253" s="346"/>
      <c r="CB253" s="346"/>
      <c r="CC253" s="346"/>
      <c r="CD253" s="346"/>
      <c r="CE253" s="346"/>
      <c r="CF253" s="346"/>
      <c r="CG253" s="346"/>
      <c r="CH253" s="346"/>
      <c r="CI253" s="346"/>
      <c r="CJ253" s="346"/>
      <c r="CK253" s="346"/>
      <c r="CL253" s="346"/>
      <c r="CM253" s="346"/>
      <c r="CN253" s="346"/>
      <c r="CO253" s="346"/>
      <c r="CP253" s="346"/>
      <c r="CQ253" s="346"/>
    </row>
    <row r="254" spans="1:95" ht="16.5" customHeight="1">
      <c r="A254" s="399"/>
      <c r="B254" s="399"/>
      <c r="C254" s="399"/>
      <c r="D254" s="399"/>
      <c r="E254" s="399"/>
      <c r="F254" s="399"/>
      <c r="G254" s="346"/>
      <c r="H254" s="401"/>
      <c r="I254" s="401"/>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6"/>
      <c r="AY254" s="346"/>
      <c r="AZ254" s="346"/>
      <c r="BA254" s="346"/>
      <c r="BB254" s="346"/>
      <c r="BC254" s="346"/>
      <c r="BD254" s="346"/>
      <c r="BE254" s="346"/>
      <c r="BF254" s="346"/>
      <c r="BG254" s="346"/>
      <c r="BH254" s="346"/>
      <c r="BI254" s="346"/>
      <c r="BJ254" s="346"/>
      <c r="BK254" s="346"/>
      <c r="BL254" s="346"/>
      <c r="BM254" s="346"/>
      <c r="BN254" s="346"/>
      <c r="BO254" s="346"/>
      <c r="BP254" s="346"/>
      <c r="BQ254" s="346"/>
      <c r="BR254" s="346"/>
      <c r="BS254" s="346"/>
      <c r="BT254" s="346"/>
      <c r="BU254" s="346"/>
      <c r="BV254" s="346"/>
      <c r="BW254" s="346"/>
      <c r="BX254" s="346"/>
      <c r="BY254" s="346"/>
      <c r="BZ254" s="346"/>
      <c r="CA254" s="346"/>
      <c r="CB254" s="346"/>
      <c r="CC254" s="346"/>
      <c r="CD254" s="346"/>
      <c r="CE254" s="346"/>
      <c r="CF254" s="346"/>
      <c r="CG254" s="346"/>
      <c r="CH254" s="346"/>
      <c r="CI254" s="346"/>
      <c r="CJ254" s="346"/>
      <c r="CK254" s="346"/>
      <c r="CL254" s="346"/>
      <c r="CM254" s="346"/>
      <c r="CN254" s="346"/>
      <c r="CO254" s="346"/>
      <c r="CP254" s="346"/>
      <c r="CQ254" s="346"/>
    </row>
    <row r="255" spans="1:95" ht="16.5" customHeight="1">
      <c r="A255" s="399"/>
      <c r="B255" s="399"/>
      <c r="C255" s="399"/>
      <c r="D255" s="399"/>
      <c r="E255" s="399"/>
      <c r="F255" s="399"/>
      <c r="G255" s="346"/>
      <c r="H255" s="401"/>
      <c r="I255" s="401"/>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6"/>
      <c r="AY255" s="346"/>
      <c r="AZ255" s="346"/>
      <c r="BA255" s="346"/>
      <c r="BB255" s="346"/>
      <c r="BC255" s="346"/>
      <c r="BD255" s="346"/>
      <c r="BE255" s="346"/>
      <c r="BF255" s="346"/>
      <c r="BG255" s="346"/>
      <c r="BH255" s="346"/>
      <c r="BI255" s="346"/>
      <c r="BJ255" s="346"/>
      <c r="BK255" s="346"/>
      <c r="BL255" s="346"/>
      <c r="BM255" s="346"/>
      <c r="BN255" s="346"/>
      <c r="BO255" s="346"/>
      <c r="BP255" s="346"/>
      <c r="BQ255" s="346"/>
      <c r="BR255" s="346"/>
      <c r="BS255" s="346"/>
      <c r="BT255" s="346"/>
      <c r="BU255" s="346"/>
      <c r="BV255" s="346"/>
      <c r="BW255" s="346"/>
      <c r="BX255" s="346"/>
      <c r="BY255" s="346"/>
      <c r="BZ255" s="346"/>
      <c r="CA255" s="346"/>
      <c r="CB255" s="346"/>
      <c r="CC255" s="346"/>
      <c r="CD255" s="346"/>
      <c r="CE255" s="346"/>
      <c r="CF255" s="346"/>
      <c r="CG255" s="346"/>
      <c r="CH255" s="346"/>
      <c r="CI255" s="346"/>
      <c r="CJ255" s="346"/>
      <c r="CK255" s="346"/>
      <c r="CL255" s="346"/>
      <c r="CM255" s="346"/>
      <c r="CN255" s="346"/>
      <c r="CO255" s="346"/>
      <c r="CP255" s="346"/>
      <c r="CQ255" s="346"/>
    </row>
    <row r="256" spans="1:95" ht="16.5" customHeight="1">
      <c r="A256" s="399"/>
      <c r="B256" s="399"/>
      <c r="C256" s="399"/>
      <c r="D256" s="399"/>
      <c r="E256" s="399"/>
      <c r="F256" s="399"/>
      <c r="G256" s="346"/>
      <c r="H256" s="401"/>
      <c r="I256" s="401"/>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346"/>
      <c r="AJ256" s="346"/>
      <c r="AK256" s="346"/>
      <c r="AL256" s="346"/>
      <c r="AM256" s="346"/>
      <c r="AN256" s="346"/>
      <c r="AO256" s="346"/>
      <c r="AP256" s="346"/>
      <c r="AQ256" s="346"/>
      <c r="AR256" s="346"/>
      <c r="AS256" s="346"/>
      <c r="AT256" s="346"/>
      <c r="AU256" s="346"/>
      <c r="AV256" s="346"/>
      <c r="AW256" s="346"/>
      <c r="AX256" s="346"/>
      <c r="AY256" s="346"/>
      <c r="AZ256" s="346"/>
      <c r="BA256" s="346"/>
      <c r="BB256" s="346"/>
      <c r="BC256" s="346"/>
      <c r="BD256" s="346"/>
      <c r="BE256" s="346"/>
      <c r="BF256" s="346"/>
      <c r="BG256" s="346"/>
      <c r="BH256" s="346"/>
      <c r="BI256" s="346"/>
      <c r="BJ256" s="346"/>
      <c r="BK256" s="346"/>
      <c r="BL256" s="346"/>
      <c r="BM256" s="346"/>
      <c r="BN256" s="346"/>
      <c r="BO256" s="346"/>
      <c r="BP256" s="346"/>
      <c r="BQ256" s="346"/>
      <c r="BR256" s="346"/>
      <c r="BS256" s="346"/>
      <c r="BT256" s="346"/>
      <c r="BU256" s="346"/>
      <c r="BV256" s="346"/>
      <c r="BW256" s="346"/>
      <c r="BX256" s="346"/>
      <c r="BY256" s="346"/>
      <c r="BZ256" s="346"/>
      <c r="CA256" s="346"/>
      <c r="CB256" s="346"/>
      <c r="CC256" s="346"/>
      <c r="CD256" s="346"/>
      <c r="CE256" s="346"/>
      <c r="CF256" s="346"/>
      <c r="CG256" s="346"/>
      <c r="CH256" s="346"/>
      <c r="CI256" s="346"/>
      <c r="CJ256" s="346"/>
      <c r="CK256" s="346"/>
      <c r="CL256" s="346"/>
      <c r="CM256" s="346"/>
      <c r="CN256" s="346"/>
      <c r="CO256" s="346"/>
      <c r="CP256" s="346"/>
      <c r="CQ256" s="346"/>
    </row>
    <row r="257" spans="1:95" ht="16.5" customHeight="1">
      <c r="A257" s="399"/>
      <c r="B257" s="399"/>
      <c r="C257" s="399"/>
      <c r="D257" s="399"/>
      <c r="E257" s="399"/>
      <c r="F257" s="399"/>
      <c r="G257" s="346"/>
      <c r="H257" s="401"/>
      <c r="I257" s="401"/>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6"/>
      <c r="AY257" s="346"/>
      <c r="AZ257" s="346"/>
      <c r="BA257" s="346"/>
      <c r="BB257" s="346"/>
      <c r="BC257" s="346"/>
      <c r="BD257" s="346"/>
      <c r="BE257" s="346"/>
      <c r="BF257" s="346"/>
      <c r="BG257" s="346"/>
      <c r="BH257" s="346"/>
      <c r="BI257" s="346"/>
      <c r="BJ257" s="346"/>
      <c r="BK257" s="346"/>
      <c r="BL257" s="346"/>
      <c r="BM257" s="346"/>
      <c r="BN257" s="346"/>
      <c r="BO257" s="346"/>
      <c r="BP257" s="346"/>
      <c r="BQ257" s="346"/>
      <c r="BR257" s="346"/>
      <c r="BS257" s="346"/>
      <c r="BT257" s="346"/>
      <c r="BU257" s="346"/>
      <c r="BV257" s="346"/>
      <c r="BW257" s="346"/>
      <c r="BX257" s="346"/>
      <c r="BY257" s="346"/>
      <c r="BZ257" s="346"/>
      <c r="CA257" s="346"/>
      <c r="CB257" s="346"/>
      <c r="CC257" s="346"/>
      <c r="CD257" s="346"/>
      <c r="CE257" s="346"/>
      <c r="CF257" s="346"/>
      <c r="CG257" s="346"/>
      <c r="CH257" s="346"/>
      <c r="CI257" s="346"/>
      <c r="CJ257" s="346"/>
      <c r="CK257" s="346"/>
      <c r="CL257" s="346"/>
      <c r="CM257" s="346"/>
      <c r="CN257" s="346"/>
      <c r="CO257" s="346"/>
      <c r="CP257" s="346"/>
      <c r="CQ257" s="346"/>
    </row>
    <row r="258" spans="1:95" ht="16.5" customHeight="1">
      <c r="A258" s="399"/>
      <c r="B258" s="399"/>
      <c r="C258" s="399"/>
      <c r="D258" s="399"/>
      <c r="E258" s="399"/>
      <c r="F258" s="399"/>
      <c r="G258" s="346"/>
      <c r="H258" s="401"/>
      <c r="I258" s="401"/>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346"/>
      <c r="AG258" s="346"/>
      <c r="AH258" s="346"/>
      <c r="AI258" s="346"/>
      <c r="AJ258" s="346"/>
      <c r="AK258" s="346"/>
      <c r="AL258" s="346"/>
      <c r="AM258" s="346"/>
      <c r="AN258" s="346"/>
      <c r="AO258" s="346"/>
      <c r="AP258" s="346"/>
      <c r="AQ258" s="346"/>
      <c r="AR258" s="346"/>
      <c r="AS258" s="346"/>
      <c r="AT258" s="346"/>
      <c r="AU258" s="346"/>
      <c r="AV258" s="346"/>
      <c r="AW258" s="346"/>
      <c r="AX258" s="346"/>
      <c r="AY258" s="346"/>
      <c r="AZ258" s="346"/>
      <c r="BA258" s="346"/>
      <c r="BB258" s="346"/>
      <c r="BC258" s="346"/>
      <c r="BD258" s="346"/>
      <c r="BE258" s="346"/>
      <c r="BF258" s="346"/>
      <c r="BG258" s="346"/>
      <c r="BH258" s="346"/>
      <c r="BI258" s="346"/>
      <c r="BJ258" s="346"/>
      <c r="BK258" s="346"/>
      <c r="BL258" s="346"/>
      <c r="BM258" s="346"/>
      <c r="BN258" s="346"/>
      <c r="BO258" s="346"/>
      <c r="BP258" s="346"/>
      <c r="BQ258" s="346"/>
      <c r="BR258" s="346"/>
      <c r="BS258" s="346"/>
      <c r="BT258" s="346"/>
      <c r="BU258" s="346"/>
      <c r="BV258" s="346"/>
      <c r="BW258" s="346"/>
      <c r="BX258" s="346"/>
      <c r="BY258" s="346"/>
      <c r="BZ258" s="346"/>
      <c r="CA258" s="346"/>
      <c r="CB258" s="346"/>
      <c r="CC258" s="346"/>
      <c r="CD258" s="346"/>
      <c r="CE258" s="346"/>
      <c r="CF258" s="346"/>
      <c r="CG258" s="346"/>
      <c r="CH258" s="346"/>
      <c r="CI258" s="346"/>
      <c r="CJ258" s="346"/>
      <c r="CK258" s="346"/>
      <c r="CL258" s="346"/>
      <c r="CM258" s="346"/>
      <c r="CN258" s="346"/>
      <c r="CO258" s="346"/>
      <c r="CP258" s="346"/>
      <c r="CQ258" s="346"/>
    </row>
    <row r="259" spans="1:95" ht="16.5" customHeight="1">
      <c r="A259" s="399"/>
      <c r="B259" s="399"/>
      <c r="C259" s="399"/>
      <c r="D259" s="399"/>
      <c r="E259" s="399"/>
      <c r="F259" s="399"/>
      <c r="G259" s="346"/>
      <c r="H259" s="401"/>
      <c r="I259" s="401"/>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346"/>
      <c r="AG259" s="346"/>
      <c r="AH259" s="346"/>
      <c r="AI259" s="346"/>
      <c r="AJ259" s="346"/>
      <c r="AK259" s="346"/>
      <c r="AL259" s="346"/>
      <c r="AM259" s="346"/>
      <c r="AN259" s="346"/>
      <c r="AO259" s="346"/>
      <c r="AP259" s="346"/>
      <c r="AQ259" s="346"/>
      <c r="AR259" s="346"/>
      <c r="AS259" s="346"/>
      <c r="AT259" s="346"/>
      <c r="AU259" s="346"/>
      <c r="AV259" s="346"/>
      <c r="AW259" s="346"/>
      <c r="AX259" s="346"/>
      <c r="AY259" s="346"/>
      <c r="AZ259" s="346"/>
      <c r="BA259" s="346"/>
      <c r="BB259" s="346"/>
      <c r="BC259" s="346"/>
      <c r="BD259" s="346"/>
      <c r="BE259" s="346"/>
      <c r="BF259" s="346"/>
      <c r="BG259" s="346"/>
      <c r="BH259" s="346"/>
      <c r="BI259" s="346"/>
      <c r="BJ259" s="346"/>
      <c r="BK259" s="346"/>
      <c r="BL259" s="346"/>
      <c r="BM259" s="346"/>
      <c r="BN259" s="346"/>
      <c r="BO259" s="346"/>
      <c r="BP259" s="346"/>
      <c r="BQ259" s="346"/>
      <c r="BR259" s="346"/>
      <c r="BS259" s="346"/>
      <c r="BT259" s="346"/>
      <c r="BU259" s="346"/>
      <c r="BV259" s="346"/>
      <c r="BW259" s="346"/>
      <c r="BX259" s="346"/>
      <c r="BY259" s="346"/>
      <c r="BZ259" s="346"/>
      <c r="CA259" s="346"/>
      <c r="CB259" s="346"/>
      <c r="CC259" s="346"/>
      <c r="CD259" s="346"/>
      <c r="CE259" s="346"/>
      <c r="CF259" s="346"/>
      <c r="CG259" s="346"/>
      <c r="CH259" s="346"/>
      <c r="CI259" s="346"/>
      <c r="CJ259" s="346"/>
      <c r="CK259" s="346"/>
      <c r="CL259" s="346"/>
      <c r="CM259" s="346"/>
      <c r="CN259" s="346"/>
      <c r="CO259" s="346"/>
      <c r="CP259" s="346"/>
      <c r="CQ259" s="346"/>
    </row>
    <row r="260" spans="1:95" ht="16.5" customHeight="1">
      <c r="A260" s="399"/>
      <c r="B260" s="399"/>
      <c r="C260" s="399"/>
      <c r="D260" s="399"/>
      <c r="E260" s="399"/>
      <c r="F260" s="399"/>
      <c r="G260" s="346"/>
      <c r="H260" s="401"/>
      <c r="I260" s="401"/>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346"/>
      <c r="AG260" s="346"/>
      <c r="AH260" s="346"/>
      <c r="AI260" s="346"/>
      <c r="AJ260" s="346"/>
      <c r="AK260" s="346"/>
      <c r="AL260" s="346"/>
      <c r="AM260" s="346"/>
      <c r="AN260" s="346"/>
      <c r="AO260" s="346"/>
      <c r="AP260" s="346"/>
      <c r="AQ260" s="346"/>
      <c r="AR260" s="346"/>
      <c r="AS260" s="346"/>
      <c r="AT260" s="346"/>
      <c r="AU260" s="346"/>
      <c r="AV260" s="346"/>
      <c r="AW260" s="346"/>
      <c r="AX260" s="346"/>
      <c r="AY260" s="346"/>
      <c r="AZ260" s="346"/>
      <c r="BA260" s="346"/>
      <c r="BB260" s="346"/>
      <c r="BC260" s="346"/>
      <c r="BD260" s="346"/>
      <c r="BE260" s="346"/>
      <c r="BF260" s="346"/>
      <c r="BG260" s="346"/>
      <c r="BH260" s="346"/>
      <c r="BI260" s="346"/>
      <c r="BJ260" s="346"/>
      <c r="BK260" s="346"/>
      <c r="BL260" s="346"/>
      <c r="BM260" s="346"/>
      <c r="BN260" s="346"/>
      <c r="BO260" s="346"/>
      <c r="BP260" s="346"/>
      <c r="BQ260" s="346"/>
      <c r="BR260" s="346"/>
      <c r="BS260" s="346"/>
      <c r="BT260" s="346"/>
      <c r="BU260" s="346"/>
      <c r="BV260" s="346"/>
      <c r="BW260" s="346"/>
      <c r="BX260" s="346"/>
      <c r="BY260" s="346"/>
      <c r="BZ260" s="346"/>
      <c r="CA260" s="346"/>
      <c r="CB260" s="346"/>
      <c r="CC260" s="346"/>
      <c r="CD260" s="346"/>
      <c r="CE260" s="346"/>
      <c r="CF260" s="346"/>
      <c r="CG260" s="346"/>
      <c r="CH260" s="346"/>
      <c r="CI260" s="346"/>
      <c r="CJ260" s="346"/>
      <c r="CK260" s="346"/>
      <c r="CL260" s="346"/>
      <c r="CM260" s="346"/>
      <c r="CN260" s="346"/>
      <c r="CO260" s="346"/>
      <c r="CP260" s="346"/>
      <c r="CQ260" s="346"/>
    </row>
    <row r="261" spans="1:95" ht="16.5" customHeight="1">
      <c r="A261" s="399"/>
      <c r="B261" s="399"/>
      <c r="C261" s="399"/>
      <c r="D261" s="399"/>
      <c r="E261" s="399"/>
      <c r="F261" s="399"/>
      <c r="G261" s="346"/>
      <c r="H261" s="401"/>
      <c r="I261" s="401"/>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c r="AG261" s="346"/>
      <c r="AH261" s="346"/>
      <c r="AI261" s="346"/>
      <c r="AJ261" s="346"/>
      <c r="AK261" s="346"/>
      <c r="AL261" s="346"/>
      <c r="AM261" s="346"/>
      <c r="AN261" s="346"/>
      <c r="AO261" s="346"/>
      <c r="AP261" s="346"/>
      <c r="AQ261" s="346"/>
      <c r="AR261" s="346"/>
      <c r="AS261" s="346"/>
      <c r="AT261" s="346"/>
      <c r="AU261" s="346"/>
      <c r="AV261" s="346"/>
      <c r="AW261" s="346"/>
      <c r="AX261" s="346"/>
      <c r="AY261" s="346"/>
      <c r="AZ261" s="346"/>
      <c r="BA261" s="346"/>
      <c r="BB261" s="346"/>
      <c r="BC261" s="346"/>
      <c r="BD261" s="346"/>
      <c r="BE261" s="346"/>
      <c r="BF261" s="346"/>
      <c r="BG261" s="346"/>
      <c r="BH261" s="346"/>
      <c r="BI261" s="346"/>
      <c r="BJ261" s="346"/>
      <c r="BK261" s="346"/>
      <c r="BL261" s="346"/>
      <c r="BM261" s="346"/>
      <c r="BN261" s="346"/>
      <c r="BO261" s="346"/>
      <c r="BP261" s="346"/>
      <c r="BQ261" s="346"/>
      <c r="BR261" s="346"/>
      <c r="BS261" s="346"/>
      <c r="BT261" s="346"/>
      <c r="BU261" s="346"/>
      <c r="BV261" s="346"/>
      <c r="BW261" s="346"/>
      <c r="BX261" s="346"/>
      <c r="BY261" s="346"/>
      <c r="BZ261" s="346"/>
      <c r="CA261" s="346"/>
      <c r="CB261" s="346"/>
      <c r="CC261" s="346"/>
      <c r="CD261" s="346"/>
      <c r="CE261" s="346"/>
      <c r="CF261" s="346"/>
      <c r="CG261" s="346"/>
      <c r="CH261" s="346"/>
      <c r="CI261" s="346"/>
      <c r="CJ261" s="346"/>
      <c r="CK261" s="346"/>
      <c r="CL261" s="346"/>
      <c r="CM261" s="346"/>
      <c r="CN261" s="346"/>
      <c r="CO261" s="346"/>
      <c r="CP261" s="346"/>
      <c r="CQ261" s="346"/>
    </row>
    <row r="262" spans="1:95" ht="16.5" customHeight="1">
      <c r="A262" s="399"/>
      <c r="B262" s="399"/>
      <c r="C262" s="399"/>
      <c r="D262" s="399"/>
      <c r="E262" s="399"/>
      <c r="F262" s="399"/>
      <c r="G262" s="346"/>
      <c r="H262" s="401"/>
      <c r="I262" s="401"/>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c r="AN262" s="346"/>
      <c r="AO262" s="346"/>
      <c r="AP262" s="346"/>
      <c r="AQ262" s="346"/>
      <c r="AR262" s="346"/>
      <c r="AS262" s="346"/>
      <c r="AT262" s="346"/>
      <c r="AU262" s="346"/>
      <c r="AV262" s="346"/>
      <c r="AW262" s="346"/>
      <c r="AX262" s="346"/>
      <c r="AY262" s="346"/>
      <c r="AZ262" s="346"/>
      <c r="BA262" s="346"/>
      <c r="BB262" s="346"/>
      <c r="BC262" s="346"/>
      <c r="BD262" s="346"/>
      <c r="BE262" s="346"/>
      <c r="BF262" s="346"/>
      <c r="BG262" s="346"/>
      <c r="BH262" s="346"/>
      <c r="BI262" s="346"/>
      <c r="BJ262" s="346"/>
      <c r="BK262" s="346"/>
      <c r="BL262" s="346"/>
      <c r="BM262" s="346"/>
      <c r="BN262" s="346"/>
      <c r="BO262" s="346"/>
      <c r="BP262" s="346"/>
      <c r="BQ262" s="346"/>
      <c r="BR262" s="346"/>
      <c r="BS262" s="346"/>
      <c r="BT262" s="346"/>
      <c r="BU262" s="346"/>
      <c r="BV262" s="346"/>
      <c r="BW262" s="346"/>
      <c r="BX262" s="346"/>
      <c r="BY262" s="346"/>
      <c r="BZ262" s="346"/>
      <c r="CA262" s="346"/>
      <c r="CB262" s="346"/>
      <c r="CC262" s="346"/>
      <c r="CD262" s="346"/>
      <c r="CE262" s="346"/>
      <c r="CF262" s="346"/>
      <c r="CG262" s="346"/>
      <c r="CH262" s="346"/>
      <c r="CI262" s="346"/>
      <c r="CJ262" s="346"/>
      <c r="CK262" s="346"/>
      <c r="CL262" s="346"/>
      <c r="CM262" s="346"/>
      <c r="CN262" s="346"/>
      <c r="CO262" s="346"/>
      <c r="CP262" s="346"/>
      <c r="CQ262" s="346"/>
    </row>
    <row r="263" spans="1:95" ht="16.5" customHeight="1">
      <c r="A263" s="399"/>
      <c r="B263" s="399"/>
      <c r="C263" s="399"/>
      <c r="D263" s="399"/>
      <c r="E263" s="399"/>
      <c r="F263" s="399"/>
      <c r="G263" s="346"/>
      <c r="H263" s="401"/>
      <c r="I263" s="401"/>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c r="AG263" s="346"/>
      <c r="AH263" s="346"/>
      <c r="AI263" s="346"/>
      <c r="AJ263" s="346"/>
      <c r="AK263" s="346"/>
      <c r="AL263" s="346"/>
      <c r="AM263" s="346"/>
      <c r="AN263" s="346"/>
      <c r="AO263" s="346"/>
      <c r="AP263" s="346"/>
      <c r="AQ263" s="346"/>
      <c r="AR263" s="346"/>
      <c r="AS263" s="346"/>
      <c r="AT263" s="346"/>
      <c r="AU263" s="346"/>
      <c r="AV263" s="346"/>
      <c r="AW263" s="346"/>
      <c r="AX263" s="346"/>
      <c r="AY263" s="346"/>
      <c r="AZ263" s="346"/>
      <c r="BA263" s="346"/>
      <c r="BB263" s="346"/>
      <c r="BC263" s="346"/>
      <c r="BD263" s="346"/>
      <c r="BE263" s="346"/>
      <c r="BF263" s="346"/>
      <c r="BG263" s="346"/>
      <c r="BH263" s="346"/>
      <c r="BI263" s="346"/>
      <c r="BJ263" s="346"/>
      <c r="BK263" s="346"/>
      <c r="BL263" s="346"/>
      <c r="BM263" s="346"/>
      <c r="BN263" s="346"/>
      <c r="BO263" s="346"/>
      <c r="BP263" s="346"/>
      <c r="BQ263" s="346"/>
      <c r="BR263" s="346"/>
      <c r="BS263" s="346"/>
      <c r="BT263" s="346"/>
      <c r="BU263" s="346"/>
      <c r="BV263" s="346"/>
      <c r="BW263" s="346"/>
      <c r="BX263" s="346"/>
      <c r="BY263" s="346"/>
      <c r="BZ263" s="346"/>
      <c r="CA263" s="346"/>
      <c r="CB263" s="346"/>
      <c r="CC263" s="346"/>
      <c r="CD263" s="346"/>
      <c r="CE263" s="346"/>
      <c r="CF263" s="346"/>
      <c r="CG263" s="346"/>
      <c r="CH263" s="346"/>
      <c r="CI263" s="346"/>
      <c r="CJ263" s="346"/>
      <c r="CK263" s="346"/>
      <c r="CL263" s="346"/>
      <c r="CM263" s="346"/>
      <c r="CN263" s="346"/>
      <c r="CO263" s="346"/>
      <c r="CP263" s="346"/>
      <c r="CQ263" s="346"/>
    </row>
    <row r="264" spans="1:95" ht="16.5" customHeight="1">
      <c r="A264" s="399"/>
      <c r="B264" s="399"/>
      <c r="C264" s="399"/>
      <c r="D264" s="399"/>
      <c r="E264" s="399"/>
      <c r="F264" s="399"/>
      <c r="G264" s="346"/>
      <c r="H264" s="401"/>
      <c r="I264" s="401"/>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346"/>
      <c r="AG264" s="346"/>
      <c r="AH264" s="346"/>
      <c r="AI264" s="346"/>
      <c r="AJ264" s="346"/>
      <c r="AK264" s="346"/>
      <c r="AL264" s="346"/>
      <c r="AM264" s="346"/>
      <c r="AN264" s="346"/>
      <c r="AO264" s="346"/>
      <c r="AP264" s="346"/>
      <c r="AQ264" s="346"/>
      <c r="AR264" s="346"/>
      <c r="AS264" s="346"/>
      <c r="AT264" s="346"/>
      <c r="AU264" s="346"/>
      <c r="AV264" s="346"/>
      <c r="AW264" s="346"/>
      <c r="AX264" s="346"/>
      <c r="AY264" s="346"/>
      <c r="AZ264" s="346"/>
      <c r="BA264" s="346"/>
      <c r="BB264" s="346"/>
      <c r="BC264" s="346"/>
      <c r="BD264" s="346"/>
      <c r="BE264" s="346"/>
      <c r="BF264" s="346"/>
      <c r="BG264" s="346"/>
      <c r="BH264" s="346"/>
      <c r="BI264" s="346"/>
      <c r="BJ264" s="346"/>
      <c r="BK264" s="346"/>
      <c r="BL264" s="346"/>
      <c r="BM264" s="346"/>
      <c r="BN264" s="346"/>
      <c r="BO264" s="346"/>
      <c r="BP264" s="346"/>
      <c r="BQ264" s="346"/>
      <c r="BR264" s="346"/>
      <c r="BS264" s="346"/>
      <c r="BT264" s="346"/>
      <c r="BU264" s="346"/>
      <c r="BV264" s="346"/>
      <c r="BW264" s="346"/>
      <c r="BX264" s="346"/>
      <c r="BY264" s="346"/>
      <c r="BZ264" s="346"/>
      <c r="CA264" s="346"/>
      <c r="CB264" s="346"/>
      <c r="CC264" s="346"/>
      <c r="CD264" s="346"/>
      <c r="CE264" s="346"/>
      <c r="CF264" s="346"/>
      <c r="CG264" s="346"/>
      <c r="CH264" s="346"/>
      <c r="CI264" s="346"/>
      <c r="CJ264" s="346"/>
      <c r="CK264" s="346"/>
      <c r="CL264" s="346"/>
      <c r="CM264" s="346"/>
      <c r="CN264" s="346"/>
      <c r="CO264" s="346"/>
      <c r="CP264" s="346"/>
      <c r="CQ264" s="346"/>
    </row>
    <row r="265" spans="1:95" ht="16.5" customHeight="1">
      <c r="A265" s="399"/>
      <c r="B265" s="399"/>
      <c r="C265" s="399"/>
      <c r="D265" s="399"/>
      <c r="E265" s="399"/>
      <c r="F265" s="399"/>
      <c r="G265" s="346"/>
      <c r="H265" s="401"/>
      <c r="I265" s="401"/>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c r="AG265" s="346"/>
      <c r="AH265" s="346"/>
      <c r="AI265" s="346"/>
      <c r="AJ265" s="346"/>
      <c r="AK265" s="346"/>
      <c r="AL265" s="346"/>
      <c r="AM265" s="346"/>
      <c r="AN265" s="346"/>
      <c r="AO265" s="346"/>
      <c r="AP265" s="346"/>
      <c r="AQ265" s="346"/>
      <c r="AR265" s="346"/>
      <c r="AS265" s="346"/>
      <c r="AT265" s="346"/>
      <c r="AU265" s="346"/>
      <c r="AV265" s="346"/>
      <c r="AW265" s="346"/>
      <c r="AX265" s="346"/>
      <c r="AY265" s="346"/>
      <c r="AZ265" s="346"/>
      <c r="BA265" s="346"/>
      <c r="BB265" s="346"/>
      <c r="BC265" s="346"/>
      <c r="BD265" s="346"/>
      <c r="BE265" s="346"/>
      <c r="BF265" s="346"/>
      <c r="BG265" s="346"/>
      <c r="BH265" s="346"/>
      <c r="BI265" s="346"/>
      <c r="BJ265" s="346"/>
      <c r="BK265" s="346"/>
      <c r="BL265" s="346"/>
      <c r="BM265" s="346"/>
      <c r="BN265" s="346"/>
      <c r="BO265" s="346"/>
      <c r="BP265" s="346"/>
      <c r="BQ265" s="346"/>
      <c r="BR265" s="346"/>
      <c r="BS265" s="346"/>
      <c r="BT265" s="346"/>
      <c r="BU265" s="346"/>
      <c r="BV265" s="346"/>
      <c r="BW265" s="346"/>
      <c r="BX265" s="346"/>
      <c r="BY265" s="346"/>
      <c r="BZ265" s="346"/>
      <c r="CA265" s="346"/>
      <c r="CB265" s="346"/>
      <c r="CC265" s="346"/>
      <c r="CD265" s="346"/>
      <c r="CE265" s="346"/>
      <c r="CF265" s="346"/>
      <c r="CG265" s="346"/>
      <c r="CH265" s="346"/>
      <c r="CI265" s="346"/>
      <c r="CJ265" s="346"/>
      <c r="CK265" s="346"/>
      <c r="CL265" s="346"/>
      <c r="CM265" s="346"/>
      <c r="CN265" s="346"/>
      <c r="CO265" s="346"/>
      <c r="CP265" s="346"/>
      <c r="CQ265" s="346"/>
    </row>
    <row r="266" spans="1:95" ht="16.5" customHeight="1">
      <c r="A266" s="399"/>
      <c r="B266" s="399"/>
      <c r="C266" s="399"/>
      <c r="D266" s="399"/>
      <c r="E266" s="399"/>
      <c r="F266" s="399"/>
      <c r="G266" s="346"/>
      <c r="H266" s="401"/>
      <c r="I266" s="401"/>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c r="AG266" s="346"/>
      <c r="AH266" s="346"/>
      <c r="AI266" s="346"/>
      <c r="AJ266" s="346"/>
      <c r="AK266" s="346"/>
      <c r="AL266" s="346"/>
      <c r="AM266" s="346"/>
      <c r="AN266" s="346"/>
      <c r="AO266" s="346"/>
      <c r="AP266" s="346"/>
      <c r="AQ266" s="346"/>
      <c r="AR266" s="346"/>
      <c r="AS266" s="346"/>
      <c r="AT266" s="346"/>
      <c r="AU266" s="346"/>
      <c r="AV266" s="346"/>
      <c r="AW266" s="346"/>
      <c r="AX266" s="346"/>
      <c r="AY266" s="346"/>
      <c r="AZ266" s="346"/>
      <c r="BA266" s="346"/>
      <c r="BB266" s="346"/>
      <c r="BC266" s="346"/>
      <c r="BD266" s="346"/>
      <c r="BE266" s="346"/>
      <c r="BF266" s="346"/>
      <c r="BG266" s="346"/>
      <c r="BH266" s="346"/>
      <c r="BI266" s="346"/>
      <c r="BJ266" s="346"/>
      <c r="BK266" s="346"/>
      <c r="BL266" s="346"/>
      <c r="BM266" s="346"/>
      <c r="BN266" s="346"/>
      <c r="BO266" s="346"/>
      <c r="BP266" s="346"/>
      <c r="BQ266" s="346"/>
      <c r="BR266" s="346"/>
      <c r="BS266" s="346"/>
      <c r="BT266" s="346"/>
      <c r="BU266" s="346"/>
      <c r="BV266" s="346"/>
      <c r="BW266" s="346"/>
      <c r="BX266" s="346"/>
      <c r="BY266" s="346"/>
      <c r="BZ266" s="346"/>
      <c r="CA266" s="346"/>
      <c r="CB266" s="346"/>
      <c r="CC266" s="346"/>
      <c r="CD266" s="346"/>
      <c r="CE266" s="346"/>
      <c r="CF266" s="346"/>
      <c r="CG266" s="346"/>
      <c r="CH266" s="346"/>
      <c r="CI266" s="346"/>
      <c r="CJ266" s="346"/>
      <c r="CK266" s="346"/>
      <c r="CL266" s="346"/>
      <c r="CM266" s="346"/>
      <c r="CN266" s="346"/>
      <c r="CO266" s="346"/>
      <c r="CP266" s="346"/>
      <c r="CQ266" s="346"/>
    </row>
    <row r="267" spans="1:95" ht="16.5" customHeight="1">
      <c r="A267" s="399"/>
      <c r="B267" s="399"/>
      <c r="C267" s="399"/>
      <c r="D267" s="399"/>
      <c r="E267" s="399"/>
      <c r="F267" s="399"/>
      <c r="G267" s="346"/>
      <c r="H267" s="401"/>
      <c r="I267" s="401"/>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c r="AG267" s="346"/>
      <c r="AH267" s="346"/>
      <c r="AI267" s="346"/>
      <c r="AJ267" s="346"/>
      <c r="AK267" s="346"/>
      <c r="AL267" s="346"/>
      <c r="AM267" s="346"/>
      <c r="AN267" s="346"/>
      <c r="AO267" s="346"/>
      <c r="AP267" s="346"/>
      <c r="AQ267" s="346"/>
      <c r="AR267" s="346"/>
      <c r="AS267" s="346"/>
      <c r="AT267" s="346"/>
      <c r="AU267" s="346"/>
      <c r="AV267" s="346"/>
      <c r="AW267" s="346"/>
      <c r="AX267" s="346"/>
      <c r="AY267" s="346"/>
      <c r="AZ267" s="346"/>
      <c r="BA267" s="346"/>
      <c r="BB267" s="346"/>
      <c r="BC267" s="346"/>
      <c r="BD267" s="346"/>
      <c r="BE267" s="346"/>
      <c r="BF267" s="346"/>
      <c r="BG267" s="346"/>
      <c r="BH267" s="346"/>
      <c r="BI267" s="346"/>
      <c r="BJ267" s="346"/>
      <c r="BK267" s="346"/>
      <c r="BL267" s="346"/>
      <c r="BM267" s="346"/>
      <c r="BN267" s="346"/>
      <c r="BO267" s="346"/>
      <c r="BP267" s="346"/>
      <c r="BQ267" s="346"/>
      <c r="BR267" s="346"/>
      <c r="BS267" s="346"/>
      <c r="BT267" s="346"/>
      <c r="BU267" s="346"/>
      <c r="BV267" s="346"/>
      <c r="BW267" s="346"/>
      <c r="BX267" s="346"/>
      <c r="BY267" s="346"/>
      <c r="BZ267" s="346"/>
      <c r="CA267" s="346"/>
      <c r="CB267" s="346"/>
      <c r="CC267" s="346"/>
      <c r="CD267" s="346"/>
      <c r="CE267" s="346"/>
      <c r="CF267" s="346"/>
      <c r="CG267" s="346"/>
      <c r="CH267" s="346"/>
      <c r="CI267" s="346"/>
      <c r="CJ267" s="346"/>
      <c r="CK267" s="346"/>
      <c r="CL267" s="346"/>
      <c r="CM267" s="346"/>
      <c r="CN267" s="346"/>
      <c r="CO267" s="346"/>
      <c r="CP267" s="346"/>
      <c r="CQ267" s="346"/>
    </row>
    <row r="268" spans="1:95" ht="16.5" customHeight="1">
      <c r="A268" s="399"/>
      <c r="B268" s="399"/>
      <c r="C268" s="399"/>
      <c r="D268" s="399"/>
      <c r="E268" s="399"/>
      <c r="F268" s="399"/>
      <c r="G268" s="346"/>
      <c r="H268" s="401"/>
      <c r="I268" s="401"/>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346"/>
      <c r="AG268" s="346"/>
      <c r="AH268" s="346"/>
      <c r="AI268" s="346"/>
      <c r="AJ268" s="346"/>
      <c r="AK268" s="346"/>
      <c r="AL268" s="346"/>
      <c r="AM268" s="346"/>
      <c r="AN268" s="346"/>
      <c r="AO268" s="346"/>
      <c r="AP268" s="346"/>
      <c r="AQ268" s="346"/>
      <c r="AR268" s="346"/>
      <c r="AS268" s="346"/>
      <c r="AT268" s="346"/>
      <c r="AU268" s="346"/>
      <c r="AV268" s="346"/>
      <c r="AW268" s="346"/>
      <c r="AX268" s="346"/>
      <c r="AY268" s="346"/>
      <c r="AZ268" s="346"/>
      <c r="BA268" s="346"/>
      <c r="BB268" s="346"/>
      <c r="BC268" s="346"/>
      <c r="BD268" s="346"/>
      <c r="BE268" s="346"/>
      <c r="BF268" s="346"/>
      <c r="BG268" s="346"/>
      <c r="BH268" s="346"/>
      <c r="BI268" s="346"/>
      <c r="BJ268" s="346"/>
      <c r="BK268" s="346"/>
      <c r="BL268" s="346"/>
      <c r="BM268" s="346"/>
      <c r="BN268" s="346"/>
      <c r="BO268" s="346"/>
      <c r="BP268" s="346"/>
      <c r="BQ268" s="346"/>
      <c r="BR268" s="346"/>
      <c r="BS268" s="346"/>
      <c r="BT268" s="346"/>
      <c r="BU268" s="346"/>
      <c r="BV268" s="346"/>
      <c r="BW268" s="346"/>
      <c r="BX268" s="346"/>
      <c r="BY268" s="346"/>
      <c r="BZ268" s="346"/>
      <c r="CA268" s="346"/>
      <c r="CB268" s="346"/>
      <c r="CC268" s="346"/>
      <c r="CD268" s="346"/>
      <c r="CE268" s="346"/>
      <c r="CF268" s="346"/>
      <c r="CG268" s="346"/>
      <c r="CH268" s="346"/>
      <c r="CI268" s="346"/>
      <c r="CJ268" s="346"/>
      <c r="CK268" s="346"/>
      <c r="CL268" s="346"/>
      <c r="CM268" s="346"/>
      <c r="CN268" s="346"/>
      <c r="CO268" s="346"/>
      <c r="CP268" s="346"/>
      <c r="CQ268" s="346"/>
    </row>
    <row r="269" spans="1:95" ht="16.5" customHeight="1">
      <c r="A269" s="399"/>
      <c r="B269" s="399"/>
      <c r="C269" s="399"/>
      <c r="D269" s="399"/>
      <c r="E269" s="399"/>
      <c r="F269" s="399"/>
      <c r="G269" s="346"/>
      <c r="H269" s="401"/>
      <c r="I269" s="401"/>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346"/>
      <c r="AY269" s="346"/>
      <c r="AZ269" s="346"/>
      <c r="BA269" s="346"/>
      <c r="BB269" s="346"/>
      <c r="BC269" s="346"/>
      <c r="BD269" s="346"/>
      <c r="BE269" s="346"/>
      <c r="BF269" s="346"/>
      <c r="BG269" s="346"/>
      <c r="BH269" s="346"/>
      <c r="BI269" s="346"/>
      <c r="BJ269" s="346"/>
      <c r="BK269" s="346"/>
      <c r="BL269" s="346"/>
      <c r="BM269" s="346"/>
      <c r="BN269" s="346"/>
      <c r="BO269" s="346"/>
      <c r="BP269" s="346"/>
      <c r="BQ269" s="346"/>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row>
    <row r="270" spans="1:95" ht="16.5" customHeight="1">
      <c r="A270" s="399"/>
      <c r="B270" s="399"/>
      <c r="C270" s="399"/>
      <c r="D270" s="399"/>
      <c r="E270" s="399"/>
      <c r="F270" s="399"/>
      <c r="G270" s="346"/>
      <c r="H270" s="401"/>
      <c r="I270" s="401"/>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346"/>
      <c r="AY270" s="346"/>
      <c r="AZ270" s="346"/>
      <c r="BA270" s="346"/>
      <c r="BB270" s="346"/>
      <c r="BC270" s="346"/>
      <c r="BD270" s="346"/>
      <c r="BE270" s="346"/>
      <c r="BF270" s="346"/>
      <c r="BG270" s="346"/>
      <c r="BH270" s="346"/>
      <c r="BI270" s="346"/>
      <c r="BJ270" s="346"/>
      <c r="BK270" s="346"/>
      <c r="BL270" s="346"/>
      <c r="BM270" s="346"/>
      <c r="BN270" s="346"/>
      <c r="BO270" s="346"/>
      <c r="BP270" s="346"/>
      <c r="BQ270" s="346"/>
      <c r="BR270" s="346"/>
      <c r="BS270" s="346"/>
      <c r="BT270" s="346"/>
      <c r="BU270" s="346"/>
      <c r="BV270" s="346"/>
      <c r="BW270" s="346"/>
      <c r="BX270" s="346"/>
      <c r="BY270" s="346"/>
      <c r="BZ270" s="346"/>
      <c r="CA270" s="346"/>
      <c r="CB270" s="346"/>
      <c r="CC270" s="346"/>
      <c r="CD270" s="346"/>
      <c r="CE270" s="346"/>
      <c r="CF270" s="346"/>
      <c r="CG270" s="346"/>
      <c r="CH270" s="346"/>
      <c r="CI270" s="346"/>
      <c r="CJ270" s="346"/>
      <c r="CK270" s="346"/>
      <c r="CL270" s="346"/>
      <c r="CM270" s="346"/>
      <c r="CN270" s="346"/>
      <c r="CO270" s="346"/>
      <c r="CP270" s="346"/>
      <c r="CQ270" s="346"/>
    </row>
    <row r="271" spans="1:95" ht="16.5" customHeight="1">
      <c r="A271" s="399"/>
      <c r="B271" s="399"/>
      <c r="C271" s="399"/>
      <c r="D271" s="399"/>
      <c r="E271" s="399"/>
      <c r="F271" s="399"/>
      <c r="G271" s="346"/>
      <c r="H271" s="401"/>
      <c r="I271" s="401"/>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346"/>
      <c r="AY271" s="346"/>
      <c r="AZ271" s="346"/>
      <c r="BA271" s="346"/>
      <c r="BB271" s="346"/>
      <c r="BC271" s="346"/>
      <c r="BD271" s="346"/>
      <c r="BE271" s="346"/>
      <c r="BF271" s="346"/>
      <c r="BG271" s="346"/>
      <c r="BH271" s="346"/>
      <c r="BI271" s="346"/>
      <c r="BJ271" s="346"/>
      <c r="BK271" s="346"/>
      <c r="BL271" s="346"/>
      <c r="BM271" s="346"/>
      <c r="BN271" s="346"/>
      <c r="BO271" s="346"/>
      <c r="BP271" s="346"/>
      <c r="BQ271" s="346"/>
      <c r="BR271" s="346"/>
      <c r="BS271" s="346"/>
      <c r="BT271" s="346"/>
      <c r="BU271" s="346"/>
      <c r="BV271" s="346"/>
      <c r="BW271" s="346"/>
      <c r="BX271" s="346"/>
      <c r="BY271" s="346"/>
      <c r="BZ271" s="346"/>
      <c r="CA271" s="346"/>
      <c r="CB271" s="346"/>
      <c r="CC271" s="346"/>
      <c r="CD271" s="346"/>
      <c r="CE271" s="346"/>
      <c r="CF271" s="346"/>
      <c r="CG271" s="346"/>
      <c r="CH271" s="346"/>
      <c r="CI271" s="346"/>
      <c r="CJ271" s="346"/>
      <c r="CK271" s="346"/>
      <c r="CL271" s="346"/>
      <c r="CM271" s="346"/>
      <c r="CN271" s="346"/>
      <c r="CO271" s="346"/>
      <c r="CP271" s="346"/>
      <c r="CQ271" s="346"/>
    </row>
    <row r="272" spans="1:95" ht="16.5" customHeight="1">
      <c r="A272" s="399"/>
      <c r="B272" s="399"/>
      <c r="C272" s="399"/>
      <c r="D272" s="399"/>
      <c r="E272" s="399"/>
      <c r="F272" s="399"/>
      <c r="G272" s="346"/>
      <c r="H272" s="401"/>
      <c r="I272" s="401"/>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346"/>
      <c r="AY272" s="346"/>
      <c r="AZ272" s="346"/>
      <c r="BA272" s="346"/>
      <c r="BB272" s="346"/>
      <c r="BC272" s="346"/>
      <c r="BD272" s="346"/>
      <c r="BE272" s="346"/>
      <c r="BF272" s="346"/>
      <c r="BG272" s="346"/>
      <c r="BH272" s="346"/>
      <c r="BI272" s="346"/>
      <c r="BJ272" s="346"/>
      <c r="BK272" s="346"/>
      <c r="BL272" s="346"/>
      <c r="BM272" s="346"/>
      <c r="BN272" s="346"/>
      <c r="BO272" s="346"/>
      <c r="BP272" s="346"/>
      <c r="BQ272" s="346"/>
      <c r="BR272" s="346"/>
      <c r="BS272" s="346"/>
      <c r="BT272" s="346"/>
      <c r="BU272" s="346"/>
      <c r="BV272" s="346"/>
      <c r="BW272" s="346"/>
      <c r="BX272" s="346"/>
      <c r="BY272" s="346"/>
      <c r="BZ272" s="346"/>
      <c r="CA272" s="346"/>
      <c r="CB272" s="346"/>
      <c r="CC272" s="346"/>
      <c r="CD272" s="346"/>
      <c r="CE272" s="346"/>
      <c r="CF272" s="346"/>
      <c r="CG272" s="346"/>
      <c r="CH272" s="346"/>
      <c r="CI272" s="346"/>
      <c r="CJ272" s="346"/>
      <c r="CK272" s="346"/>
      <c r="CL272" s="346"/>
      <c r="CM272" s="346"/>
      <c r="CN272" s="346"/>
      <c r="CO272" s="346"/>
      <c r="CP272" s="346"/>
      <c r="CQ272" s="346"/>
    </row>
    <row r="273" spans="1:95" ht="16.5" customHeight="1">
      <c r="A273" s="399"/>
      <c r="B273" s="399"/>
      <c r="C273" s="399"/>
      <c r="D273" s="399"/>
      <c r="E273" s="399"/>
      <c r="F273" s="399"/>
      <c r="G273" s="346"/>
      <c r="H273" s="401"/>
      <c r="I273" s="401"/>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346"/>
      <c r="AY273" s="346"/>
      <c r="AZ273" s="346"/>
      <c r="BA273" s="346"/>
      <c r="BB273" s="346"/>
      <c r="BC273" s="346"/>
      <c r="BD273" s="346"/>
      <c r="BE273" s="346"/>
      <c r="BF273" s="346"/>
      <c r="BG273" s="346"/>
      <c r="BH273" s="346"/>
      <c r="BI273" s="346"/>
      <c r="BJ273" s="346"/>
      <c r="BK273" s="346"/>
      <c r="BL273" s="346"/>
      <c r="BM273" s="346"/>
      <c r="BN273" s="346"/>
      <c r="BO273" s="346"/>
      <c r="BP273" s="346"/>
      <c r="BQ273" s="346"/>
      <c r="BR273" s="346"/>
      <c r="BS273" s="346"/>
      <c r="BT273" s="346"/>
      <c r="BU273" s="346"/>
      <c r="BV273" s="346"/>
      <c r="BW273" s="346"/>
      <c r="BX273" s="346"/>
      <c r="BY273" s="346"/>
      <c r="BZ273" s="346"/>
      <c r="CA273" s="346"/>
      <c r="CB273" s="346"/>
      <c r="CC273" s="346"/>
      <c r="CD273" s="346"/>
      <c r="CE273" s="346"/>
      <c r="CF273" s="346"/>
      <c r="CG273" s="346"/>
      <c r="CH273" s="346"/>
      <c r="CI273" s="346"/>
      <c r="CJ273" s="346"/>
      <c r="CK273" s="346"/>
      <c r="CL273" s="346"/>
      <c r="CM273" s="346"/>
      <c r="CN273" s="346"/>
      <c r="CO273" s="346"/>
      <c r="CP273" s="346"/>
      <c r="CQ273" s="346"/>
    </row>
    <row r="274" spans="1:95" ht="16.5" customHeight="1">
      <c r="A274" s="399"/>
      <c r="B274" s="399"/>
      <c r="C274" s="399"/>
      <c r="D274" s="399"/>
      <c r="E274" s="399"/>
      <c r="F274" s="399"/>
      <c r="G274" s="346"/>
      <c r="H274" s="401"/>
      <c r="I274" s="401"/>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346"/>
      <c r="AY274" s="346"/>
      <c r="AZ274" s="346"/>
      <c r="BA274" s="346"/>
      <c r="BB274" s="346"/>
      <c r="BC274" s="346"/>
      <c r="BD274" s="346"/>
      <c r="BE274" s="346"/>
      <c r="BF274" s="346"/>
      <c r="BG274" s="346"/>
      <c r="BH274" s="346"/>
      <c r="BI274" s="346"/>
      <c r="BJ274" s="346"/>
      <c r="BK274" s="346"/>
      <c r="BL274" s="346"/>
      <c r="BM274" s="346"/>
      <c r="BN274" s="346"/>
      <c r="BO274" s="346"/>
      <c r="BP274" s="346"/>
      <c r="BQ274" s="346"/>
      <c r="BR274" s="346"/>
      <c r="BS274" s="346"/>
      <c r="BT274" s="346"/>
      <c r="BU274" s="346"/>
      <c r="BV274" s="346"/>
      <c r="BW274" s="346"/>
      <c r="BX274" s="346"/>
      <c r="BY274" s="346"/>
      <c r="BZ274" s="346"/>
      <c r="CA274" s="346"/>
      <c r="CB274" s="346"/>
      <c r="CC274" s="346"/>
      <c r="CD274" s="346"/>
      <c r="CE274" s="346"/>
      <c r="CF274" s="346"/>
      <c r="CG274" s="346"/>
      <c r="CH274" s="346"/>
      <c r="CI274" s="346"/>
      <c r="CJ274" s="346"/>
      <c r="CK274" s="346"/>
      <c r="CL274" s="346"/>
      <c r="CM274" s="346"/>
      <c r="CN274" s="346"/>
      <c r="CO274" s="346"/>
      <c r="CP274" s="346"/>
      <c r="CQ274" s="346"/>
    </row>
    <row r="275" spans="1:95" ht="16.5" customHeight="1">
      <c r="A275" s="399"/>
      <c r="B275" s="399"/>
      <c r="C275" s="399"/>
      <c r="D275" s="399"/>
      <c r="E275" s="399"/>
      <c r="F275" s="399"/>
      <c r="G275" s="346"/>
      <c r="H275" s="401"/>
      <c r="I275" s="401"/>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346"/>
      <c r="AY275" s="346"/>
      <c r="AZ275" s="346"/>
      <c r="BA275" s="346"/>
      <c r="BB275" s="346"/>
      <c r="BC275" s="346"/>
      <c r="BD275" s="346"/>
      <c r="BE275" s="346"/>
      <c r="BF275" s="346"/>
      <c r="BG275" s="346"/>
      <c r="BH275" s="346"/>
      <c r="BI275" s="346"/>
      <c r="BJ275" s="346"/>
      <c r="BK275" s="346"/>
      <c r="BL275" s="346"/>
      <c r="BM275" s="346"/>
      <c r="BN275" s="346"/>
      <c r="BO275" s="346"/>
      <c r="BP275" s="346"/>
      <c r="BQ275" s="346"/>
      <c r="BR275" s="346"/>
      <c r="BS275" s="346"/>
      <c r="BT275" s="346"/>
      <c r="BU275" s="346"/>
      <c r="BV275" s="346"/>
      <c r="BW275" s="346"/>
      <c r="BX275" s="346"/>
      <c r="BY275" s="346"/>
      <c r="BZ275" s="346"/>
      <c r="CA275" s="346"/>
      <c r="CB275" s="346"/>
      <c r="CC275" s="346"/>
      <c r="CD275" s="346"/>
      <c r="CE275" s="346"/>
      <c r="CF275" s="346"/>
      <c r="CG275" s="346"/>
      <c r="CH275" s="346"/>
      <c r="CI275" s="346"/>
      <c r="CJ275" s="346"/>
      <c r="CK275" s="346"/>
      <c r="CL275" s="346"/>
      <c r="CM275" s="346"/>
      <c r="CN275" s="346"/>
      <c r="CO275" s="346"/>
      <c r="CP275" s="346"/>
      <c r="CQ275" s="346"/>
    </row>
    <row r="276" spans="1:95" ht="16.5" customHeight="1">
      <c r="A276" s="399"/>
      <c r="B276" s="399"/>
      <c r="C276" s="399"/>
      <c r="D276" s="399"/>
      <c r="E276" s="399"/>
      <c r="F276" s="399"/>
      <c r="G276" s="346"/>
      <c r="H276" s="401"/>
      <c r="I276" s="401"/>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346"/>
      <c r="AY276" s="346"/>
      <c r="AZ276" s="346"/>
      <c r="BA276" s="346"/>
      <c r="BB276" s="346"/>
      <c r="BC276" s="346"/>
      <c r="BD276" s="346"/>
      <c r="BE276" s="346"/>
      <c r="BF276" s="346"/>
      <c r="BG276" s="346"/>
      <c r="BH276" s="346"/>
      <c r="BI276" s="346"/>
      <c r="BJ276" s="346"/>
      <c r="BK276" s="346"/>
      <c r="BL276" s="346"/>
      <c r="BM276" s="346"/>
      <c r="BN276" s="346"/>
      <c r="BO276" s="346"/>
      <c r="BP276" s="346"/>
      <c r="BQ276" s="346"/>
      <c r="BR276" s="346"/>
      <c r="BS276" s="346"/>
      <c r="BT276" s="346"/>
      <c r="BU276" s="346"/>
      <c r="BV276" s="346"/>
      <c r="BW276" s="346"/>
      <c r="BX276" s="346"/>
      <c r="BY276" s="346"/>
      <c r="BZ276" s="346"/>
      <c r="CA276" s="346"/>
      <c r="CB276" s="346"/>
      <c r="CC276" s="346"/>
      <c r="CD276" s="346"/>
      <c r="CE276" s="346"/>
      <c r="CF276" s="346"/>
      <c r="CG276" s="346"/>
      <c r="CH276" s="346"/>
      <c r="CI276" s="346"/>
      <c r="CJ276" s="346"/>
      <c r="CK276" s="346"/>
      <c r="CL276" s="346"/>
      <c r="CM276" s="346"/>
      <c r="CN276" s="346"/>
      <c r="CO276" s="346"/>
      <c r="CP276" s="346"/>
      <c r="CQ276" s="346"/>
    </row>
    <row r="277" spans="1:95" ht="16.5" customHeight="1">
      <c r="A277" s="399"/>
      <c r="B277" s="399"/>
      <c r="C277" s="399"/>
      <c r="D277" s="399"/>
      <c r="E277" s="399"/>
      <c r="F277" s="399"/>
      <c r="G277" s="346"/>
      <c r="H277" s="401"/>
      <c r="I277" s="401"/>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346"/>
      <c r="AY277" s="346"/>
      <c r="AZ277" s="346"/>
      <c r="BA277" s="346"/>
      <c r="BB277" s="346"/>
      <c r="BC277" s="346"/>
      <c r="BD277" s="346"/>
      <c r="BE277" s="346"/>
      <c r="BF277" s="346"/>
      <c r="BG277" s="346"/>
      <c r="BH277" s="346"/>
      <c r="BI277" s="346"/>
      <c r="BJ277" s="346"/>
      <c r="BK277" s="346"/>
      <c r="BL277" s="346"/>
      <c r="BM277" s="346"/>
      <c r="BN277" s="346"/>
      <c r="BO277" s="346"/>
      <c r="BP277" s="346"/>
      <c r="BQ277" s="346"/>
      <c r="BR277" s="346"/>
      <c r="BS277" s="346"/>
      <c r="BT277" s="346"/>
      <c r="BU277" s="346"/>
      <c r="BV277" s="346"/>
      <c r="BW277" s="346"/>
      <c r="BX277" s="346"/>
      <c r="BY277" s="346"/>
      <c r="BZ277" s="346"/>
      <c r="CA277" s="346"/>
      <c r="CB277" s="346"/>
      <c r="CC277" s="346"/>
      <c r="CD277" s="346"/>
      <c r="CE277" s="346"/>
      <c r="CF277" s="346"/>
      <c r="CG277" s="346"/>
      <c r="CH277" s="346"/>
      <c r="CI277" s="346"/>
      <c r="CJ277" s="346"/>
      <c r="CK277" s="346"/>
      <c r="CL277" s="346"/>
      <c r="CM277" s="346"/>
      <c r="CN277" s="346"/>
      <c r="CO277" s="346"/>
      <c r="CP277" s="346"/>
      <c r="CQ277" s="346"/>
    </row>
    <row r="278" spans="1:95" ht="16.5" customHeight="1">
      <c r="A278" s="399"/>
      <c r="B278" s="399"/>
      <c r="C278" s="399"/>
      <c r="D278" s="399"/>
      <c r="E278" s="399"/>
      <c r="F278" s="399"/>
      <c r="G278" s="346"/>
      <c r="H278" s="401"/>
      <c r="I278" s="401"/>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346"/>
      <c r="AY278" s="346"/>
      <c r="AZ278" s="346"/>
      <c r="BA278" s="346"/>
      <c r="BB278" s="346"/>
      <c r="BC278" s="346"/>
      <c r="BD278" s="346"/>
      <c r="BE278" s="346"/>
      <c r="BF278" s="346"/>
      <c r="BG278" s="346"/>
      <c r="BH278" s="346"/>
      <c r="BI278" s="346"/>
      <c r="BJ278" s="346"/>
      <c r="BK278" s="346"/>
      <c r="BL278" s="346"/>
      <c r="BM278" s="346"/>
      <c r="BN278" s="346"/>
      <c r="BO278" s="346"/>
      <c r="BP278" s="346"/>
      <c r="BQ278" s="346"/>
      <c r="BR278" s="346"/>
      <c r="BS278" s="346"/>
      <c r="BT278" s="346"/>
      <c r="BU278" s="346"/>
      <c r="BV278" s="346"/>
      <c r="BW278" s="346"/>
      <c r="BX278" s="346"/>
      <c r="BY278" s="346"/>
      <c r="BZ278" s="346"/>
      <c r="CA278" s="346"/>
      <c r="CB278" s="346"/>
      <c r="CC278" s="346"/>
      <c r="CD278" s="346"/>
      <c r="CE278" s="346"/>
      <c r="CF278" s="346"/>
      <c r="CG278" s="346"/>
      <c r="CH278" s="346"/>
      <c r="CI278" s="346"/>
      <c r="CJ278" s="346"/>
      <c r="CK278" s="346"/>
      <c r="CL278" s="346"/>
      <c r="CM278" s="346"/>
      <c r="CN278" s="346"/>
      <c r="CO278" s="346"/>
      <c r="CP278" s="346"/>
      <c r="CQ278" s="346"/>
    </row>
    <row r="279" spans="1:95" ht="16.5" customHeight="1">
      <c r="A279" s="399"/>
      <c r="B279" s="399"/>
      <c r="C279" s="399"/>
      <c r="D279" s="399"/>
      <c r="E279" s="399"/>
      <c r="F279" s="399"/>
      <c r="G279" s="346"/>
      <c r="H279" s="401"/>
      <c r="I279" s="401"/>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346"/>
      <c r="AY279" s="346"/>
      <c r="AZ279" s="346"/>
      <c r="BA279" s="346"/>
      <c r="BB279" s="346"/>
      <c r="BC279" s="346"/>
      <c r="BD279" s="346"/>
      <c r="BE279" s="346"/>
      <c r="BF279" s="346"/>
      <c r="BG279" s="346"/>
      <c r="BH279" s="346"/>
      <c r="BI279" s="346"/>
      <c r="BJ279" s="346"/>
      <c r="BK279" s="346"/>
      <c r="BL279" s="346"/>
      <c r="BM279" s="346"/>
      <c r="BN279" s="346"/>
      <c r="BO279" s="346"/>
      <c r="BP279" s="346"/>
      <c r="BQ279" s="346"/>
      <c r="BR279" s="346"/>
      <c r="BS279" s="346"/>
      <c r="BT279" s="346"/>
      <c r="BU279" s="346"/>
      <c r="BV279" s="346"/>
      <c r="BW279" s="346"/>
      <c r="BX279" s="346"/>
      <c r="BY279" s="346"/>
      <c r="BZ279" s="346"/>
      <c r="CA279" s="346"/>
      <c r="CB279" s="346"/>
      <c r="CC279" s="346"/>
      <c r="CD279" s="346"/>
      <c r="CE279" s="346"/>
      <c r="CF279" s="346"/>
      <c r="CG279" s="346"/>
      <c r="CH279" s="346"/>
      <c r="CI279" s="346"/>
      <c r="CJ279" s="346"/>
      <c r="CK279" s="346"/>
      <c r="CL279" s="346"/>
      <c r="CM279" s="346"/>
      <c r="CN279" s="346"/>
      <c r="CO279" s="346"/>
      <c r="CP279" s="346"/>
      <c r="CQ279" s="346"/>
    </row>
    <row r="280" spans="1:95" ht="16.5" customHeight="1">
      <c r="A280" s="399"/>
      <c r="B280" s="399"/>
      <c r="C280" s="399"/>
      <c r="D280" s="399"/>
      <c r="E280" s="399"/>
      <c r="F280" s="399"/>
      <c r="G280" s="346"/>
      <c r="H280" s="401"/>
      <c r="I280" s="401"/>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346"/>
      <c r="AY280" s="346"/>
      <c r="AZ280" s="346"/>
      <c r="BA280" s="346"/>
      <c r="BB280" s="346"/>
      <c r="BC280" s="346"/>
      <c r="BD280" s="346"/>
      <c r="BE280" s="346"/>
      <c r="BF280" s="346"/>
      <c r="BG280" s="346"/>
      <c r="BH280" s="346"/>
      <c r="BI280" s="346"/>
      <c r="BJ280" s="346"/>
      <c r="BK280" s="346"/>
      <c r="BL280" s="346"/>
      <c r="BM280" s="346"/>
      <c r="BN280" s="346"/>
      <c r="BO280" s="346"/>
      <c r="BP280" s="346"/>
      <c r="BQ280" s="346"/>
      <c r="BR280" s="346"/>
      <c r="BS280" s="346"/>
      <c r="BT280" s="346"/>
      <c r="BU280" s="346"/>
      <c r="BV280" s="346"/>
      <c r="BW280" s="346"/>
      <c r="BX280" s="346"/>
      <c r="BY280" s="346"/>
      <c r="BZ280" s="346"/>
      <c r="CA280" s="346"/>
      <c r="CB280" s="346"/>
      <c r="CC280" s="346"/>
      <c r="CD280" s="346"/>
      <c r="CE280" s="346"/>
      <c r="CF280" s="346"/>
      <c r="CG280" s="346"/>
      <c r="CH280" s="346"/>
      <c r="CI280" s="346"/>
      <c r="CJ280" s="346"/>
      <c r="CK280" s="346"/>
      <c r="CL280" s="346"/>
      <c r="CM280" s="346"/>
      <c r="CN280" s="346"/>
      <c r="CO280" s="346"/>
      <c r="CP280" s="346"/>
      <c r="CQ280" s="346"/>
    </row>
    <row r="281" spans="1:95" ht="16.5" customHeight="1">
      <c r="A281" s="399"/>
      <c r="B281" s="399"/>
      <c r="C281" s="399"/>
      <c r="D281" s="399"/>
      <c r="E281" s="399"/>
      <c r="F281" s="399"/>
      <c r="G281" s="346"/>
      <c r="H281" s="401"/>
      <c r="I281" s="401"/>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346"/>
      <c r="AY281" s="346"/>
      <c r="AZ281" s="346"/>
      <c r="BA281" s="346"/>
      <c r="BB281" s="346"/>
      <c r="BC281" s="346"/>
      <c r="BD281" s="346"/>
      <c r="BE281" s="346"/>
      <c r="BF281" s="346"/>
      <c r="BG281" s="346"/>
      <c r="BH281" s="346"/>
      <c r="BI281" s="346"/>
      <c r="BJ281" s="346"/>
      <c r="BK281" s="346"/>
      <c r="BL281" s="346"/>
      <c r="BM281" s="346"/>
      <c r="BN281" s="346"/>
      <c r="BO281" s="346"/>
      <c r="BP281" s="346"/>
      <c r="BQ281" s="346"/>
      <c r="BR281" s="346"/>
      <c r="BS281" s="346"/>
      <c r="BT281" s="346"/>
      <c r="BU281" s="346"/>
      <c r="BV281" s="346"/>
      <c r="BW281" s="346"/>
      <c r="BX281" s="346"/>
      <c r="BY281" s="346"/>
      <c r="BZ281" s="346"/>
      <c r="CA281" s="346"/>
      <c r="CB281" s="346"/>
      <c r="CC281" s="346"/>
      <c r="CD281" s="346"/>
      <c r="CE281" s="346"/>
      <c r="CF281" s="346"/>
      <c r="CG281" s="346"/>
      <c r="CH281" s="346"/>
      <c r="CI281" s="346"/>
      <c r="CJ281" s="346"/>
      <c r="CK281" s="346"/>
      <c r="CL281" s="346"/>
      <c r="CM281" s="346"/>
      <c r="CN281" s="346"/>
      <c r="CO281" s="346"/>
      <c r="CP281" s="346"/>
      <c r="CQ281" s="346"/>
    </row>
    <row r="282" spans="1:95" ht="16.5" customHeight="1">
      <c r="A282" s="399"/>
      <c r="B282" s="399"/>
      <c r="C282" s="399"/>
      <c r="D282" s="399"/>
      <c r="E282" s="399"/>
      <c r="F282" s="399"/>
      <c r="G282" s="346"/>
      <c r="H282" s="401"/>
      <c r="I282" s="401"/>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346"/>
      <c r="AY282" s="346"/>
      <c r="AZ282" s="346"/>
      <c r="BA282" s="346"/>
      <c r="BB282" s="346"/>
      <c r="BC282" s="346"/>
      <c r="BD282" s="346"/>
      <c r="BE282" s="346"/>
      <c r="BF282" s="346"/>
      <c r="BG282" s="346"/>
      <c r="BH282" s="346"/>
      <c r="BI282" s="346"/>
      <c r="BJ282" s="346"/>
      <c r="BK282" s="346"/>
      <c r="BL282" s="346"/>
      <c r="BM282" s="346"/>
      <c r="BN282" s="346"/>
      <c r="BO282" s="346"/>
      <c r="BP282" s="346"/>
      <c r="BQ282" s="346"/>
      <c r="BR282" s="346"/>
      <c r="BS282" s="346"/>
      <c r="BT282" s="346"/>
      <c r="BU282" s="346"/>
      <c r="BV282" s="346"/>
      <c r="BW282" s="346"/>
      <c r="BX282" s="346"/>
      <c r="BY282" s="346"/>
      <c r="BZ282" s="346"/>
      <c r="CA282" s="346"/>
      <c r="CB282" s="346"/>
      <c r="CC282" s="346"/>
      <c r="CD282" s="346"/>
      <c r="CE282" s="346"/>
      <c r="CF282" s="346"/>
      <c r="CG282" s="346"/>
      <c r="CH282" s="346"/>
      <c r="CI282" s="346"/>
      <c r="CJ282" s="346"/>
      <c r="CK282" s="346"/>
      <c r="CL282" s="346"/>
      <c r="CM282" s="346"/>
      <c r="CN282" s="346"/>
      <c r="CO282" s="346"/>
      <c r="CP282" s="346"/>
      <c r="CQ282" s="346"/>
    </row>
    <row r="283" spans="1:95" ht="16.5" customHeight="1">
      <c r="A283" s="399"/>
      <c r="B283" s="399"/>
      <c r="C283" s="399"/>
      <c r="D283" s="399"/>
      <c r="E283" s="399"/>
      <c r="F283" s="399"/>
      <c r="G283" s="346"/>
      <c r="H283" s="401"/>
      <c r="I283" s="401"/>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346"/>
      <c r="AY283" s="346"/>
      <c r="AZ283" s="346"/>
      <c r="BA283" s="346"/>
      <c r="BB283" s="346"/>
      <c r="BC283" s="346"/>
      <c r="BD283" s="346"/>
      <c r="BE283" s="346"/>
      <c r="BF283" s="346"/>
      <c r="BG283" s="346"/>
      <c r="BH283" s="346"/>
      <c r="BI283" s="346"/>
      <c r="BJ283" s="346"/>
      <c r="BK283" s="346"/>
      <c r="BL283" s="346"/>
      <c r="BM283" s="346"/>
      <c r="BN283" s="346"/>
      <c r="BO283" s="346"/>
      <c r="BP283" s="346"/>
      <c r="BQ283" s="346"/>
      <c r="BR283" s="346"/>
      <c r="BS283" s="346"/>
      <c r="BT283" s="346"/>
      <c r="BU283" s="346"/>
      <c r="BV283" s="346"/>
      <c r="BW283" s="346"/>
      <c r="BX283" s="346"/>
      <c r="BY283" s="346"/>
      <c r="BZ283" s="346"/>
      <c r="CA283" s="346"/>
      <c r="CB283" s="346"/>
      <c r="CC283" s="346"/>
      <c r="CD283" s="346"/>
      <c r="CE283" s="346"/>
      <c r="CF283" s="346"/>
      <c r="CG283" s="346"/>
      <c r="CH283" s="346"/>
      <c r="CI283" s="346"/>
      <c r="CJ283" s="346"/>
      <c r="CK283" s="346"/>
      <c r="CL283" s="346"/>
      <c r="CM283" s="346"/>
      <c r="CN283" s="346"/>
      <c r="CO283" s="346"/>
      <c r="CP283" s="346"/>
      <c r="CQ283" s="346"/>
    </row>
    <row r="284" spans="1:95" ht="16.5" customHeight="1">
      <c r="A284" s="399"/>
      <c r="B284" s="399"/>
      <c r="C284" s="399"/>
      <c r="D284" s="399"/>
      <c r="E284" s="399"/>
      <c r="F284" s="399"/>
      <c r="G284" s="346"/>
      <c r="H284" s="401"/>
      <c r="I284" s="401"/>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346"/>
      <c r="AY284" s="346"/>
      <c r="AZ284" s="346"/>
      <c r="BA284" s="346"/>
      <c r="BB284" s="346"/>
      <c r="BC284" s="346"/>
      <c r="BD284" s="346"/>
      <c r="BE284" s="346"/>
      <c r="BF284" s="346"/>
      <c r="BG284" s="346"/>
      <c r="BH284" s="346"/>
      <c r="BI284" s="346"/>
      <c r="BJ284" s="346"/>
      <c r="BK284" s="346"/>
      <c r="BL284" s="346"/>
      <c r="BM284" s="346"/>
      <c r="BN284" s="346"/>
      <c r="BO284" s="346"/>
      <c r="BP284" s="346"/>
      <c r="BQ284" s="346"/>
      <c r="BR284" s="346"/>
      <c r="BS284" s="346"/>
      <c r="BT284" s="346"/>
      <c r="BU284" s="346"/>
      <c r="BV284" s="346"/>
      <c r="BW284" s="346"/>
      <c r="BX284" s="346"/>
      <c r="BY284" s="346"/>
      <c r="BZ284" s="346"/>
      <c r="CA284" s="346"/>
      <c r="CB284" s="346"/>
      <c r="CC284" s="346"/>
      <c r="CD284" s="346"/>
      <c r="CE284" s="346"/>
      <c r="CF284" s="346"/>
      <c r="CG284" s="346"/>
      <c r="CH284" s="346"/>
      <c r="CI284" s="346"/>
      <c r="CJ284" s="346"/>
      <c r="CK284" s="346"/>
      <c r="CL284" s="346"/>
      <c r="CM284" s="346"/>
      <c r="CN284" s="346"/>
      <c r="CO284" s="346"/>
      <c r="CP284" s="346"/>
      <c r="CQ284" s="346"/>
    </row>
    <row r="285" spans="1:95" ht="16.5" customHeight="1">
      <c r="A285" s="399"/>
      <c r="B285" s="399"/>
      <c r="C285" s="399"/>
      <c r="D285" s="399"/>
      <c r="E285" s="399"/>
      <c r="F285" s="399"/>
      <c r="G285" s="346"/>
      <c r="H285" s="401"/>
      <c r="I285" s="401"/>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346"/>
      <c r="AY285" s="346"/>
      <c r="AZ285" s="346"/>
      <c r="BA285" s="346"/>
      <c r="BB285" s="346"/>
      <c r="BC285" s="346"/>
      <c r="BD285" s="346"/>
      <c r="BE285" s="346"/>
      <c r="BF285" s="346"/>
      <c r="BG285" s="346"/>
      <c r="BH285" s="346"/>
      <c r="BI285" s="346"/>
      <c r="BJ285" s="346"/>
      <c r="BK285" s="346"/>
      <c r="BL285" s="346"/>
      <c r="BM285" s="346"/>
      <c r="BN285" s="346"/>
      <c r="BO285" s="346"/>
      <c r="BP285" s="346"/>
      <c r="BQ285" s="346"/>
      <c r="BR285" s="346"/>
      <c r="BS285" s="346"/>
      <c r="BT285" s="346"/>
      <c r="BU285" s="346"/>
      <c r="BV285" s="346"/>
      <c r="BW285" s="346"/>
      <c r="BX285" s="346"/>
      <c r="BY285" s="346"/>
      <c r="BZ285" s="346"/>
      <c r="CA285" s="346"/>
      <c r="CB285" s="346"/>
      <c r="CC285" s="346"/>
      <c r="CD285" s="346"/>
      <c r="CE285" s="346"/>
      <c r="CF285" s="346"/>
      <c r="CG285" s="346"/>
      <c r="CH285" s="346"/>
      <c r="CI285" s="346"/>
      <c r="CJ285" s="346"/>
      <c r="CK285" s="346"/>
      <c r="CL285" s="346"/>
      <c r="CM285" s="346"/>
      <c r="CN285" s="346"/>
      <c r="CO285" s="346"/>
      <c r="CP285" s="346"/>
      <c r="CQ285" s="346"/>
    </row>
    <row r="286" spans="1:95" ht="16.5" customHeight="1">
      <c r="A286" s="399"/>
      <c r="B286" s="399"/>
      <c r="C286" s="399"/>
      <c r="D286" s="399"/>
      <c r="E286" s="399"/>
      <c r="F286" s="399"/>
      <c r="G286" s="346"/>
      <c r="H286" s="401"/>
      <c r="I286" s="401"/>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346"/>
      <c r="AY286" s="346"/>
      <c r="AZ286" s="346"/>
      <c r="BA286" s="346"/>
      <c r="BB286" s="346"/>
      <c r="BC286" s="346"/>
      <c r="BD286" s="346"/>
      <c r="BE286" s="346"/>
      <c r="BF286" s="346"/>
      <c r="BG286" s="346"/>
      <c r="BH286" s="346"/>
      <c r="BI286" s="346"/>
      <c r="BJ286" s="346"/>
      <c r="BK286" s="346"/>
      <c r="BL286" s="346"/>
      <c r="BM286" s="346"/>
      <c r="BN286" s="346"/>
      <c r="BO286" s="346"/>
      <c r="BP286" s="346"/>
      <c r="BQ286" s="346"/>
      <c r="BR286" s="346"/>
      <c r="BS286" s="346"/>
      <c r="BT286" s="346"/>
      <c r="BU286" s="346"/>
      <c r="BV286" s="346"/>
      <c r="BW286" s="346"/>
      <c r="BX286" s="346"/>
      <c r="BY286" s="346"/>
      <c r="BZ286" s="346"/>
      <c r="CA286" s="346"/>
      <c r="CB286" s="346"/>
      <c r="CC286" s="346"/>
      <c r="CD286" s="346"/>
      <c r="CE286" s="346"/>
      <c r="CF286" s="346"/>
      <c r="CG286" s="346"/>
      <c r="CH286" s="346"/>
      <c r="CI286" s="346"/>
      <c r="CJ286" s="346"/>
      <c r="CK286" s="346"/>
      <c r="CL286" s="346"/>
      <c r="CM286" s="346"/>
      <c r="CN286" s="346"/>
      <c r="CO286" s="346"/>
      <c r="CP286" s="346"/>
      <c r="CQ286" s="346"/>
    </row>
    <row r="287" spans="1:95" ht="16.5" customHeight="1">
      <c r="A287" s="399"/>
      <c r="B287" s="399"/>
      <c r="C287" s="399"/>
      <c r="D287" s="399"/>
      <c r="E287" s="399"/>
      <c r="F287" s="399"/>
      <c r="G287" s="346"/>
      <c r="H287" s="401"/>
      <c r="I287" s="401"/>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346"/>
      <c r="AY287" s="346"/>
      <c r="AZ287" s="346"/>
      <c r="BA287" s="346"/>
      <c r="BB287" s="346"/>
      <c r="BC287" s="346"/>
      <c r="BD287" s="346"/>
      <c r="BE287" s="346"/>
      <c r="BF287" s="346"/>
      <c r="BG287" s="346"/>
      <c r="BH287" s="346"/>
      <c r="BI287" s="346"/>
      <c r="BJ287" s="346"/>
      <c r="BK287" s="346"/>
      <c r="BL287" s="346"/>
      <c r="BM287" s="346"/>
      <c r="BN287" s="346"/>
      <c r="BO287" s="346"/>
      <c r="BP287" s="346"/>
      <c r="BQ287" s="346"/>
      <c r="BR287" s="346"/>
      <c r="BS287" s="346"/>
      <c r="BT287" s="346"/>
      <c r="BU287" s="346"/>
      <c r="BV287" s="346"/>
      <c r="BW287" s="346"/>
      <c r="BX287" s="346"/>
      <c r="BY287" s="346"/>
      <c r="BZ287" s="346"/>
      <c r="CA287" s="346"/>
      <c r="CB287" s="346"/>
      <c r="CC287" s="346"/>
      <c r="CD287" s="346"/>
      <c r="CE287" s="346"/>
      <c r="CF287" s="346"/>
      <c r="CG287" s="346"/>
      <c r="CH287" s="346"/>
      <c r="CI287" s="346"/>
      <c r="CJ287" s="346"/>
      <c r="CK287" s="346"/>
      <c r="CL287" s="346"/>
      <c r="CM287" s="346"/>
      <c r="CN287" s="346"/>
      <c r="CO287" s="346"/>
      <c r="CP287" s="346"/>
      <c r="CQ287" s="346"/>
    </row>
    <row r="288" spans="1:95" ht="16.5" customHeight="1">
      <c r="A288" s="399"/>
      <c r="B288" s="399"/>
      <c r="C288" s="399"/>
      <c r="D288" s="399"/>
      <c r="E288" s="399"/>
      <c r="F288" s="399"/>
      <c r="G288" s="346"/>
      <c r="H288" s="401"/>
      <c r="I288" s="401"/>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346"/>
      <c r="AY288" s="346"/>
      <c r="AZ288" s="346"/>
      <c r="BA288" s="346"/>
      <c r="BB288" s="346"/>
      <c r="BC288" s="346"/>
      <c r="BD288" s="346"/>
      <c r="BE288" s="346"/>
      <c r="BF288" s="346"/>
      <c r="BG288" s="346"/>
      <c r="BH288" s="346"/>
      <c r="BI288" s="346"/>
      <c r="BJ288" s="346"/>
      <c r="BK288" s="346"/>
      <c r="BL288" s="346"/>
      <c r="BM288" s="346"/>
      <c r="BN288" s="346"/>
      <c r="BO288" s="346"/>
      <c r="BP288" s="346"/>
      <c r="BQ288" s="346"/>
      <c r="BR288" s="346"/>
      <c r="BS288" s="346"/>
      <c r="BT288" s="346"/>
      <c r="BU288" s="346"/>
      <c r="BV288" s="346"/>
      <c r="BW288" s="346"/>
      <c r="BX288" s="346"/>
      <c r="BY288" s="346"/>
      <c r="BZ288" s="346"/>
      <c r="CA288" s="346"/>
      <c r="CB288" s="346"/>
      <c r="CC288" s="346"/>
      <c r="CD288" s="346"/>
      <c r="CE288" s="346"/>
      <c r="CF288" s="346"/>
      <c r="CG288" s="346"/>
      <c r="CH288" s="346"/>
      <c r="CI288" s="346"/>
      <c r="CJ288" s="346"/>
      <c r="CK288" s="346"/>
      <c r="CL288" s="346"/>
      <c r="CM288" s="346"/>
      <c r="CN288" s="346"/>
      <c r="CO288" s="346"/>
      <c r="CP288" s="346"/>
      <c r="CQ288" s="346"/>
    </row>
    <row r="289" spans="1:95" ht="16.5" customHeight="1">
      <c r="A289" s="399"/>
      <c r="B289" s="399"/>
      <c r="C289" s="399"/>
      <c r="D289" s="399"/>
      <c r="E289" s="399"/>
      <c r="F289" s="399"/>
      <c r="G289" s="346"/>
      <c r="H289" s="401"/>
      <c r="I289" s="401"/>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346"/>
      <c r="AY289" s="346"/>
      <c r="AZ289" s="346"/>
      <c r="BA289" s="346"/>
      <c r="BB289" s="346"/>
      <c r="BC289" s="346"/>
      <c r="BD289" s="346"/>
      <c r="BE289" s="346"/>
      <c r="BF289" s="346"/>
      <c r="BG289" s="346"/>
      <c r="BH289" s="346"/>
      <c r="BI289" s="346"/>
      <c r="BJ289" s="346"/>
      <c r="BK289" s="346"/>
      <c r="BL289" s="346"/>
      <c r="BM289" s="346"/>
      <c r="BN289" s="346"/>
      <c r="BO289" s="346"/>
      <c r="BP289" s="346"/>
      <c r="BQ289" s="346"/>
      <c r="BR289" s="346"/>
      <c r="BS289" s="346"/>
      <c r="BT289" s="346"/>
      <c r="BU289" s="346"/>
      <c r="BV289" s="346"/>
      <c r="BW289" s="346"/>
      <c r="BX289" s="346"/>
      <c r="BY289" s="346"/>
      <c r="BZ289" s="346"/>
      <c r="CA289" s="346"/>
      <c r="CB289" s="346"/>
      <c r="CC289" s="346"/>
      <c r="CD289" s="346"/>
      <c r="CE289" s="346"/>
      <c r="CF289" s="346"/>
      <c r="CG289" s="346"/>
      <c r="CH289" s="346"/>
      <c r="CI289" s="346"/>
      <c r="CJ289" s="346"/>
      <c r="CK289" s="346"/>
      <c r="CL289" s="346"/>
      <c r="CM289" s="346"/>
      <c r="CN289" s="346"/>
      <c r="CO289" s="346"/>
      <c r="CP289" s="346"/>
      <c r="CQ289" s="346"/>
    </row>
    <row r="290" spans="1:95" ht="16.5" customHeight="1">
      <c r="A290" s="399"/>
      <c r="B290" s="399"/>
      <c r="C290" s="399"/>
      <c r="D290" s="399"/>
      <c r="E290" s="399"/>
      <c r="F290" s="399"/>
      <c r="G290" s="346"/>
      <c r="H290" s="401"/>
      <c r="I290" s="401"/>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346"/>
      <c r="AY290" s="346"/>
      <c r="AZ290" s="346"/>
      <c r="BA290" s="346"/>
      <c r="BB290" s="346"/>
      <c r="BC290" s="346"/>
      <c r="BD290" s="346"/>
      <c r="BE290" s="346"/>
      <c r="BF290" s="346"/>
      <c r="BG290" s="346"/>
      <c r="BH290" s="346"/>
      <c r="BI290" s="346"/>
      <c r="BJ290" s="346"/>
      <c r="BK290" s="346"/>
      <c r="BL290" s="346"/>
      <c r="BM290" s="346"/>
      <c r="BN290" s="346"/>
      <c r="BO290" s="346"/>
      <c r="BP290" s="346"/>
      <c r="BQ290" s="346"/>
      <c r="BR290" s="346"/>
      <c r="BS290" s="346"/>
      <c r="BT290" s="346"/>
      <c r="BU290" s="346"/>
      <c r="BV290" s="346"/>
      <c r="BW290" s="346"/>
      <c r="BX290" s="346"/>
      <c r="BY290" s="346"/>
      <c r="BZ290" s="346"/>
      <c r="CA290" s="346"/>
      <c r="CB290" s="346"/>
      <c r="CC290" s="346"/>
      <c r="CD290" s="346"/>
      <c r="CE290" s="346"/>
      <c r="CF290" s="346"/>
      <c r="CG290" s="346"/>
      <c r="CH290" s="346"/>
      <c r="CI290" s="346"/>
      <c r="CJ290" s="346"/>
      <c r="CK290" s="346"/>
      <c r="CL290" s="346"/>
      <c r="CM290" s="346"/>
      <c r="CN290" s="346"/>
      <c r="CO290" s="346"/>
      <c r="CP290" s="346"/>
      <c r="CQ290" s="346"/>
    </row>
    <row r="291" spans="1:95" ht="16.5" customHeight="1">
      <c r="A291" s="399"/>
      <c r="B291" s="399"/>
      <c r="C291" s="399"/>
      <c r="D291" s="399"/>
      <c r="E291" s="399"/>
      <c r="F291" s="399"/>
      <c r="G291" s="346"/>
      <c r="H291" s="401"/>
      <c r="I291" s="401"/>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346"/>
      <c r="AY291" s="346"/>
      <c r="AZ291" s="346"/>
      <c r="BA291" s="346"/>
      <c r="BB291" s="346"/>
      <c r="BC291" s="346"/>
      <c r="BD291" s="346"/>
      <c r="BE291" s="346"/>
      <c r="BF291" s="346"/>
      <c r="BG291" s="346"/>
      <c r="BH291" s="346"/>
      <c r="BI291" s="346"/>
      <c r="BJ291" s="346"/>
      <c r="BK291" s="346"/>
      <c r="BL291" s="346"/>
      <c r="BM291" s="346"/>
      <c r="BN291" s="346"/>
      <c r="BO291" s="346"/>
      <c r="BP291" s="346"/>
      <c r="BQ291" s="346"/>
      <c r="BR291" s="346"/>
      <c r="BS291" s="346"/>
      <c r="BT291" s="346"/>
      <c r="BU291" s="346"/>
      <c r="BV291" s="346"/>
      <c r="BW291" s="346"/>
      <c r="BX291" s="346"/>
      <c r="BY291" s="346"/>
      <c r="BZ291" s="346"/>
      <c r="CA291" s="346"/>
      <c r="CB291" s="346"/>
      <c r="CC291" s="346"/>
      <c r="CD291" s="346"/>
      <c r="CE291" s="346"/>
      <c r="CF291" s="346"/>
      <c r="CG291" s="346"/>
      <c r="CH291" s="346"/>
      <c r="CI291" s="346"/>
      <c r="CJ291" s="346"/>
      <c r="CK291" s="346"/>
      <c r="CL291" s="346"/>
      <c r="CM291" s="346"/>
      <c r="CN291" s="346"/>
      <c r="CO291" s="346"/>
      <c r="CP291" s="346"/>
      <c r="CQ291" s="346"/>
    </row>
    <row r="292" spans="1:95" ht="16.5" customHeight="1">
      <c r="A292" s="399"/>
      <c r="B292" s="399"/>
      <c r="C292" s="399"/>
      <c r="D292" s="399"/>
      <c r="E292" s="399"/>
      <c r="F292" s="399"/>
      <c r="G292" s="346"/>
      <c r="H292" s="401"/>
      <c r="I292" s="401"/>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346"/>
      <c r="AY292" s="346"/>
      <c r="AZ292" s="346"/>
      <c r="BA292" s="346"/>
      <c r="BB292" s="346"/>
      <c r="BC292" s="346"/>
      <c r="BD292" s="346"/>
      <c r="BE292" s="346"/>
      <c r="BF292" s="346"/>
      <c r="BG292" s="346"/>
      <c r="BH292" s="346"/>
      <c r="BI292" s="346"/>
      <c r="BJ292" s="346"/>
      <c r="BK292" s="346"/>
      <c r="BL292" s="346"/>
      <c r="BM292" s="346"/>
      <c r="BN292" s="346"/>
      <c r="BO292" s="346"/>
      <c r="BP292" s="346"/>
      <c r="BQ292" s="346"/>
      <c r="BR292" s="346"/>
      <c r="BS292" s="346"/>
      <c r="BT292" s="346"/>
      <c r="BU292" s="346"/>
      <c r="BV292" s="346"/>
      <c r="BW292" s="346"/>
      <c r="BX292" s="346"/>
      <c r="BY292" s="346"/>
      <c r="BZ292" s="346"/>
      <c r="CA292" s="346"/>
      <c r="CB292" s="346"/>
      <c r="CC292" s="346"/>
      <c r="CD292" s="346"/>
      <c r="CE292" s="346"/>
      <c r="CF292" s="346"/>
      <c r="CG292" s="346"/>
      <c r="CH292" s="346"/>
      <c r="CI292" s="346"/>
      <c r="CJ292" s="346"/>
      <c r="CK292" s="346"/>
      <c r="CL292" s="346"/>
      <c r="CM292" s="346"/>
      <c r="CN292" s="346"/>
      <c r="CO292" s="346"/>
      <c r="CP292" s="346"/>
      <c r="CQ292" s="346"/>
    </row>
    <row r="293" spans="1:95" ht="16.5" customHeight="1">
      <c r="A293" s="399"/>
      <c r="B293" s="399"/>
      <c r="C293" s="399"/>
      <c r="D293" s="399"/>
      <c r="E293" s="399"/>
      <c r="F293" s="399"/>
      <c r="G293" s="346"/>
      <c r="H293" s="401"/>
      <c r="I293" s="401"/>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346"/>
      <c r="AY293" s="346"/>
      <c r="AZ293" s="346"/>
      <c r="BA293" s="346"/>
      <c r="BB293" s="346"/>
      <c r="BC293" s="346"/>
      <c r="BD293" s="346"/>
      <c r="BE293" s="346"/>
      <c r="BF293" s="346"/>
      <c r="BG293" s="346"/>
      <c r="BH293" s="346"/>
      <c r="BI293" s="346"/>
      <c r="BJ293" s="346"/>
      <c r="BK293" s="346"/>
      <c r="BL293" s="346"/>
      <c r="BM293" s="346"/>
      <c r="BN293" s="346"/>
      <c r="BO293" s="346"/>
      <c r="BP293" s="346"/>
      <c r="BQ293" s="346"/>
      <c r="BR293" s="346"/>
      <c r="BS293" s="346"/>
      <c r="BT293" s="346"/>
      <c r="BU293" s="346"/>
      <c r="BV293" s="346"/>
      <c r="BW293" s="346"/>
      <c r="BX293" s="346"/>
      <c r="BY293" s="346"/>
      <c r="BZ293" s="346"/>
      <c r="CA293" s="346"/>
      <c r="CB293" s="346"/>
      <c r="CC293" s="346"/>
      <c r="CD293" s="346"/>
      <c r="CE293" s="346"/>
      <c r="CF293" s="346"/>
      <c r="CG293" s="346"/>
      <c r="CH293" s="346"/>
      <c r="CI293" s="346"/>
      <c r="CJ293" s="346"/>
      <c r="CK293" s="346"/>
      <c r="CL293" s="346"/>
      <c r="CM293" s="346"/>
      <c r="CN293" s="346"/>
      <c r="CO293" s="346"/>
      <c r="CP293" s="346"/>
      <c r="CQ293" s="346"/>
    </row>
    <row r="294" spans="1:95" ht="16.5" customHeight="1">
      <c r="A294" s="399"/>
      <c r="B294" s="399"/>
      <c r="C294" s="399"/>
      <c r="D294" s="399"/>
      <c r="E294" s="399"/>
      <c r="F294" s="399"/>
      <c r="G294" s="346"/>
      <c r="H294" s="401"/>
      <c r="I294" s="401"/>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346"/>
      <c r="AY294" s="346"/>
      <c r="AZ294" s="346"/>
      <c r="BA294" s="346"/>
      <c r="BB294" s="346"/>
      <c r="BC294" s="346"/>
      <c r="BD294" s="346"/>
      <c r="BE294" s="346"/>
      <c r="BF294" s="346"/>
      <c r="BG294" s="346"/>
      <c r="BH294" s="346"/>
      <c r="BI294" s="346"/>
      <c r="BJ294" s="346"/>
      <c r="BK294" s="346"/>
      <c r="BL294" s="346"/>
      <c r="BM294" s="346"/>
      <c r="BN294" s="346"/>
      <c r="BO294" s="346"/>
      <c r="BP294" s="346"/>
      <c r="BQ294" s="346"/>
      <c r="BR294" s="346"/>
      <c r="BS294" s="346"/>
      <c r="BT294" s="346"/>
      <c r="BU294" s="346"/>
      <c r="BV294" s="346"/>
      <c r="BW294" s="346"/>
      <c r="BX294" s="346"/>
      <c r="BY294" s="346"/>
      <c r="BZ294" s="346"/>
      <c r="CA294" s="346"/>
      <c r="CB294" s="346"/>
      <c r="CC294" s="346"/>
      <c r="CD294" s="346"/>
      <c r="CE294" s="346"/>
      <c r="CF294" s="346"/>
      <c r="CG294" s="346"/>
      <c r="CH294" s="346"/>
      <c r="CI294" s="346"/>
      <c r="CJ294" s="346"/>
      <c r="CK294" s="346"/>
      <c r="CL294" s="346"/>
      <c r="CM294" s="346"/>
      <c r="CN294" s="346"/>
      <c r="CO294" s="346"/>
      <c r="CP294" s="346"/>
      <c r="CQ294" s="346"/>
    </row>
    <row r="295" spans="1:95" ht="16.5" customHeight="1">
      <c r="A295" s="399"/>
      <c r="B295" s="399"/>
      <c r="C295" s="399"/>
      <c r="D295" s="399"/>
      <c r="E295" s="399"/>
      <c r="F295" s="399"/>
      <c r="G295" s="346"/>
      <c r="H295" s="401"/>
      <c r="I295" s="401"/>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346"/>
      <c r="AY295" s="346"/>
      <c r="AZ295" s="346"/>
      <c r="BA295" s="346"/>
      <c r="BB295" s="346"/>
      <c r="BC295" s="346"/>
      <c r="BD295" s="346"/>
      <c r="BE295" s="346"/>
      <c r="BF295" s="346"/>
      <c r="BG295" s="346"/>
      <c r="BH295" s="346"/>
      <c r="BI295" s="346"/>
      <c r="BJ295" s="346"/>
      <c r="BK295" s="346"/>
      <c r="BL295" s="346"/>
      <c r="BM295" s="346"/>
      <c r="BN295" s="346"/>
      <c r="BO295" s="346"/>
      <c r="BP295" s="346"/>
      <c r="BQ295" s="346"/>
      <c r="BR295" s="346"/>
      <c r="BS295" s="346"/>
      <c r="BT295" s="346"/>
      <c r="BU295" s="346"/>
      <c r="BV295" s="346"/>
      <c r="BW295" s="346"/>
      <c r="BX295" s="346"/>
      <c r="BY295" s="346"/>
      <c r="BZ295" s="346"/>
      <c r="CA295" s="346"/>
      <c r="CB295" s="346"/>
      <c r="CC295" s="346"/>
      <c r="CD295" s="346"/>
      <c r="CE295" s="346"/>
      <c r="CF295" s="346"/>
      <c r="CG295" s="346"/>
      <c r="CH295" s="346"/>
      <c r="CI295" s="346"/>
      <c r="CJ295" s="346"/>
      <c r="CK295" s="346"/>
      <c r="CL295" s="346"/>
      <c r="CM295" s="346"/>
      <c r="CN295" s="346"/>
      <c r="CO295" s="346"/>
      <c r="CP295" s="346"/>
      <c r="CQ295" s="346"/>
    </row>
    <row r="296" spans="1:95" ht="16.5" customHeight="1">
      <c r="A296" s="399"/>
      <c r="B296" s="399"/>
      <c r="C296" s="399"/>
      <c r="D296" s="399"/>
      <c r="E296" s="399"/>
      <c r="F296" s="399"/>
      <c r="G296" s="346"/>
      <c r="H296" s="401"/>
      <c r="I296" s="401"/>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346"/>
      <c r="AY296" s="346"/>
      <c r="AZ296" s="346"/>
      <c r="BA296" s="346"/>
      <c r="BB296" s="346"/>
      <c r="BC296" s="346"/>
      <c r="BD296" s="346"/>
      <c r="BE296" s="346"/>
      <c r="BF296" s="346"/>
      <c r="BG296" s="346"/>
      <c r="BH296" s="346"/>
      <c r="BI296" s="346"/>
      <c r="BJ296" s="346"/>
      <c r="BK296" s="346"/>
      <c r="BL296" s="346"/>
      <c r="BM296" s="346"/>
      <c r="BN296" s="346"/>
      <c r="BO296" s="346"/>
      <c r="BP296" s="346"/>
      <c r="BQ296" s="346"/>
      <c r="BR296" s="346"/>
      <c r="BS296" s="346"/>
      <c r="BT296" s="346"/>
      <c r="BU296" s="346"/>
      <c r="BV296" s="346"/>
      <c r="BW296" s="346"/>
      <c r="BX296" s="346"/>
      <c r="BY296" s="346"/>
      <c r="BZ296" s="346"/>
      <c r="CA296" s="346"/>
      <c r="CB296" s="346"/>
      <c r="CC296" s="346"/>
      <c r="CD296" s="346"/>
      <c r="CE296" s="346"/>
      <c r="CF296" s="346"/>
      <c r="CG296" s="346"/>
      <c r="CH296" s="346"/>
      <c r="CI296" s="346"/>
      <c r="CJ296" s="346"/>
      <c r="CK296" s="346"/>
      <c r="CL296" s="346"/>
      <c r="CM296" s="346"/>
      <c r="CN296" s="346"/>
      <c r="CO296" s="346"/>
      <c r="CP296" s="346"/>
      <c r="CQ296" s="346"/>
    </row>
    <row r="297" spans="1:95" ht="16.5" customHeight="1">
      <c r="A297" s="399"/>
      <c r="B297" s="399"/>
      <c r="C297" s="399"/>
      <c r="D297" s="399"/>
      <c r="E297" s="399"/>
      <c r="F297" s="399"/>
      <c r="G297" s="346"/>
      <c r="H297" s="401"/>
      <c r="I297" s="401"/>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346"/>
      <c r="AY297" s="346"/>
      <c r="AZ297" s="346"/>
      <c r="BA297" s="346"/>
      <c r="BB297" s="346"/>
      <c r="BC297" s="346"/>
      <c r="BD297" s="346"/>
      <c r="BE297" s="346"/>
      <c r="BF297" s="346"/>
      <c r="BG297" s="346"/>
      <c r="BH297" s="346"/>
      <c r="BI297" s="346"/>
      <c r="BJ297" s="346"/>
      <c r="BK297" s="346"/>
      <c r="BL297" s="346"/>
      <c r="BM297" s="346"/>
      <c r="BN297" s="346"/>
      <c r="BO297" s="346"/>
      <c r="BP297" s="346"/>
      <c r="BQ297" s="346"/>
      <c r="BR297" s="346"/>
      <c r="BS297" s="346"/>
      <c r="BT297" s="346"/>
      <c r="BU297" s="346"/>
      <c r="BV297" s="346"/>
      <c r="BW297" s="346"/>
      <c r="BX297" s="346"/>
      <c r="BY297" s="346"/>
      <c r="BZ297" s="346"/>
      <c r="CA297" s="346"/>
      <c r="CB297" s="346"/>
      <c r="CC297" s="346"/>
      <c r="CD297" s="346"/>
      <c r="CE297" s="346"/>
      <c r="CF297" s="346"/>
      <c r="CG297" s="346"/>
      <c r="CH297" s="346"/>
      <c r="CI297" s="346"/>
      <c r="CJ297" s="346"/>
      <c r="CK297" s="346"/>
      <c r="CL297" s="346"/>
      <c r="CM297" s="346"/>
      <c r="CN297" s="346"/>
      <c r="CO297" s="346"/>
      <c r="CP297" s="346"/>
      <c r="CQ297" s="346"/>
    </row>
    <row r="298" spans="1:95" ht="16.5" customHeight="1">
      <c r="A298" s="399"/>
      <c r="B298" s="399"/>
      <c r="C298" s="399"/>
      <c r="D298" s="399"/>
      <c r="E298" s="399"/>
      <c r="F298" s="399"/>
      <c r="G298" s="346"/>
      <c r="H298" s="401"/>
      <c r="I298" s="401"/>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346"/>
      <c r="AY298" s="346"/>
      <c r="AZ298" s="346"/>
      <c r="BA298" s="346"/>
      <c r="BB298" s="346"/>
      <c r="BC298" s="346"/>
      <c r="BD298" s="346"/>
      <c r="BE298" s="346"/>
      <c r="BF298" s="346"/>
      <c r="BG298" s="346"/>
      <c r="BH298" s="346"/>
      <c r="BI298" s="346"/>
      <c r="BJ298" s="346"/>
      <c r="BK298" s="346"/>
      <c r="BL298" s="346"/>
      <c r="BM298" s="346"/>
      <c r="BN298" s="346"/>
      <c r="BO298" s="346"/>
      <c r="BP298" s="346"/>
      <c r="BQ298" s="346"/>
      <c r="BR298" s="346"/>
      <c r="BS298" s="346"/>
      <c r="BT298" s="346"/>
      <c r="BU298" s="346"/>
      <c r="BV298" s="346"/>
      <c r="BW298" s="346"/>
      <c r="BX298" s="346"/>
      <c r="BY298" s="346"/>
      <c r="BZ298" s="346"/>
      <c r="CA298" s="346"/>
      <c r="CB298" s="346"/>
      <c r="CC298" s="346"/>
      <c r="CD298" s="346"/>
      <c r="CE298" s="346"/>
      <c r="CF298" s="346"/>
      <c r="CG298" s="346"/>
      <c r="CH298" s="346"/>
      <c r="CI298" s="346"/>
      <c r="CJ298" s="346"/>
      <c r="CK298" s="346"/>
      <c r="CL298" s="346"/>
      <c r="CM298" s="346"/>
      <c r="CN298" s="346"/>
      <c r="CO298" s="346"/>
      <c r="CP298" s="346"/>
      <c r="CQ298" s="346"/>
    </row>
    <row r="299" spans="1:95" ht="16.5" customHeight="1">
      <c r="A299" s="399"/>
      <c r="B299" s="399"/>
      <c r="C299" s="399"/>
      <c r="D299" s="399"/>
      <c r="E299" s="399"/>
      <c r="F299" s="399"/>
      <c r="G299" s="346"/>
      <c r="H299" s="401"/>
      <c r="I299" s="401"/>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346"/>
      <c r="AY299" s="346"/>
      <c r="AZ299" s="346"/>
      <c r="BA299" s="346"/>
      <c r="BB299" s="346"/>
      <c r="BC299" s="346"/>
      <c r="BD299" s="346"/>
      <c r="BE299" s="346"/>
      <c r="BF299" s="346"/>
      <c r="BG299" s="346"/>
      <c r="BH299" s="346"/>
      <c r="BI299" s="346"/>
      <c r="BJ299" s="346"/>
      <c r="BK299" s="346"/>
      <c r="BL299" s="346"/>
      <c r="BM299" s="346"/>
      <c r="BN299" s="346"/>
      <c r="BO299" s="346"/>
      <c r="BP299" s="346"/>
      <c r="BQ299" s="346"/>
      <c r="BR299" s="346"/>
      <c r="BS299" s="346"/>
      <c r="BT299" s="346"/>
      <c r="BU299" s="346"/>
      <c r="BV299" s="346"/>
      <c r="BW299" s="346"/>
      <c r="BX299" s="346"/>
      <c r="BY299" s="346"/>
      <c r="BZ299" s="346"/>
      <c r="CA299" s="346"/>
      <c r="CB299" s="346"/>
      <c r="CC299" s="346"/>
      <c r="CD299" s="346"/>
      <c r="CE299" s="346"/>
      <c r="CF299" s="346"/>
      <c r="CG299" s="346"/>
      <c r="CH299" s="346"/>
      <c r="CI299" s="346"/>
      <c r="CJ299" s="346"/>
      <c r="CK299" s="346"/>
      <c r="CL299" s="346"/>
      <c r="CM299" s="346"/>
      <c r="CN299" s="346"/>
      <c r="CO299" s="346"/>
      <c r="CP299" s="346"/>
      <c r="CQ299" s="346"/>
    </row>
    <row r="300" spans="1:95" ht="16.5" customHeight="1">
      <c r="A300" s="399"/>
      <c r="B300" s="399"/>
      <c r="C300" s="399"/>
      <c r="D300" s="399"/>
      <c r="E300" s="399"/>
      <c r="F300" s="399"/>
      <c r="G300" s="346"/>
      <c r="H300" s="401"/>
      <c r="I300" s="401"/>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346"/>
      <c r="AY300" s="346"/>
      <c r="AZ300" s="346"/>
      <c r="BA300" s="346"/>
      <c r="BB300" s="346"/>
      <c r="BC300" s="346"/>
      <c r="BD300" s="346"/>
      <c r="BE300" s="346"/>
      <c r="BF300" s="346"/>
      <c r="BG300" s="346"/>
      <c r="BH300" s="346"/>
      <c r="BI300" s="346"/>
      <c r="BJ300" s="346"/>
      <c r="BK300" s="346"/>
      <c r="BL300" s="346"/>
      <c r="BM300" s="346"/>
      <c r="BN300" s="346"/>
      <c r="BO300" s="346"/>
      <c r="BP300" s="346"/>
      <c r="BQ300" s="346"/>
      <c r="BR300" s="346"/>
      <c r="BS300" s="346"/>
      <c r="BT300" s="346"/>
      <c r="BU300" s="346"/>
      <c r="BV300" s="346"/>
      <c r="BW300" s="346"/>
      <c r="BX300" s="346"/>
      <c r="BY300" s="346"/>
      <c r="BZ300" s="346"/>
      <c r="CA300" s="346"/>
      <c r="CB300" s="346"/>
      <c r="CC300" s="346"/>
      <c r="CD300" s="346"/>
      <c r="CE300" s="346"/>
      <c r="CF300" s="346"/>
      <c r="CG300" s="346"/>
      <c r="CH300" s="346"/>
      <c r="CI300" s="346"/>
      <c r="CJ300" s="346"/>
      <c r="CK300" s="346"/>
      <c r="CL300" s="346"/>
      <c r="CM300" s="346"/>
      <c r="CN300" s="346"/>
      <c r="CO300" s="346"/>
      <c r="CP300" s="346"/>
      <c r="CQ300" s="346"/>
    </row>
    <row r="301" spans="1:95" ht="16.5" customHeight="1">
      <c r="A301" s="399"/>
      <c r="B301" s="399"/>
      <c r="C301" s="399"/>
      <c r="D301" s="399"/>
      <c r="E301" s="399"/>
      <c r="F301" s="399"/>
      <c r="G301" s="346"/>
      <c r="H301" s="401"/>
      <c r="I301" s="401"/>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346"/>
      <c r="AY301" s="346"/>
      <c r="AZ301" s="346"/>
      <c r="BA301" s="346"/>
      <c r="BB301" s="346"/>
      <c r="BC301" s="346"/>
      <c r="BD301" s="346"/>
      <c r="BE301" s="346"/>
      <c r="BF301" s="346"/>
      <c r="BG301" s="346"/>
      <c r="BH301" s="346"/>
      <c r="BI301" s="346"/>
      <c r="BJ301" s="346"/>
      <c r="BK301" s="346"/>
      <c r="BL301" s="346"/>
      <c r="BM301" s="346"/>
      <c r="BN301" s="346"/>
      <c r="BO301" s="346"/>
      <c r="BP301" s="346"/>
      <c r="BQ301" s="346"/>
      <c r="BR301" s="346"/>
      <c r="BS301" s="346"/>
      <c r="BT301" s="346"/>
      <c r="BU301" s="346"/>
      <c r="BV301" s="346"/>
      <c r="BW301" s="346"/>
      <c r="BX301" s="346"/>
      <c r="BY301" s="346"/>
      <c r="BZ301" s="346"/>
      <c r="CA301" s="346"/>
      <c r="CB301" s="346"/>
      <c r="CC301" s="346"/>
      <c r="CD301" s="346"/>
      <c r="CE301" s="346"/>
      <c r="CF301" s="346"/>
      <c r="CG301" s="346"/>
      <c r="CH301" s="346"/>
      <c r="CI301" s="346"/>
      <c r="CJ301" s="346"/>
      <c r="CK301" s="346"/>
      <c r="CL301" s="346"/>
      <c r="CM301" s="346"/>
      <c r="CN301" s="346"/>
      <c r="CO301" s="346"/>
      <c r="CP301" s="346"/>
      <c r="CQ301" s="346"/>
    </row>
    <row r="302" spans="1:95" ht="16.5" customHeight="1">
      <c r="A302" s="399"/>
      <c r="B302" s="399"/>
      <c r="C302" s="399"/>
      <c r="D302" s="399"/>
      <c r="E302" s="399"/>
      <c r="F302" s="399"/>
      <c r="G302" s="346"/>
      <c r="H302" s="401"/>
      <c r="I302" s="401"/>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346"/>
      <c r="AY302" s="346"/>
      <c r="AZ302" s="346"/>
      <c r="BA302" s="346"/>
      <c r="BB302" s="346"/>
      <c r="BC302" s="346"/>
      <c r="BD302" s="346"/>
      <c r="BE302" s="346"/>
      <c r="BF302" s="346"/>
      <c r="BG302" s="346"/>
      <c r="BH302" s="346"/>
      <c r="BI302" s="346"/>
      <c r="BJ302" s="346"/>
      <c r="BK302" s="346"/>
      <c r="BL302" s="346"/>
      <c r="BM302" s="346"/>
      <c r="BN302" s="346"/>
      <c r="BO302" s="346"/>
      <c r="BP302" s="346"/>
      <c r="BQ302" s="346"/>
      <c r="BR302" s="346"/>
      <c r="BS302" s="346"/>
      <c r="BT302" s="346"/>
      <c r="BU302" s="346"/>
      <c r="BV302" s="346"/>
      <c r="BW302" s="346"/>
      <c r="BX302" s="346"/>
      <c r="BY302" s="346"/>
      <c r="BZ302" s="346"/>
      <c r="CA302" s="346"/>
      <c r="CB302" s="346"/>
      <c r="CC302" s="346"/>
      <c r="CD302" s="346"/>
      <c r="CE302" s="346"/>
      <c r="CF302" s="346"/>
      <c r="CG302" s="346"/>
      <c r="CH302" s="346"/>
      <c r="CI302" s="346"/>
      <c r="CJ302" s="346"/>
      <c r="CK302" s="346"/>
      <c r="CL302" s="346"/>
      <c r="CM302" s="346"/>
      <c r="CN302" s="346"/>
      <c r="CO302" s="346"/>
      <c r="CP302" s="346"/>
      <c r="CQ302" s="346"/>
    </row>
    <row r="303" spans="1:95" ht="16.5" customHeight="1">
      <c r="A303" s="399"/>
      <c r="B303" s="399"/>
      <c r="C303" s="399"/>
      <c r="D303" s="399"/>
      <c r="E303" s="399"/>
      <c r="F303" s="399"/>
      <c r="G303" s="346"/>
      <c r="H303" s="401"/>
      <c r="I303" s="401"/>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346"/>
      <c r="AY303" s="346"/>
      <c r="AZ303" s="346"/>
      <c r="BA303" s="346"/>
      <c r="BB303" s="346"/>
      <c r="BC303" s="346"/>
      <c r="BD303" s="346"/>
      <c r="BE303" s="346"/>
      <c r="BF303" s="346"/>
      <c r="BG303" s="346"/>
      <c r="BH303" s="346"/>
      <c r="BI303" s="346"/>
      <c r="BJ303" s="346"/>
      <c r="BK303" s="346"/>
      <c r="BL303" s="346"/>
      <c r="BM303" s="346"/>
      <c r="BN303" s="346"/>
      <c r="BO303" s="346"/>
      <c r="BP303" s="346"/>
      <c r="BQ303" s="346"/>
      <c r="BR303" s="346"/>
      <c r="BS303" s="346"/>
      <c r="BT303" s="346"/>
      <c r="BU303" s="346"/>
      <c r="BV303" s="346"/>
      <c r="BW303" s="346"/>
      <c r="BX303" s="346"/>
      <c r="BY303" s="346"/>
      <c r="BZ303" s="346"/>
      <c r="CA303" s="346"/>
      <c r="CB303" s="346"/>
      <c r="CC303" s="346"/>
      <c r="CD303" s="346"/>
      <c r="CE303" s="346"/>
      <c r="CF303" s="346"/>
      <c r="CG303" s="346"/>
      <c r="CH303" s="346"/>
      <c r="CI303" s="346"/>
      <c r="CJ303" s="346"/>
      <c r="CK303" s="346"/>
      <c r="CL303" s="346"/>
      <c r="CM303" s="346"/>
      <c r="CN303" s="346"/>
      <c r="CO303" s="346"/>
      <c r="CP303" s="346"/>
      <c r="CQ303" s="346"/>
    </row>
    <row r="304" spans="1:95" ht="16.5" customHeight="1">
      <c r="A304" s="399"/>
      <c r="B304" s="399"/>
      <c r="C304" s="399"/>
      <c r="D304" s="399"/>
      <c r="E304" s="399"/>
      <c r="F304" s="399"/>
      <c r="G304" s="346"/>
      <c r="H304" s="401"/>
      <c r="I304" s="401"/>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346"/>
      <c r="AY304" s="346"/>
      <c r="AZ304" s="346"/>
      <c r="BA304" s="346"/>
      <c r="BB304" s="346"/>
      <c r="BC304" s="346"/>
      <c r="BD304" s="346"/>
      <c r="BE304" s="346"/>
      <c r="BF304" s="346"/>
      <c r="BG304" s="346"/>
      <c r="BH304" s="346"/>
      <c r="BI304" s="346"/>
      <c r="BJ304" s="346"/>
      <c r="BK304" s="346"/>
      <c r="BL304" s="346"/>
      <c r="BM304" s="346"/>
      <c r="BN304" s="346"/>
      <c r="BO304" s="346"/>
      <c r="BP304" s="346"/>
      <c r="BQ304" s="346"/>
      <c r="BR304" s="346"/>
      <c r="BS304" s="346"/>
      <c r="BT304" s="346"/>
      <c r="BU304" s="346"/>
      <c r="BV304" s="346"/>
      <c r="BW304" s="346"/>
      <c r="BX304" s="346"/>
      <c r="BY304" s="346"/>
      <c r="BZ304" s="346"/>
      <c r="CA304" s="346"/>
      <c r="CB304" s="346"/>
      <c r="CC304" s="346"/>
      <c r="CD304" s="346"/>
      <c r="CE304" s="346"/>
      <c r="CF304" s="346"/>
      <c r="CG304" s="346"/>
      <c r="CH304" s="346"/>
      <c r="CI304" s="346"/>
      <c r="CJ304" s="346"/>
      <c r="CK304" s="346"/>
      <c r="CL304" s="346"/>
      <c r="CM304" s="346"/>
      <c r="CN304" s="346"/>
      <c r="CO304" s="346"/>
      <c r="CP304" s="346"/>
      <c r="CQ304" s="346"/>
    </row>
    <row r="305" spans="1:95" ht="16.5" customHeight="1">
      <c r="A305" s="399"/>
      <c r="B305" s="399"/>
      <c r="C305" s="399"/>
      <c r="D305" s="399"/>
      <c r="E305" s="399"/>
      <c r="F305" s="399"/>
      <c r="G305" s="346"/>
      <c r="H305" s="401"/>
      <c r="I305" s="401"/>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346"/>
      <c r="AY305" s="346"/>
      <c r="AZ305" s="346"/>
      <c r="BA305" s="346"/>
      <c r="BB305" s="346"/>
      <c r="BC305" s="346"/>
      <c r="BD305" s="346"/>
      <c r="BE305" s="346"/>
      <c r="BF305" s="346"/>
      <c r="BG305" s="346"/>
      <c r="BH305" s="346"/>
      <c r="BI305" s="346"/>
      <c r="BJ305" s="346"/>
      <c r="BK305" s="346"/>
      <c r="BL305" s="346"/>
      <c r="BM305" s="346"/>
      <c r="BN305" s="346"/>
      <c r="BO305" s="346"/>
      <c r="BP305" s="346"/>
      <c r="BQ305" s="346"/>
      <c r="BR305" s="346"/>
      <c r="BS305" s="346"/>
      <c r="BT305" s="346"/>
      <c r="BU305" s="346"/>
      <c r="BV305" s="346"/>
      <c r="BW305" s="346"/>
      <c r="BX305" s="346"/>
      <c r="BY305" s="346"/>
      <c r="BZ305" s="346"/>
      <c r="CA305" s="346"/>
      <c r="CB305" s="346"/>
      <c r="CC305" s="346"/>
      <c r="CD305" s="346"/>
      <c r="CE305" s="346"/>
      <c r="CF305" s="346"/>
      <c r="CG305" s="346"/>
      <c r="CH305" s="346"/>
      <c r="CI305" s="346"/>
      <c r="CJ305" s="346"/>
      <c r="CK305" s="346"/>
      <c r="CL305" s="346"/>
      <c r="CM305" s="346"/>
      <c r="CN305" s="346"/>
      <c r="CO305" s="346"/>
      <c r="CP305" s="346"/>
      <c r="CQ305" s="346"/>
    </row>
    <row r="306" spans="1:95" ht="16.5" customHeight="1">
      <c r="A306" s="399"/>
      <c r="B306" s="399"/>
      <c r="C306" s="399"/>
      <c r="D306" s="399"/>
      <c r="E306" s="399"/>
      <c r="F306" s="399"/>
      <c r="G306" s="346"/>
      <c r="H306" s="401"/>
      <c r="I306" s="401"/>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346"/>
      <c r="AY306" s="346"/>
      <c r="AZ306" s="346"/>
      <c r="BA306" s="346"/>
      <c r="BB306" s="346"/>
      <c r="BC306" s="346"/>
      <c r="BD306" s="346"/>
      <c r="BE306" s="346"/>
      <c r="BF306" s="346"/>
      <c r="BG306" s="346"/>
      <c r="BH306" s="346"/>
      <c r="BI306" s="346"/>
      <c r="BJ306" s="346"/>
      <c r="BK306" s="346"/>
      <c r="BL306" s="346"/>
      <c r="BM306" s="346"/>
      <c r="BN306" s="346"/>
      <c r="BO306" s="346"/>
      <c r="BP306" s="346"/>
      <c r="BQ306" s="346"/>
      <c r="BR306" s="346"/>
      <c r="BS306" s="346"/>
      <c r="BT306" s="346"/>
      <c r="BU306" s="346"/>
      <c r="BV306" s="346"/>
      <c r="BW306" s="346"/>
      <c r="BX306" s="346"/>
      <c r="BY306" s="346"/>
      <c r="BZ306" s="346"/>
      <c r="CA306" s="346"/>
      <c r="CB306" s="346"/>
      <c r="CC306" s="346"/>
      <c r="CD306" s="346"/>
      <c r="CE306" s="346"/>
      <c r="CF306" s="346"/>
      <c r="CG306" s="346"/>
      <c r="CH306" s="346"/>
      <c r="CI306" s="346"/>
      <c r="CJ306" s="346"/>
      <c r="CK306" s="346"/>
      <c r="CL306" s="346"/>
      <c r="CM306" s="346"/>
      <c r="CN306" s="346"/>
      <c r="CO306" s="346"/>
      <c r="CP306" s="346"/>
      <c r="CQ306" s="346"/>
    </row>
    <row r="307" spans="1:95" ht="16.5" customHeight="1">
      <c r="A307" s="399"/>
      <c r="B307" s="399"/>
      <c r="C307" s="399"/>
      <c r="D307" s="399"/>
      <c r="E307" s="399"/>
      <c r="F307" s="399"/>
      <c r="G307" s="346"/>
      <c r="H307" s="401"/>
      <c r="I307" s="401"/>
      <c r="J307" s="346"/>
      <c r="K307" s="346"/>
      <c r="L307" s="346"/>
      <c r="M307" s="346"/>
      <c r="N307" s="346"/>
      <c r="O307" s="346"/>
      <c r="P307" s="346"/>
      <c r="Q307" s="346"/>
      <c r="R307" s="346"/>
      <c r="S307" s="346"/>
      <c r="T307" s="346"/>
      <c r="U307" s="346"/>
      <c r="V307" s="346"/>
      <c r="W307" s="346"/>
      <c r="X307" s="346"/>
      <c r="Y307" s="346"/>
      <c r="Z307" s="346"/>
      <c r="AA307" s="346"/>
      <c r="AB307" s="346"/>
      <c r="AC307" s="346"/>
      <c r="AD307" s="346"/>
      <c r="AE307" s="346"/>
      <c r="AF307" s="346"/>
      <c r="AG307" s="346"/>
      <c r="AH307" s="346"/>
      <c r="AI307" s="346"/>
      <c r="AJ307" s="346"/>
      <c r="AK307" s="346"/>
      <c r="AL307" s="346"/>
      <c r="AM307" s="346"/>
      <c r="AN307" s="346"/>
      <c r="AO307" s="346"/>
      <c r="AP307" s="346"/>
      <c r="AQ307" s="346"/>
      <c r="AR307" s="346"/>
      <c r="AS307" s="346"/>
      <c r="AT307" s="346"/>
      <c r="AU307" s="346"/>
      <c r="AV307" s="346"/>
      <c r="AW307" s="346"/>
      <c r="AX307" s="346"/>
      <c r="AY307" s="346"/>
      <c r="AZ307" s="346"/>
      <c r="BA307" s="346"/>
      <c r="BB307" s="346"/>
      <c r="BC307" s="346"/>
      <c r="BD307" s="346"/>
      <c r="BE307" s="346"/>
      <c r="BF307" s="346"/>
      <c r="BG307" s="346"/>
      <c r="BH307" s="346"/>
      <c r="BI307" s="346"/>
      <c r="BJ307" s="346"/>
      <c r="BK307" s="346"/>
      <c r="BL307" s="346"/>
      <c r="BM307" s="346"/>
      <c r="BN307" s="346"/>
      <c r="BO307" s="346"/>
      <c r="BP307" s="346"/>
      <c r="BQ307" s="346"/>
      <c r="BR307" s="346"/>
      <c r="BS307" s="346"/>
      <c r="BT307" s="346"/>
      <c r="BU307" s="346"/>
      <c r="BV307" s="346"/>
      <c r="BW307" s="346"/>
      <c r="BX307" s="346"/>
      <c r="BY307" s="346"/>
      <c r="BZ307" s="346"/>
      <c r="CA307" s="346"/>
      <c r="CB307" s="346"/>
      <c r="CC307" s="346"/>
      <c r="CD307" s="346"/>
      <c r="CE307" s="346"/>
      <c r="CF307" s="346"/>
      <c r="CG307" s="346"/>
      <c r="CH307" s="346"/>
      <c r="CI307" s="346"/>
      <c r="CJ307" s="346"/>
      <c r="CK307" s="346"/>
      <c r="CL307" s="346"/>
      <c r="CM307" s="346"/>
      <c r="CN307" s="346"/>
      <c r="CO307" s="346"/>
      <c r="CP307" s="346"/>
      <c r="CQ307" s="346"/>
    </row>
    <row r="308" spans="1:95" ht="16.5" customHeight="1">
      <c r="A308" s="399"/>
      <c r="B308" s="399"/>
      <c r="C308" s="399"/>
      <c r="D308" s="399"/>
      <c r="E308" s="399"/>
      <c r="F308" s="399"/>
      <c r="G308" s="346"/>
      <c r="H308" s="401"/>
      <c r="I308" s="401"/>
      <c r="J308" s="346"/>
      <c r="K308" s="346"/>
      <c r="L308" s="346"/>
      <c r="M308" s="346"/>
      <c r="N308" s="346"/>
      <c r="O308" s="346"/>
      <c r="P308" s="346"/>
      <c r="Q308" s="346"/>
      <c r="R308" s="346"/>
      <c r="S308" s="346"/>
      <c r="T308" s="346"/>
      <c r="U308" s="346"/>
      <c r="V308" s="346"/>
      <c r="W308" s="346"/>
      <c r="X308" s="346"/>
      <c r="Y308" s="346"/>
      <c r="Z308" s="346"/>
      <c r="AA308" s="346"/>
      <c r="AB308" s="346"/>
      <c r="AC308" s="346"/>
      <c r="AD308" s="346"/>
      <c r="AE308" s="346"/>
      <c r="AF308" s="346"/>
      <c r="AG308" s="346"/>
      <c r="AH308" s="346"/>
      <c r="AI308" s="346"/>
      <c r="AJ308" s="346"/>
      <c r="AK308" s="346"/>
      <c r="AL308" s="346"/>
      <c r="AM308" s="346"/>
      <c r="AN308" s="346"/>
      <c r="AO308" s="346"/>
      <c r="AP308" s="346"/>
      <c r="AQ308" s="346"/>
      <c r="AR308" s="346"/>
      <c r="AS308" s="346"/>
      <c r="AT308" s="346"/>
      <c r="AU308" s="346"/>
      <c r="AV308" s="346"/>
      <c r="AW308" s="346"/>
      <c r="AX308" s="346"/>
      <c r="AY308" s="346"/>
      <c r="AZ308" s="346"/>
      <c r="BA308" s="346"/>
      <c r="BB308" s="346"/>
      <c r="BC308" s="346"/>
      <c r="BD308" s="346"/>
      <c r="BE308" s="346"/>
      <c r="BF308" s="346"/>
      <c r="BG308" s="346"/>
      <c r="BH308" s="346"/>
      <c r="BI308" s="346"/>
      <c r="BJ308" s="346"/>
      <c r="BK308" s="346"/>
      <c r="BL308" s="346"/>
      <c r="BM308" s="346"/>
      <c r="BN308" s="346"/>
      <c r="BO308" s="346"/>
      <c r="BP308" s="346"/>
      <c r="BQ308" s="346"/>
      <c r="BR308" s="346"/>
      <c r="BS308" s="346"/>
      <c r="BT308" s="346"/>
      <c r="BU308" s="346"/>
      <c r="BV308" s="346"/>
      <c r="BW308" s="346"/>
      <c r="BX308" s="346"/>
      <c r="BY308" s="346"/>
      <c r="BZ308" s="346"/>
      <c r="CA308" s="346"/>
      <c r="CB308" s="346"/>
      <c r="CC308" s="346"/>
      <c r="CD308" s="346"/>
      <c r="CE308" s="346"/>
      <c r="CF308" s="346"/>
      <c r="CG308" s="346"/>
      <c r="CH308" s="346"/>
      <c r="CI308" s="346"/>
      <c r="CJ308" s="346"/>
      <c r="CK308" s="346"/>
      <c r="CL308" s="346"/>
      <c r="CM308" s="346"/>
      <c r="CN308" s="346"/>
      <c r="CO308" s="346"/>
      <c r="CP308" s="346"/>
      <c r="CQ308" s="346"/>
    </row>
    <row r="309" spans="1:95" ht="16.5" customHeight="1">
      <c r="A309" s="399"/>
      <c r="B309" s="399"/>
      <c r="C309" s="399"/>
      <c r="D309" s="399"/>
      <c r="E309" s="399"/>
      <c r="F309" s="399"/>
      <c r="G309" s="346"/>
      <c r="H309" s="401"/>
      <c r="I309" s="401"/>
      <c r="J309" s="346"/>
      <c r="K309" s="346"/>
      <c r="L309" s="346"/>
      <c r="M309" s="346"/>
      <c r="N309" s="346"/>
      <c r="O309" s="346"/>
      <c r="P309" s="346"/>
      <c r="Q309" s="346"/>
      <c r="R309" s="346"/>
      <c r="S309" s="346"/>
      <c r="T309" s="346"/>
      <c r="U309" s="346"/>
      <c r="V309" s="346"/>
      <c r="W309" s="346"/>
      <c r="X309" s="346"/>
      <c r="Y309" s="346"/>
      <c r="Z309" s="346"/>
      <c r="AA309" s="346"/>
      <c r="AB309" s="346"/>
      <c r="AC309" s="346"/>
      <c r="AD309" s="346"/>
      <c r="AE309" s="346"/>
      <c r="AF309" s="346"/>
      <c r="AG309" s="346"/>
      <c r="AH309" s="346"/>
      <c r="AI309" s="346"/>
      <c r="AJ309" s="346"/>
      <c r="AK309" s="346"/>
      <c r="AL309" s="346"/>
      <c r="AM309" s="346"/>
      <c r="AN309" s="346"/>
      <c r="AO309" s="346"/>
      <c r="AP309" s="346"/>
      <c r="AQ309" s="346"/>
      <c r="AR309" s="346"/>
      <c r="AS309" s="346"/>
      <c r="AT309" s="346"/>
      <c r="AU309" s="346"/>
      <c r="AV309" s="346"/>
      <c r="AW309" s="346"/>
      <c r="AX309" s="346"/>
      <c r="AY309" s="346"/>
      <c r="AZ309" s="346"/>
      <c r="BA309" s="346"/>
      <c r="BB309" s="346"/>
      <c r="BC309" s="346"/>
      <c r="BD309" s="346"/>
      <c r="BE309" s="346"/>
      <c r="BF309" s="346"/>
      <c r="BG309" s="346"/>
      <c r="BH309" s="346"/>
      <c r="BI309" s="346"/>
      <c r="BJ309" s="346"/>
      <c r="BK309" s="346"/>
      <c r="BL309" s="346"/>
      <c r="BM309" s="346"/>
      <c r="BN309" s="346"/>
      <c r="BO309" s="346"/>
      <c r="BP309" s="346"/>
      <c r="BQ309" s="346"/>
      <c r="BR309" s="346"/>
      <c r="BS309" s="346"/>
      <c r="BT309" s="346"/>
      <c r="BU309" s="346"/>
      <c r="BV309" s="346"/>
      <c r="BW309" s="346"/>
      <c r="BX309" s="346"/>
      <c r="BY309" s="346"/>
      <c r="BZ309" s="346"/>
      <c r="CA309" s="346"/>
      <c r="CB309" s="346"/>
      <c r="CC309" s="346"/>
      <c r="CD309" s="346"/>
      <c r="CE309" s="346"/>
      <c r="CF309" s="346"/>
      <c r="CG309" s="346"/>
      <c r="CH309" s="346"/>
      <c r="CI309" s="346"/>
      <c r="CJ309" s="346"/>
      <c r="CK309" s="346"/>
      <c r="CL309" s="346"/>
      <c r="CM309" s="346"/>
      <c r="CN309" s="346"/>
      <c r="CO309" s="346"/>
      <c r="CP309" s="346"/>
      <c r="CQ309" s="346"/>
    </row>
    <row r="310" spans="1:95" ht="16.5" customHeight="1">
      <c r="A310" s="399"/>
      <c r="B310" s="399"/>
      <c r="C310" s="399"/>
      <c r="D310" s="399"/>
      <c r="E310" s="399"/>
      <c r="F310" s="399"/>
      <c r="G310" s="346"/>
      <c r="H310" s="401"/>
      <c r="I310" s="401"/>
      <c r="J310" s="346"/>
      <c r="K310" s="346"/>
      <c r="L310" s="346"/>
      <c r="M310" s="346"/>
      <c r="N310" s="346"/>
      <c r="O310" s="346"/>
      <c r="P310" s="346"/>
      <c r="Q310" s="346"/>
      <c r="R310" s="346"/>
      <c r="S310" s="346"/>
      <c r="T310" s="346"/>
      <c r="U310" s="346"/>
      <c r="V310" s="346"/>
      <c r="W310" s="346"/>
      <c r="X310" s="346"/>
      <c r="Y310" s="346"/>
      <c r="Z310" s="346"/>
      <c r="AA310" s="346"/>
      <c r="AB310" s="346"/>
      <c r="AC310" s="346"/>
      <c r="AD310" s="346"/>
      <c r="AE310" s="346"/>
      <c r="AF310" s="346"/>
      <c r="AG310" s="346"/>
      <c r="AH310" s="346"/>
      <c r="AI310" s="346"/>
      <c r="AJ310" s="346"/>
      <c r="AK310" s="346"/>
      <c r="AL310" s="346"/>
      <c r="AM310" s="346"/>
      <c r="AN310" s="346"/>
      <c r="AO310" s="346"/>
      <c r="AP310" s="346"/>
      <c r="AQ310" s="346"/>
      <c r="AR310" s="346"/>
      <c r="AS310" s="346"/>
      <c r="AT310" s="346"/>
      <c r="AU310" s="346"/>
      <c r="AV310" s="346"/>
      <c r="AW310" s="346"/>
      <c r="AX310" s="346"/>
      <c r="AY310" s="346"/>
      <c r="AZ310" s="346"/>
      <c r="BA310" s="346"/>
      <c r="BB310" s="346"/>
      <c r="BC310" s="346"/>
      <c r="BD310" s="346"/>
      <c r="BE310" s="346"/>
      <c r="BF310" s="346"/>
      <c r="BG310" s="346"/>
      <c r="BH310" s="346"/>
      <c r="BI310" s="346"/>
      <c r="BJ310" s="346"/>
      <c r="BK310" s="346"/>
      <c r="BL310" s="346"/>
      <c r="BM310" s="346"/>
      <c r="BN310" s="346"/>
      <c r="BO310" s="346"/>
      <c r="BP310" s="346"/>
      <c r="BQ310" s="346"/>
      <c r="BR310" s="346"/>
      <c r="BS310" s="346"/>
      <c r="BT310" s="346"/>
      <c r="BU310" s="346"/>
      <c r="BV310" s="346"/>
      <c r="BW310" s="346"/>
      <c r="BX310" s="346"/>
      <c r="BY310" s="346"/>
      <c r="BZ310" s="346"/>
      <c r="CA310" s="346"/>
      <c r="CB310" s="346"/>
      <c r="CC310" s="346"/>
      <c r="CD310" s="346"/>
      <c r="CE310" s="346"/>
      <c r="CF310" s="346"/>
      <c r="CG310" s="346"/>
      <c r="CH310" s="346"/>
      <c r="CI310" s="346"/>
      <c r="CJ310" s="346"/>
      <c r="CK310" s="346"/>
      <c r="CL310" s="346"/>
      <c r="CM310" s="346"/>
      <c r="CN310" s="346"/>
      <c r="CO310" s="346"/>
      <c r="CP310" s="346"/>
      <c r="CQ310" s="346"/>
    </row>
    <row r="311" spans="1:95" ht="16.5" customHeight="1">
      <c r="A311" s="399"/>
      <c r="B311" s="399"/>
      <c r="C311" s="399"/>
      <c r="D311" s="399"/>
      <c r="E311" s="399"/>
      <c r="F311" s="399"/>
      <c r="G311" s="346"/>
      <c r="H311" s="401"/>
      <c r="I311" s="401"/>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6"/>
      <c r="AY311" s="346"/>
      <c r="AZ311" s="346"/>
      <c r="BA311" s="346"/>
      <c r="BB311" s="346"/>
      <c r="BC311" s="346"/>
      <c r="BD311" s="346"/>
      <c r="BE311" s="346"/>
      <c r="BF311" s="346"/>
      <c r="BG311" s="346"/>
      <c r="BH311" s="346"/>
      <c r="BI311" s="346"/>
      <c r="BJ311" s="346"/>
      <c r="BK311" s="346"/>
      <c r="BL311" s="346"/>
      <c r="BM311" s="346"/>
      <c r="BN311" s="346"/>
      <c r="BO311" s="346"/>
      <c r="BP311" s="346"/>
      <c r="BQ311" s="346"/>
      <c r="BR311" s="346"/>
      <c r="BS311" s="346"/>
      <c r="BT311" s="346"/>
      <c r="BU311" s="346"/>
      <c r="BV311" s="346"/>
      <c r="BW311" s="346"/>
      <c r="BX311" s="346"/>
      <c r="BY311" s="346"/>
      <c r="BZ311" s="346"/>
      <c r="CA311" s="346"/>
      <c r="CB311" s="346"/>
      <c r="CC311" s="346"/>
      <c r="CD311" s="346"/>
      <c r="CE311" s="346"/>
      <c r="CF311" s="346"/>
      <c r="CG311" s="346"/>
      <c r="CH311" s="346"/>
      <c r="CI311" s="346"/>
      <c r="CJ311" s="346"/>
      <c r="CK311" s="346"/>
      <c r="CL311" s="346"/>
      <c r="CM311" s="346"/>
      <c r="CN311" s="346"/>
      <c r="CO311" s="346"/>
      <c r="CP311" s="346"/>
      <c r="CQ311" s="346"/>
    </row>
    <row r="312" spans="1:95" ht="16.5" customHeight="1">
      <c r="A312" s="399"/>
      <c r="B312" s="399"/>
      <c r="C312" s="399"/>
      <c r="D312" s="399"/>
      <c r="E312" s="399"/>
      <c r="F312" s="399"/>
      <c r="G312" s="346"/>
      <c r="H312" s="401"/>
      <c r="I312" s="401"/>
      <c r="J312" s="346"/>
      <c r="K312" s="346"/>
      <c r="L312" s="346"/>
      <c r="M312" s="346"/>
      <c r="N312" s="346"/>
      <c r="O312" s="346"/>
      <c r="P312" s="346"/>
      <c r="Q312" s="346"/>
      <c r="R312" s="346"/>
      <c r="S312" s="346"/>
      <c r="T312" s="346"/>
      <c r="U312" s="346"/>
      <c r="V312" s="346"/>
      <c r="W312" s="346"/>
      <c r="X312" s="346"/>
      <c r="Y312" s="346"/>
      <c r="Z312" s="346"/>
      <c r="AA312" s="346"/>
      <c r="AB312" s="346"/>
      <c r="AC312" s="346"/>
      <c r="AD312" s="346"/>
      <c r="AE312" s="346"/>
      <c r="AF312" s="346"/>
      <c r="AG312" s="346"/>
      <c r="AH312" s="346"/>
      <c r="AI312" s="346"/>
      <c r="AJ312" s="346"/>
      <c r="AK312" s="346"/>
      <c r="AL312" s="346"/>
      <c r="AM312" s="346"/>
      <c r="AN312" s="346"/>
      <c r="AO312" s="346"/>
      <c r="AP312" s="346"/>
      <c r="AQ312" s="346"/>
      <c r="AR312" s="346"/>
      <c r="AS312" s="346"/>
      <c r="AT312" s="346"/>
      <c r="AU312" s="346"/>
      <c r="AV312" s="346"/>
      <c r="AW312" s="346"/>
      <c r="AX312" s="346"/>
      <c r="AY312" s="346"/>
      <c r="AZ312" s="346"/>
      <c r="BA312" s="346"/>
      <c r="BB312" s="346"/>
      <c r="BC312" s="346"/>
      <c r="BD312" s="346"/>
      <c r="BE312" s="346"/>
      <c r="BF312" s="346"/>
      <c r="BG312" s="346"/>
      <c r="BH312" s="346"/>
      <c r="BI312" s="346"/>
      <c r="BJ312" s="346"/>
      <c r="BK312" s="346"/>
      <c r="BL312" s="346"/>
      <c r="BM312" s="346"/>
      <c r="BN312" s="346"/>
      <c r="BO312" s="346"/>
      <c r="BP312" s="346"/>
      <c r="BQ312" s="346"/>
      <c r="BR312" s="346"/>
      <c r="BS312" s="346"/>
      <c r="BT312" s="346"/>
      <c r="BU312" s="346"/>
      <c r="BV312" s="346"/>
      <c r="BW312" s="346"/>
      <c r="BX312" s="346"/>
      <c r="BY312" s="346"/>
      <c r="BZ312" s="346"/>
      <c r="CA312" s="346"/>
      <c r="CB312" s="346"/>
      <c r="CC312" s="346"/>
      <c r="CD312" s="346"/>
      <c r="CE312" s="346"/>
      <c r="CF312" s="346"/>
      <c r="CG312" s="346"/>
      <c r="CH312" s="346"/>
      <c r="CI312" s="346"/>
      <c r="CJ312" s="346"/>
      <c r="CK312" s="346"/>
      <c r="CL312" s="346"/>
      <c r="CM312" s="346"/>
      <c r="CN312" s="346"/>
      <c r="CO312" s="346"/>
      <c r="CP312" s="346"/>
      <c r="CQ312" s="346"/>
    </row>
  </sheetData>
  <mergeCells count="1011">
    <mergeCell ref="BI104:BI107"/>
    <mergeCell ref="BJ104:BJ107"/>
    <mergeCell ref="BK104:BK107"/>
    <mergeCell ref="BL104:BL107"/>
    <mergeCell ref="BM104:BM107"/>
    <mergeCell ref="AH104:AH107"/>
    <mergeCell ref="AI104:AI107"/>
    <mergeCell ref="AJ104:AJ107"/>
    <mergeCell ref="BF104:BF107"/>
    <mergeCell ref="BG104:BG107"/>
    <mergeCell ref="BH104:BH107"/>
    <mergeCell ref="AA104:AA107"/>
    <mergeCell ref="AB104:AB107"/>
    <mergeCell ref="AC104:AC107"/>
    <mergeCell ref="AD104:AD107"/>
    <mergeCell ref="AE104:AE107"/>
    <mergeCell ref="AF104:AF107"/>
    <mergeCell ref="U104:U107"/>
    <mergeCell ref="V104:V107"/>
    <mergeCell ref="W104:W107"/>
    <mergeCell ref="X104:X107"/>
    <mergeCell ref="Y104:Y107"/>
    <mergeCell ref="Z104:Z107"/>
    <mergeCell ref="O104:O107"/>
    <mergeCell ref="P104:P107"/>
    <mergeCell ref="Q104:Q107"/>
    <mergeCell ref="R104:R107"/>
    <mergeCell ref="S104:S107"/>
    <mergeCell ref="T104:T107"/>
    <mergeCell ref="H104:H107"/>
    <mergeCell ref="J104:J107"/>
    <mergeCell ref="K104:K107"/>
    <mergeCell ref="L104:L107"/>
    <mergeCell ref="M104:M107"/>
    <mergeCell ref="N104:N107"/>
    <mergeCell ref="BI98:BI102"/>
    <mergeCell ref="BJ98:BJ102"/>
    <mergeCell ref="BK98:BK102"/>
    <mergeCell ref="BL98:BL102"/>
    <mergeCell ref="BM98:BM102"/>
    <mergeCell ref="A104:A107"/>
    <mergeCell ref="B104:B107"/>
    <mergeCell ref="C104:C107"/>
    <mergeCell ref="D104:D107"/>
    <mergeCell ref="G104:G107"/>
    <mergeCell ref="AH98:AH102"/>
    <mergeCell ref="AI98:AI102"/>
    <mergeCell ref="AJ98:AJ102"/>
    <mergeCell ref="BF98:BF102"/>
    <mergeCell ref="BG98:BG102"/>
    <mergeCell ref="BH98:BH102"/>
    <mergeCell ref="AA98:AA102"/>
    <mergeCell ref="AB98:AB102"/>
    <mergeCell ref="AC98:AC102"/>
    <mergeCell ref="AD98:AD102"/>
    <mergeCell ref="AE98:AE102"/>
    <mergeCell ref="AF98:AF102"/>
    <mergeCell ref="U98:U102"/>
    <mergeCell ref="V98:V102"/>
    <mergeCell ref="W98:W102"/>
    <mergeCell ref="X98:X102"/>
    <mergeCell ref="Y98:Y102"/>
    <mergeCell ref="Z98:Z102"/>
    <mergeCell ref="O98:O102"/>
    <mergeCell ref="P98:P102"/>
    <mergeCell ref="Q98:Q102"/>
    <mergeCell ref="R98:R102"/>
    <mergeCell ref="S98:S102"/>
    <mergeCell ref="T98:T102"/>
    <mergeCell ref="H98:H102"/>
    <mergeCell ref="J98:J102"/>
    <mergeCell ref="K98:K102"/>
    <mergeCell ref="L98:L102"/>
    <mergeCell ref="M98:M102"/>
    <mergeCell ref="N98:N102"/>
    <mergeCell ref="BI92:BI96"/>
    <mergeCell ref="BJ92:BJ96"/>
    <mergeCell ref="BK92:BK96"/>
    <mergeCell ref="BL92:BL96"/>
    <mergeCell ref="BM92:BM96"/>
    <mergeCell ref="A98:A102"/>
    <mergeCell ref="B98:B102"/>
    <mergeCell ref="C98:C102"/>
    <mergeCell ref="D98:D102"/>
    <mergeCell ref="G98:G102"/>
    <mergeCell ref="AH92:AH96"/>
    <mergeCell ref="AI92:AI96"/>
    <mergeCell ref="AJ92:AJ96"/>
    <mergeCell ref="BF92:BF96"/>
    <mergeCell ref="BG92:BG96"/>
    <mergeCell ref="BH92:BH96"/>
    <mergeCell ref="AA92:AA96"/>
    <mergeCell ref="AB92:AB96"/>
    <mergeCell ref="AC92:AC96"/>
    <mergeCell ref="AD92:AD96"/>
    <mergeCell ref="AE92:AE96"/>
    <mergeCell ref="AF92:AF96"/>
    <mergeCell ref="U92:U96"/>
    <mergeCell ref="V92:V96"/>
    <mergeCell ref="W92:W96"/>
    <mergeCell ref="X92:X96"/>
    <mergeCell ref="Y92:Y96"/>
    <mergeCell ref="Z92:Z96"/>
    <mergeCell ref="O92:O96"/>
    <mergeCell ref="P92:P96"/>
    <mergeCell ref="Q92:Q96"/>
    <mergeCell ref="R92:R96"/>
    <mergeCell ref="S92:S96"/>
    <mergeCell ref="T92:T96"/>
    <mergeCell ref="H92:H96"/>
    <mergeCell ref="J92:J96"/>
    <mergeCell ref="K92:K96"/>
    <mergeCell ref="L92:L96"/>
    <mergeCell ref="M92:M96"/>
    <mergeCell ref="N92:N96"/>
    <mergeCell ref="BI86:BI91"/>
    <mergeCell ref="T86:T91"/>
    <mergeCell ref="H86:H91"/>
    <mergeCell ref="J86:J91"/>
    <mergeCell ref="K86:K91"/>
    <mergeCell ref="L86:L91"/>
    <mergeCell ref="M86:M91"/>
    <mergeCell ref="N86:N91"/>
    <mergeCell ref="BJ86:BJ91"/>
    <mergeCell ref="BK86:BK91"/>
    <mergeCell ref="BL86:BL91"/>
    <mergeCell ref="BM86:BM91"/>
    <mergeCell ref="A92:A96"/>
    <mergeCell ref="B92:B96"/>
    <mergeCell ref="C92:C96"/>
    <mergeCell ref="D92:D96"/>
    <mergeCell ref="G92:G96"/>
    <mergeCell ref="AH86:AH91"/>
    <mergeCell ref="AI86:AI91"/>
    <mergeCell ref="AJ86:AJ91"/>
    <mergeCell ref="BF86:BF91"/>
    <mergeCell ref="BG86:BG91"/>
    <mergeCell ref="BH86:BH91"/>
    <mergeCell ref="AA86:AA91"/>
    <mergeCell ref="AB86:AB91"/>
    <mergeCell ref="AC86:AC91"/>
    <mergeCell ref="AD86:AD91"/>
    <mergeCell ref="AE86:AE91"/>
    <mergeCell ref="AF86:AF91"/>
    <mergeCell ref="U86:U91"/>
    <mergeCell ref="V86:V91"/>
    <mergeCell ref="W86:W91"/>
    <mergeCell ref="X86:X91"/>
    <mergeCell ref="Y86:Y91"/>
    <mergeCell ref="Z86:Z91"/>
    <mergeCell ref="O86:O91"/>
    <mergeCell ref="P86:P91"/>
    <mergeCell ref="Q86:Q91"/>
    <mergeCell ref="R86:R91"/>
    <mergeCell ref="S86:S91"/>
    <mergeCell ref="BI81:BI85"/>
    <mergeCell ref="BJ81:BJ85"/>
    <mergeCell ref="BK81:BK85"/>
    <mergeCell ref="BL81:BL85"/>
    <mergeCell ref="BM81:BM85"/>
    <mergeCell ref="A86:A91"/>
    <mergeCell ref="B86:B91"/>
    <mergeCell ref="C86:C91"/>
    <mergeCell ref="D86:D91"/>
    <mergeCell ref="G86:G91"/>
    <mergeCell ref="AH81:AH85"/>
    <mergeCell ref="AI81:AI85"/>
    <mergeCell ref="AJ81:AJ85"/>
    <mergeCell ref="BF81:BF85"/>
    <mergeCell ref="BG81:BG85"/>
    <mergeCell ref="BH81:BH85"/>
    <mergeCell ref="AA81:AA85"/>
    <mergeCell ref="AB81:AB85"/>
    <mergeCell ref="AC81:AC85"/>
    <mergeCell ref="AD81:AD85"/>
    <mergeCell ref="AE81:AE85"/>
    <mergeCell ref="AF81:AF85"/>
    <mergeCell ref="U81:U85"/>
    <mergeCell ref="V81:V85"/>
    <mergeCell ref="W81:W85"/>
    <mergeCell ref="X81:X85"/>
    <mergeCell ref="Y81:Y85"/>
    <mergeCell ref="Z81:Z85"/>
    <mergeCell ref="O81:O85"/>
    <mergeCell ref="P81:P85"/>
    <mergeCell ref="Q81:Q85"/>
    <mergeCell ref="R81:R85"/>
    <mergeCell ref="S81:S85"/>
    <mergeCell ref="T81:T85"/>
    <mergeCell ref="H81:H85"/>
    <mergeCell ref="J81:J85"/>
    <mergeCell ref="K81:K85"/>
    <mergeCell ref="L81:L85"/>
    <mergeCell ref="M81:M85"/>
    <mergeCell ref="N81:N85"/>
    <mergeCell ref="BJ78:BJ80"/>
    <mergeCell ref="BK78:BK80"/>
    <mergeCell ref="BL78:BL80"/>
    <mergeCell ref="BM78:BM80"/>
    <mergeCell ref="A81:A85"/>
    <mergeCell ref="B81:B85"/>
    <mergeCell ref="C81:C85"/>
    <mergeCell ref="D81:D85"/>
    <mergeCell ref="F81:F85"/>
    <mergeCell ref="G81:G85"/>
    <mergeCell ref="AI78:AI80"/>
    <mergeCell ref="AJ78:AJ80"/>
    <mergeCell ref="BF78:BF80"/>
    <mergeCell ref="BG78:BG80"/>
    <mergeCell ref="BH78:BH80"/>
    <mergeCell ref="BI78:BI80"/>
    <mergeCell ref="AB78:AB80"/>
    <mergeCell ref="AC78:AC80"/>
    <mergeCell ref="AD78:AD80"/>
    <mergeCell ref="AE78:AE80"/>
    <mergeCell ref="AF78:AF80"/>
    <mergeCell ref="AH78:AH80"/>
    <mergeCell ref="V78:V80"/>
    <mergeCell ref="W78:W80"/>
    <mergeCell ref="X78:X80"/>
    <mergeCell ref="Y78:Y80"/>
    <mergeCell ref="Z78:Z80"/>
    <mergeCell ref="AA78:AA80"/>
    <mergeCell ref="P78:P80"/>
    <mergeCell ref="Q78:Q80"/>
    <mergeCell ref="R78:R80"/>
    <mergeCell ref="S78:S80"/>
    <mergeCell ref="T78:T80"/>
    <mergeCell ref="U78:U80"/>
    <mergeCell ref="J78:J80"/>
    <mergeCell ref="K78:K80"/>
    <mergeCell ref="L78:L80"/>
    <mergeCell ref="M78:M80"/>
    <mergeCell ref="N78:N80"/>
    <mergeCell ref="O78:O80"/>
    <mergeCell ref="BK74:BK77"/>
    <mergeCell ref="V74:V77"/>
    <mergeCell ref="K74:K77"/>
    <mergeCell ref="L74:L77"/>
    <mergeCell ref="M74:M77"/>
    <mergeCell ref="N74:N77"/>
    <mergeCell ref="O74:O77"/>
    <mergeCell ref="P74:P77"/>
    <mergeCell ref="BL74:BL77"/>
    <mergeCell ref="BM74:BM77"/>
    <mergeCell ref="A78:A80"/>
    <mergeCell ref="B78:B80"/>
    <mergeCell ref="C78:C80"/>
    <mergeCell ref="D78:D80"/>
    <mergeCell ref="F78:F80"/>
    <mergeCell ref="G78:G80"/>
    <mergeCell ref="H78:H80"/>
    <mergeCell ref="AJ74:AJ77"/>
    <mergeCell ref="BF74:BF77"/>
    <mergeCell ref="BG74:BG77"/>
    <mergeCell ref="BH74:BH77"/>
    <mergeCell ref="BI74:BI77"/>
    <mergeCell ref="BJ74:BJ77"/>
    <mergeCell ref="AC74:AC77"/>
    <mergeCell ref="AD74:AD77"/>
    <mergeCell ref="AE74:AE77"/>
    <mergeCell ref="AF74:AF77"/>
    <mergeCell ref="AH74:AH77"/>
    <mergeCell ref="AI74:AI77"/>
    <mergeCell ref="W74:W77"/>
    <mergeCell ref="X74:X77"/>
    <mergeCell ref="Y74:Y77"/>
    <mergeCell ref="Z74:Z77"/>
    <mergeCell ref="AA74:AA77"/>
    <mergeCell ref="AB74:AB77"/>
    <mergeCell ref="Q74:Q77"/>
    <mergeCell ref="R74:R77"/>
    <mergeCell ref="S74:S77"/>
    <mergeCell ref="T74:T77"/>
    <mergeCell ref="U74:U77"/>
    <mergeCell ref="BK70:BK73"/>
    <mergeCell ref="BL70:BL73"/>
    <mergeCell ref="BM70:BM73"/>
    <mergeCell ref="A74:A77"/>
    <mergeCell ref="B74:B77"/>
    <mergeCell ref="C74:C77"/>
    <mergeCell ref="D74:D77"/>
    <mergeCell ref="G74:G77"/>
    <mergeCell ref="H74:H77"/>
    <mergeCell ref="J74:J77"/>
    <mergeCell ref="AJ70:AJ73"/>
    <mergeCell ref="BF70:BF73"/>
    <mergeCell ref="BG70:BG73"/>
    <mergeCell ref="BH70:BH73"/>
    <mergeCell ref="BI70:BI73"/>
    <mergeCell ref="BJ70:BJ73"/>
    <mergeCell ref="AC70:AC73"/>
    <mergeCell ref="AD70:AD73"/>
    <mergeCell ref="AE70:AE73"/>
    <mergeCell ref="AF70:AF73"/>
    <mergeCell ref="AH70:AH73"/>
    <mergeCell ref="AI70:AI73"/>
    <mergeCell ref="W70:W73"/>
    <mergeCell ref="X70:X73"/>
    <mergeCell ref="Y70:Y73"/>
    <mergeCell ref="Z70:Z73"/>
    <mergeCell ref="AA70:AA73"/>
    <mergeCell ref="AB70:AB73"/>
    <mergeCell ref="Q70:Q73"/>
    <mergeCell ref="R70:R73"/>
    <mergeCell ref="S70:S73"/>
    <mergeCell ref="T70:T73"/>
    <mergeCell ref="U70:U73"/>
    <mergeCell ref="V70:V73"/>
    <mergeCell ref="K70:K73"/>
    <mergeCell ref="L70:L73"/>
    <mergeCell ref="M70:M73"/>
    <mergeCell ref="N70:N73"/>
    <mergeCell ref="O70:O73"/>
    <mergeCell ref="P70:P73"/>
    <mergeCell ref="BK66:BK69"/>
    <mergeCell ref="BL66:BL69"/>
    <mergeCell ref="BM66:BM69"/>
    <mergeCell ref="A70:A73"/>
    <mergeCell ref="B70:B73"/>
    <mergeCell ref="C70:C73"/>
    <mergeCell ref="D70:D73"/>
    <mergeCell ref="G70:G73"/>
    <mergeCell ref="H70:H73"/>
    <mergeCell ref="J70:J73"/>
    <mergeCell ref="AJ66:AJ69"/>
    <mergeCell ref="BF66:BF69"/>
    <mergeCell ref="BG66:BG69"/>
    <mergeCell ref="BH66:BH69"/>
    <mergeCell ref="BI66:BI69"/>
    <mergeCell ref="BJ66:BJ69"/>
    <mergeCell ref="AC66:AC69"/>
    <mergeCell ref="AD66:AD69"/>
    <mergeCell ref="AE66:AE69"/>
    <mergeCell ref="AF66:AF69"/>
    <mergeCell ref="AH66:AH69"/>
    <mergeCell ref="AI66:AI69"/>
    <mergeCell ref="W66:W69"/>
    <mergeCell ref="X66:X69"/>
    <mergeCell ref="Y66:Y69"/>
    <mergeCell ref="Z66:Z69"/>
    <mergeCell ref="AA66:AA69"/>
    <mergeCell ref="AB66:AB69"/>
    <mergeCell ref="Q66:Q69"/>
    <mergeCell ref="R66:R69"/>
    <mergeCell ref="S66:S69"/>
    <mergeCell ref="T66:T69"/>
    <mergeCell ref="U66:U69"/>
    <mergeCell ref="V66:V69"/>
    <mergeCell ref="K66:K69"/>
    <mergeCell ref="L66:L69"/>
    <mergeCell ref="M66:M69"/>
    <mergeCell ref="N66:N69"/>
    <mergeCell ref="O66:O69"/>
    <mergeCell ref="P66:P69"/>
    <mergeCell ref="BK64:BK65"/>
    <mergeCell ref="V64:V65"/>
    <mergeCell ref="K64:K65"/>
    <mergeCell ref="L64:L65"/>
    <mergeCell ref="M64:M65"/>
    <mergeCell ref="N64:N65"/>
    <mergeCell ref="O64:O65"/>
    <mergeCell ref="P64:P65"/>
    <mergeCell ref="BL64:BL65"/>
    <mergeCell ref="BM64:BM65"/>
    <mergeCell ref="A66:A69"/>
    <mergeCell ref="B66:B69"/>
    <mergeCell ref="C66:C69"/>
    <mergeCell ref="D66:D69"/>
    <mergeCell ref="G66:G69"/>
    <mergeCell ref="H66:H69"/>
    <mergeCell ref="J66:J69"/>
    <mergeCell ref="AJ64:AJ65"/>
    <mergeCell ref="BF64:BF65"/>
    <mergeCell ref="BG64:BG65"/>
    <mergeCell ref="BH64:BH65"/>
    <mergeCell ref="BI64:BI65"/>
    <mergeCell ref="BJ64:BJ65"/>
    <mergeCell ref="AC64:AC65"/>
    <mergeCell ref="AD64:AD65"/>
    <mergeCell ref="AE64:AE65"/>
    <mergeCell ref="AF64:AF65"/>
    <mergeCell ref="AH64:AH65"/>
    <mergeCell ref="AI64:AI65"/>
    <mergeCell ref="W64:W65"/>
    <mergeCell ref="X64:X65"/>
    <mergeCell ref="Y64:Y65"/>
    <mergeCell ref="Z64:Z65"/>
    <mergeCell ref="AA64:AA65"/>
    <mergeCell ref="AB64:AB65"/>
    <mergeCell ref="Q64:Q65"/>
    <mergeCell ref="R64:R65"/>
    <mergeCell ref="S64:S65"/>
    <mergeCell ref="T64:T65"/>
    <mergeCell ref="U64:U65"/>
    <mergeCell ref="BL60:BL63"/>
    <mergeCell ref="BM60:BM63"/>
    <mergeCell ref="A64:A65"/>
    <mergeCell ref="B64:B65"/>
    <mergeCell ref="C64:C65"/>
    <mergeCell ref="D64:D65"/>
    <mergeCell ref="G64:G65"/>
    <mergeCell ref="H64:H65"/>
    <mergeCell ref="I64:I65"/>
    <mergeCell ref="J64:J65"/>
    <mergeCell ref="BF60:BF63"/>
    <mergeCell ref="BG60:BG63"/>
    <mergeCell ref="BH60:BH63"/>
    <mergeCell ref="BI60:BI63"/>
    <mergeCell ref="BJ60:BJ63"/>
    <mergeCell ref="BK60:BK63"/>
    <mergeCell ref="AD60:AD63"/>
    <mergeCell ref="AE60:AE63"/>
    <mergeCell ref="AF60:AF63"/>
    <mergeCell ref="AH60:AH63"/>
    <mergeCell ref="AI60:AI63"/>
    <mergeCell ref="AJ60:AJ63"/>
    <mergeCell ref="X60:X63"/>
    <mergeCell ref="Y60:Y63"/>
    <mergeCell ref="Z60:Z63"/>
    <mergeCell ref="AA60:AA63"/>
    <mergeCell ref="AB60:AB63"/>
    <mergeCell ref="AC60:AC63"/>
    <mergeCell ref="R60:R63"/>
    <mergeCell ref="S60:S63"/>
    <mergeCell ref="T60:T63"/>
    <mergeCell ref="U60:U63"/>
    <mergeCell ref="V60:V63"/>
    <mergeCell ref="W60:W63"/>
    <mergeCell ref="L60:L63"/>
    <mergeCell ref="M60:M63"/>
    <mergeCell ref="N60:N63"/>
    <mergeCell ref="O60:O63"/>
    <mergeCell ref="P60:P63"/>
    <mergeCell ref="Q60:Q63"/>
    <mergeCell ref="BL57:BL59"/>
    <mergeCell ref="BM57:BM59"/>
    <mergeCell ref="A60:A63"/>
    <mergeCell ref="B60:B63"/>
    <mergeCell ref="C60:C63"/>
    <mergeCell ref="D60:D63"/>
    <mergeCell ref="G60:G63"/>
    <mergeCell ref="H60:H63"/>
    <mergeCell ref="J60:J63"/>
    <mergeCell ref="K60:K63"/>
    <mergeCell ref="BF57:BF59"/>
    <mergeCell ref="BG57:BG59"/>
    <mergeCell ref="BH57:BH59"/>
    <mergeCell ref="BI57:BI59"/>
    <mergeCell ref="BJ57:BJ59"/>
    <mergeCell ref="BK57:BK59"/>
    <mergeCell ref="AD57:AD59"/>
    <mergeCell ref="AE57:AE59"/>
    <mergeCell ref="AF57:AF59"/>
    <mergeCell ref="AH57:AH59"/>
    <mergeCell ref="AI57:AI59"/>
    <mergeCell ref="AJ57:AJ59"/>
    <mergeCell ref="X57:X59"/>
    <mergeCell ref="Y57:Y59"/>
    <mergeCell ref="Z57:Z59"/>
    <mergeCell ref="AA57:AA59"/>
    <mergeCell ref="AB57:AB59"/>
    <mergeCell ref="AC57:AC59"/>
    <mergeCell ref="R57:R59"/>
    <mergeCell ref="S57:S59"/>
    <mergeCell ref="T57:T59"/>
    <mergeCell ref="U57:U59"/>
    <mergeCell ref="V57:V59"/>
    <mergeCell ref="W57:W59"/>
    <mergeCell ref="L57:L59"/>
    <mergeCell ref="M57:M59"/>
    <mergeCell ref="N57:N59"/>
    <mergeCell ref="O57:O59"/>
    <mergeCell ref="P57:P59"/>
    <mergeCell ref="Q57:Q59"/>
    <mergeCell ref="BL53:BL56"/>
    <mergeCell ref="W53:W56"/>
    <mergeCell ref="L53:L56"/>
    <mergeCell ref="M53:M56"/>
    <mergeCell ref="N53:N56"/>
    <mergeCell ref="O53:O56"/>
    <mergeCell ref="P53:P56"/>
    <mergeCell ref="Q53:Q56"/>
    <mergeCell ref="BM53:BM56"/>
    <mergeCell ref="A57:A59"/>
    <mergeCell ref="B57:B59"/>
    <mergeCell ref="C57:C59"/>
    <mergeCell ref="D57:D59"/>
    <mergeCell ref="G57:G59"/>
    <mergeCell ref="H57:H59"/>
    <mergeCell ref="J57:J59"/>
    <mergeCell ref="K57:K59"/>
    <mergeCell ref="BF53:BF56"/>
    <mergeCell ref="BG53:BG56"/>
    <mergeCell ref="BH53:BH56"/>
    <mergeCell ref="BI53:BI56"/>
    <mergeCell ref="BJ53:BJ56"/>
    <mergeCell ref="BK53:BK56"/>
    <mergeCell ref="AD53:AD56"/>
    <mergeCell ref="AE53:AE56"/>
    <mergeCell ref="AF53:AF56"/>
    <mergeCell ref="AH53:AH56"/>
    <mergeCell ref="AI53:AI56"/>
    <mergeCell ref="AJ53:AJ56"/>
    <mergeCell ref="X53:X56"/>
    <mergeCell ref="Y53:Y56"/>
    <mergeCell ref="Z53:Z56"/>
    <mergeCell ref="AA53:AA56"/>
    <mergeCell ref="AB53:AB56"/>
    <mergeCell ref="AC53:AC56"/>
    <mergeCell ref="R53:R56"/>
    <mergeCell ref="S53:S56"/>
    <mergeCell ref="T53:T56"/>
    <mergeCell ref="U53:U56"/>
    <mergeCell ref="V53:V56"/>
    <mergeCell ref="BL50:BL52"/>
    <mergeCell ref="BM50:BM52"/>
    <mergeCell ref="A53:A56"/>
    <mergeCell ref="B53:B56"/>
    <mergeCell ref="C53:C56"/>
    <mergeCell ref="D53:D56"/>
    <mergeCell ref="G53:G56"/>
    <mergeCell ref="H53:H56"/>
    <mergeCell ref="J53:J56"/>
    <mergeCell ref="K53:K56"/>
    <mergeCell ref="BF50:BF52"/>
    <mergeCell ref="BG50:BG52"/>
    <mergeCell ref="BH50:BH52"/>
    <mergeCell ref="BI50:BI52"/>
    <mergeCell ref="BJ50:BJ52"/>
    <mergeCell ref="BK50:BK52"/>
    <mergeCell ref="AD50:AD52"/>
    <mergeCell ref="AE50:AE52"/>
    <mergeCell ref="AF50:AF52"/>
    <mergeCell ref="AH50:AH52"/>
    <mergeCell ref="AI50:AI52"/>
    <mergeCell ref="AJ50:AJ52"/>
    <mergeCell ref="X50:X52"/>
    <mergeCell ref="Y50:Y52"/>
    <mergeCell ref="Z50:Z52"/>
    <mergeCell ref="AA50:AA52"/>
    <mergeCell ref="AB50:AB52"/>
    <mergeCell ref="AC50:AC52"/>
    <mergeCell ref="R50:R52"/>
    <mergeCell ref="S50:S52"/>
    <mergeCell ref="T50:T52"/>
    <mergeCell ref="U50:U52"/>
    <mergeCell ref="V50:V52"/>
    <mergeCell ref="W50:W52"/>
    <mergeCell ref="L50:L52"/>
    <mergeCell ref="M50:M52"/>
    <mergeCell ref="N50:N52"/>
    <mergeCell ref="O50:O52"/>
    <mergeCell ref="P50:P52"/>
    <mergeCell ref="Q50:Q52"/>
    <mergeCell ref="BK46:BK49"/>
    <mergeCell ref="BL46:BL49"/>
    <mergeCell ref="BM46:BM49"/>
    <mergeCell ref="A50:A52"/>
    <mergeCell ref="B50:B52"/>
    <mergeCell ref="C50:C52"/>
    <mergeCell ref="D50:D52"/>
    <mergeCell ref="G50:G52"/>
    <mergeCell ref="J50:J52"/>
    <mergeCell ref="K50:K52"/>
    <mergeCell ref="AJ46:AJ49"/>
    <mergeCell ref="BF46:BF49"/>
    <mergeCell ref="BG46:BG49"/>
    <mergeCell ref="BH46:BH49"/>
    <mergeCell ref="BI46:BI49"/>
    <mergeCell ref="BJ46:BJ49"/>
    <mergeCell ref="AC46:AC49"/>
    <mergeCell ref="AD46:AD49"/>
    <mergeCell ref="AE46:AE49"/>
    <mergeCell ref="AF46:AF49"/>
    <mergeCell ref="AH46:AH49"/>
    <mergeCell ref="AI46:AI49"/>
    <mergeCell ref="W46:W49"/>
    <mergeCell ref="X46:X49"/>
    <mergeCell ref="Y46:Y49"/>
    <mergeCell ref="Z46:Z49"/>
    <mergeCell ref="AA46:AA49"/>
    <mergeCell ref="AB46:AB49"/>
    <mergeCell ref="Q46:Q49"/>
    <mergeCell ref="R46:R49"/>
    <mergeCell ref="S46:S49"/>
    <mergeCell ref="T46:T49"/>
    <mergeCell ref="U46:U49"/>
    <mergeCell ref="V46:V49"/>
    <mergeCell ref="K46:K49"/>
    <mergeCell ref="L46:L49"/>
    <mergeCell ref="M46:M49"/>
    <mergeCell ref="N46:N49"/>
    <mergeCell ref="O46:O49"/>
    <mergeCell ref="P46:P49"/>
    <mergeCell ref="BK40:BK45"/>
    <mergeCell ref="V40:V45"/>
    <mergeCell ref="K40:K45"/>
    <mergeCell ref="L40:L45"/>
    <mergeCell ref="M40:M45"/>
    <mergeCell ref="N40:N45"/>
    <mergeCell ref="O40:O45"/>
    <mergeCell ref="P40:P45"/>
    <mergeCell ref="BL40:BL45"/>
    <mergeCell ref="BM40:BM45"/>
    <mergeCell ref="A46:A49"/>
    <mergeCell ref="B46:B49"/>
    <mergeCell ref="C46:C49"/>
    <mergeCell ref="D46:D49"/>
    <mergeCell ref="G46:G49"/>
    <mergeCell ref="H46:H49"/>
    <mergeCell ref="J46:J49"/>
    <mergeCell ref="AJ40:AJ45"/>
    <mergeCell ref="BF40:BF45"/>
    <mergeCell ref="BG40:BG45"/>
    <mergeCell ref="BH40:BH45"/>
    <mergeCell ref="BI40:BI45"/>
    <mergeCell ref="BJ40:BJ45"/>
    <mergeCell ref="AC40:AC45"/>
    <mergeCell ref="AD40:AD45"/>
    <mergeCell ref="AE40:AE45"/>
    <mergeCell ref="AF40:AF45"/>
    <mergeCell ref="AH40:AH45"/>
    <mergeCell ref="AI40:AI45"/>
    <mergeCell ref="W40:W45"/>
    <mergeCell ref="X40:X45"/>
    <mergeCell ref="Y40:Y45"/>
    <mergeCell ref="Z40:Z45"/>
    <mergeCell ref="AA40:AA45"/>
    <mergeCell ref="AB40:AB45"/>
    <mergeCell ref="Q40:Q45"/>
    <mergeCell ref="R40:R45"/>
    <mergeCell ref="S40:S45"/>
    <mergeCell ref="T40:T45"/>
    <mergeCell ref="U40:U45"/>
    <mergeCell ref="BL35:BL39"/>
    <mergeCell ref="BM35:BM39"/>
    <mergeCell ref="A40:A45"/>
    <mergeCell ref="B40:B45"/>
    <mergeCell ref="C40:C45"/>
    <mergeCell ref="D40:D45"/>
    <mergeCell ref="F40:F41"/>
    <mergeCell ref="G40:G45"/>
    <mergeCell ref="H40:H45"/>
    <mergeCell ref="J40:J45"/>
    <mergeCell ref="BF35:BF39"/>
    <mergeCell ref="BG35:BG39"/>
    <mergeCell ref="BH35:BH39"/>
    <mergeCell ref="BI35:BI39"/>
    <mergeCell ref="BJ35:BJ39"/>
    <mergeCell ref="BK35:BK39"/>
    <mergeCell ref="AD35:AD39"/>
    <mergeCell ref="AE35:AE39"/>
    <mergeCell ref="AF35:AF39"/>
    <mergeCell ref="AH35:AH39"/>
    <mergeCell ref="AI35:AI39"/>
    <mergeCell ref="AJ35:AJ39"/>
    <mergeCell ref="X35:X39"/>
    <mergeCell ref="Y35:Y39"/>
    <mergeCell ref="Z35:Z39"/>
    <mergeCell ref="AA35:AA39"/>
    <mergeCell ref="AB35:AB39"/>
    <mergeCell ref="AC35:AC39"/>
    <mergeCell ref="R35:R39"/>
    <mergeCell ref="S35:S39"/>
    <mergeCell ref="T35:T39"/>
    <mergeCell ref="U35:U39"/>
    <mergeCell ref="V35:V39"/>
    <mergeCell ref="W35:W39"/>
    <mergeCell ref="L35:L39"/>
    <mergeCell ref="M35:M39"/>
    <mergeCell ref="N35:N39"/>
    <mergeCell ref="O35:O39"/>
    <mergeCell ref="P35:P39"/>
    <mergeCell ref="Q35:Q39"/>
    <mergeCell ref="BL31:BL34"/>
    <mergeCell ref="BM31:BM34"/>
    <mergeCell ref="A35:A39"/>
    <mergeCell ref="B35:B39"/>
    <mergeCell ref="C35:C39"/>
    <mergeCell ref="D35:D39"/>
    <mergeCell ref="G35:G39"/>
    <mergeCell ref="H35:H39"/>
    <mergeCell ref="J35:J39"/>
    <mergeCell ref="K35:K39"/>
    <mergeCell ref="BF31:BF34"/>
    <mergeCell ref="BG31:BG34"/>
    <mergeCell ref="BH31:BH34"/>
    <mergeCell ref="BI31:BI34"/>
    <mergeCell ref="BJ31:BJ34"/>
    <mergeCell ref="BK31:BK34"/>
    <mergeCell ref="AD31:AD34"/>
    <mergeCell ref="AE31:AE34"/>
    <mergeCell ref="AF31:AF34"/>
    <mergeCell ref="AH31:AH34"/>
    <mergeCell ref="AI31:AI34"/>
    <mergeCell ref="AJ31:AJ34"/>
    <mergeCell ref="X31:X34"/>
    <mergeCell ref="Y31:Y34"/>
    <mergeCell ref="Z31:Z34"/>
    <mergeCell ref="AA31:AA34"/>
    <mergeCell ref="AB31:AB34"/>
    <mergeCell ref="AC31:AC34"/>
    <mergeCell ref="R31:R34"/>
    <mergeCell ref="S31:S34"/>
    <mergeCell ref="T31:T34"/>
    <mergeCell ref="U31:U34"/>
    <mergeCell ref="V31:V34"/>
    <mergeCell ref="W31:W34"/>
    <mergeCell ref="L31:L34"/>
    <mergeCell ref="M31:M34"/>
    <mergeCell ref="N31:N34"/>
    <mergeCell ref="O31:O34"/>
    <mergeCell ref="P31:P34"/>
    <mergeCell ref="Q31:Q34"/>
    <mergeCell ref="BL25:BL30"/>
    <mergeCell ref="W25:W30"/>
    <mergeCell ref="L25:L30"/>
    <mergeCell ref="M25:M30"/>
    <mergeCell ref="N25:N30"/>
    <mergeCell ref="O25:O30"/>
    <mergeCell ref="P25:P30"/>
    <mergeCell ref="Q25:Q30"/>
    <mergeCell ref="BM25:BM30"/>
    <mergeCell ref="A31:A34"/>
    <mergeCell ref="B31:B34"/>
    <mergeCell ref="C31:C34"/>
    <mergeCell ref="D31:D34"/>
    <mergeCell ref="G31:G34"/>
    <mergeCell ref="H31:H34"/>
    <mergeCell ref="J31:J34"/>
    <mergeCell ref="K31:K34"/>
    <mergeCell ref="BF25:BF30"/>
    <mergeCell ref="BG25:BG30"/>
    <mergeCell ref="BH25:BH30"/>
    <mergeCell ref="BI25:BI30"/>
    <mergeCell ref="BJ25:BJ30"/>
    <mergeCell ref="BK25:BK30"/>
    <mergeCell ref="AD25:AD30"/>
    <mergeCell ref="AE25:AE30"/>
    <mergeCell ref="AF25:AF30"/>
    <mergeCell ref="AH25:AH30"/>
    <mergeCell ref="AI25:AI30"/>
    <mergeCell ref="AJ25:AJ30"/>
    <mergeCell ref="X25:X30"/>
    <mergeCell ref="Y25:Y30"/>
    <mergeCell ref="Z25:Z30"/>
    <mergeCell ref="AA25:AA30"/>
    <mergeCell ref="AB25:AB30"/>
    <mergeCell ref="AC25:AC30"/>
    <mergeCell ref="R25:R30"/>
    <mergeCell ref="S25:S30"/>
    <mergeCell ref="T25:T30"/>
    <mergeCell ref="U25:U30"/>
    <mergeCell ref="V25:V30"/>
    <mergeCell ref="BL22:BL24"/>
    <mergeCell ref="BM22:BM24"/>
    <mergeCell ref="A25:A30"/>
    <mergeCell ref="B25:B30"/>
    <mergeCell ref="C25:C30"/>
    <mergeCell ref="D25:D30"/>
    <mergeCell ref="G25:G30"/>
    <mergeCell ref="H25:H30"/>
    <mergeCell ref="J25:J30"/>
    <mergeCell ref="K25:K30"/>
    <mergeCell ref="BF22:BF24"/>
    <mergeCell ref="BG22:BG24"/>
    <mergeCell ref="BH22:BH24"/>
    <mergeCell ref="BI22:BI24"/>
    <mergeCell ref="BJ22:BJ24"/>
    <mergeCell ref="BK22:BK24"/>
    <mergeCell ref="AD22:AD24"/>
    <mergeCell ref="AE22:AE24"/>
    <mergeCell ref="AF22:AF24"/>
    <mergeCell ref="AH22:AH24"/>
    <mergeCell ref="AI22:AI24"/>
    <mergeCell ref="AJ22:AJ24"/>
    <mergeCell ref="X22:X24"/>
    <mergeCell ref="Y22:Y24"/>
    <mergeCell ref="Z22:Z24"/>
    <mergeCell ref="AA22:AA24"/>
    <mergeCell ref="AB22:AB24"/>
    <mergeCell ref="AC22:AC24"/>
    <mergeCell ref="R22:R24"/>
    <mergeCell ref="S22:S24"/>
    <mergeCell ref="T22:T24"/>
    <mergeCell ref="U22:U24"/>
    <mergeCell ref="V22:V24"/>
    <mergeCell ref="W22:W24"/>
    <mergeCell ref="L22:L24"/>
    <mergeCell ref="M22:M24"/>
    <mergeCell ref="N22:N24"/>
    <mergeCell ref="O22:O24"/>
    <mergeCell ref="P22:P24"/>
    <mergeCell ref="Q22:Q24"/>
    <mergeCell ref="F22:F24"/>
    <mergeCell ref="G22:G24"/>
    <mergeCell ref="H22:H24"/>
    <mergeCell ref="I22:I24"/>
    <mergeCell ref="J22:J24"/>
    <mergeCell ref="K22:K24"/>
    <mergeCell ref="BI18:BI21"/>
    <mergeCell ref="BJ18:BJ21"/>
    <mergeCell ref="BK18:BK21"/>
    <mergeCell ref="J18:J21"/>
    <mergeCell ref="K18:K21"/>
    <mergeCell ref="L18:L21"/>
    <mergeCell ref="M18:M21"/>
    <mergeCell ref="N18:N21"/>
    <mergeCell ref="BL18:BL21"/>
    <mergeCell ref="BM18:BM21"/>
    <mergeCell ref="A22:A24"/>
    <mergeCell ref="B22:B24"/>
    <mergeCell ref="C22:C24"/>
    <mergeCell ref="D22:D24"/>
    <mergeCell ref="E22:E24"/>
    <mergeCell ref="AH18:AH21"/>
    <mergeCell ref="AI18:AI21"/>
    <mergeCell ref="AJ18:AJ21"/>
    <mergeCell ref="BF18:BF21"/>
    <mergeCell ref="BG18:BG21"/>
    <mergeCell ref="BH18:BH21"/>
    <mergeCell ref="AA18:AA21"/>
    <mergeCell ref="AB18:AB21"/>
    <mergeCell ref="AC18:AC21"/>
    <mergeCell ref="AD18:AD21"/>
    <mergeCell ref="AE18:AE21"/>
    <mergeCell ref="AF18:AF21"/>
    <mergeCell ref="U18:U21"/>
    <mergeCell ref="V18:V21"/>
    <mergeCell ref="W18:W21"/>
    <mergeCell ref="X18:X21"/>
    <mergeCell ref="Y18:Y21"/>
    <mergeCell ref="Z18:Z21"/>
    <mergeCell ref="O18:O21"/>
    <mergeCell ref="P18:P21"/>
    <mergeCell ref="Q18:Q21"/>
    <mergeCell ref="R18:R21"/>
    <mergeCell ref="S18:S21"/>
    <mergeCell ref="T18:T21"/>
    <mergeCell ref="H18:H21"/>
    <mergeCell ref="BI15:BI17"/>
    <mergeCell ref="BJ15:BJ17"/>
    <mergeCell ref="BK15:BK17"/>
    <mergeCell ref="BL15:BL17"/>
    <mergeCell ref="BM15:BM17"/>
    <mergeCell ref="A18:A21"/>
    <mergeCell ref="B18:B21"/>
    <mergeCell ref="C18:C21"/>
    <mergeCell ref="D18:D21"/>
    <mergeCell ref="G18:G21"/>
    <mergeCell ref="AH15:AH17"/>
    <mergeCell ref="AI15:AI17"/>
    <mergeCell ref="AJ15:AJ17"/>
    <mergeCell ref="BF15:BF17"/>
    <mergeCell ref="BG15:BG17"/>
    <mergeCell ref="BH15:BH17"/>
    <mergeCell ref="AA15:AA17"/>
    <mergeCell ref="AB15:AB17"/>
    <mergeCell ref="AC15:AC17"/>
    <mergeCell ref="AD15:AD17"/>
    <mergeCell ref="AE15:AE17"/>
    <mergeCell ref="AF15:AF17"/>
    <mergeCell ref="U15:U17"/>
    <mergeCell ref="V15:V17"/>
    <mergeCell ref="W15:W17"/>
    <mergeCell ref="X15:X17"/>
    <mergeCell ref="Y15:Y17"/>
    <mergeCell ref="Z15:Z17"/>
    <mergeCell ref="O15:O17"/>
    <mergeCell ref="P15:P17"/>
    <mergeCell ref="Q15:Q17"/>
    <mergeCell ref="R15:R17"/>
    <mergeCell ref="S15:S17"/>
    <mergeCell ref="T15:T17"/>
    <mergeCell ref="H15:H17"/>
    <mergeCell ref="J15:J17"/>
    <mergeCell ref="K15:K17"/>
    <mergeCell ref="L15:L17"/>
    <mergeCell ref="M15:M17"/>
    <mergeCell ref="N15:N17"/>
    <mergeCell ref="BI12:BI14"/>
    <mergeCell ref="BJ12:BJ14"/>
    <mergeCell ref="BK12:BK14"/>
    <mergeCell ref="BL12:BL14"/>
    <mergeCell ref="BM12:BM14"/>
    <mergeCell ref="A15:A17"/>
    <mergeCell ref="B15:B17"/>
    <mergeCell ref="C15:C17"/>
    <mergeCell ref="D15:D17"/>
    <mergeCell ref="G15:G17"/>
    <mergeCell ref="AH12:AH14"/>
    <mergeCell ref="AI12:AI14"/>
    <mergeCell ref="AJ12:AJ14"/>
    <mergeCell ref="BF12:BF14"/>
    <mergeCell ref="BG12:BG14"/>
    <mergeCell ref="BH12:BH14"/>
    <mergeCell ref="AA12:AA14"/>
    <mergeCell ref="AB12:AB14"/>
    <mergeCell ref="AC12:AC14"/>
    <mergeCell ref="AD12:AD14"/>
    <mergeCell ref="AE12:AE14"/>
    <mergeCell ref="AF12:AF14"/>
    <mergeCell ref="U12:U14"/>
    <mergeCell ref="V12:V14"/>
    <mergeCell ref="O12:O14"/>
    <mergeCell ref="P12:P14"/>
    <mergeCell ref="Q12:Q14"/>
    <mergeCell ref="R12:R14"/>
    <mergeCell ref="S12:S14"/>
    <mergeCell ref="T12:T14"/>
    <mergeCell ref="H12:H14"/>
    <mergeCell ref="J12:J14"/>
    <mergeCell ref="K12:K14"/>
    <mergeCell ref="L12:L14"/>
    <mergeCell ref="M12:M14"/>
    <mergeCell ref="N12:N14"/>
    <mergeCell ref="BI9:BI11"/>
    <mergeCell ref="T9:T11"/>
    <mergeCell ref="H9:H11"/>
    <mergeCell ref="J9:J11"/>
    <mergeCell ref="K9:K11"/>
    <mergeCell ref="L9:L11"/>
    <mergeCell ref="M9:M11"/>
    <mergeCell ref="N9:N11"/>
    <mergeCell ref="A12:A14"/>
    <mergeCell ref="B12:B14"/>
    <mergeCell ref="C12:C14"/>
    <mergeCell ref="D12:D14"/>
    <mergeCell ref="G12:G14"/>
    <mergeCell ref="AH9:AH11"/>
    <mergeCell ref="AI9:AI11"/>
    <mergeCell ref="AJ9:AJ11"/>
    <mergeCell ref="BF9:BF11"/>
    <mergeCell ref="BG9:BG11"/>
    <mergeCell ref="BH9:BH11"/>
    <mergeCell ref="AA9:AA11"/>
    <mergeCell ref="AB9:AB11"/>
    <mergeCell ref="AC9:AC11"/>
    <mergeCell ref="AD9:AD11"/>
    <mergeCell ref="AE9:AE11"/>
    <mergeCell ref="AF9:AF11"/>
    <mergeCell ref="U9:U11"/>
    <mergeCell ref="V9:V11"/>
    <mergeCell ref="W9:W11"/>
    <mergeCell ref="X9:X11"/>
    <mergeCell ref="Y9:Y11"/>
    <mergeCell ref="Z9:Z11"/>
    <mergeCell ref="O9:O11"/>
    <mergeCell ref="P9:P11"/>
    <mergeCell ref="Q9:Q11"/>
    <mergeCell ref="R9:R11"/>
    <mergeCell ref="S9:S11"/>
    <mergeCell ref="W12:W14"/>
    <mergeCell ref="X12:X14"/>
    <mergeCell ref="Y12:Y14"/>
    <mergeCell ref="Z12:Z14"/>
    <mergeCell ref="A9:A11"/>
    <mergeCell ref="B9:B11"/>
    <mergeCell ref="C9:C11"/>
    <mergeCell ref="D9:D11"/>
    <mergeCell ref="G9:G11"/>
    <mergeCell ref="BM7:BM8"/>
    <mergeCell ref="BN7:BN8"/>
    <mergeCell ref="BO7:BO8"/>
    <mergeCell ref="BP7:BP8"/>
    <mergeCell ref="BQ7:BQ8"/>
    <mergeCell ref="BR7:BR8"/>
    <mergeCell ref="AM7:AY7"/>
    <mergeCell ref="BA7:BG7"/>
    <mergeCell ref="BH7:BH8"/>
    <mergeCell ref="BI7:BI8"/>
    <mergeCell ref="BK7:BK8"/>
    <mergeCell ref="BL7:BL8"/>
    <mergeCell ref="AG7:AG8"/>
    <mergeCell ref="AH7:AH8"/>
    <mergeCell ref="AI7:AI8"/>
    <mergeCell ref="AJ7:AJ8"/>
    <mergeCell ref="AK7:AK8"/>
    <mergeCell ref="AL7:AL8"/>
    <mergeCell ref="H7:H8"/>
    <mergeCell ref="J7:J8"/>
    <mergeCell ref="K7:K8"/>
    <mergeCell ref="L7:L8"/>
    <mergeCell ref="BJ9:BJ11"/>
    <mergeCell ref="BK9:BK11"/>
    <mergeCell ref="BL9:BL11"/>
    <mergeCell ref="BM9:BM11"/>
    <mergeCell ref="M7:AE7"/>
    <mergeCell ref="AF7:AF8"/>
    <mergeCell ref="AK6:BB6"/>
    <mergeCell ref="BH6:BN6"/>
    <mergeCell ref="BP6:BW6"/>
    <mergeCell ref="A7:A8"/>
    <mergeCell ref="B7:B8"/>
    <mergeCell ref="C7:C8"/>
    <mergeCell ref="D7:D8"/>
    <mergeCell ref="E7:E8"/>
    <mergeCell ref="F7:F8"/>
    <mergeCell ref="G7:G8"/>
    <mergeCell ref="B1:D4"/>
    <mergeCell ref="E1:F2"/>
    <mergeCell ref="E3:F4"/>
    <mergeCell ref="G3:G4"/>
    <mergeCell ref="A6:J6"/>
    <mergeCell ref="K6:AJ6"/>
    <mergeCell ref="BS7:BS8"/>
    <mergeCell ref="BT7:BT8"/>
    <mergeCell ref="BU7:BU8"/>
    <mergeCell ref="BV7:BV8"/>
    <mergeCell ref="BW7:BW8"/>
  </mergeCells>
  <conditionalFormatting sqref="BM70 BM74">
    <cfRule type="cellIs" dxfId="1980" priority="172" operator="equal">
      <formula>"Extremo"</formula>
    </cfRule>
  </conditionalFormatting>
  <conditionalFormatting sqref="BM70 BM74">
    <cfRule type="cellIs" dxfId="1979" priority="173" operator="equal">
      <formula>"Alto"</formula>
    </cfRule>
  </conditionalFormatting>
  <conditionalFormatting sqref="BM70 BM74">
    <cfRule type="cellIs" dxfId="1978" priority="174" operator="equal">
      <formula>"Moderado"</formula>
    </cfRule>
  </conditionalFormatting>
  <conditionalFormatting sqref="BM70 BM74">
    <cfRule type="cellIs" dxfId="1977" priority="175" operator="equal">
      <formula>"Bajo"</formula>
    </cfRule>
  </conditionalFormatting>
  <conditionalFormatting sqref="BI60 BI64 BI66 BI70 BI86 BI74">
    <cfRule type="cellIs" dxfId="1976" priority="176" operator="equal">
      <formula>"Catastrófico"</formula>
    </cfRule>
  </conditionalFormatting>
  <conditionalFormatting sqref="BI60 BI64 BI66 BI70 BI86 BI74">
    <cfRule type="cellIs" dxfId="1975" priority="177" operator="equal">
      <formula>"Mayor"</formula>
    </cfRule>
  </conditionalFormatting>
  <conditionalFormatting sqref="BI60 BI64 BI66 BI70 BI86 BI74">
    <cfRule type="cellIs" dxfId="1974" priority="178" operator="equal">
      <formula>"Moderado"</formula>
    </cfRule>
  </conditionalFormatting>
  <conditionalFormatting sqref="BI60 BI64 BI66 BI70 BI86 BI74">
    <cfRule type="cellIs" dxfId="1973" priority="179" operator="equal">
      <formula>"Menor"</formula>
    </cfRule>
  </conditionalFormatting>
  <conditionalFormatting sqref="BI60 BI64 BI66 BI70 BI86 BI74">
    <cfRule type="cellIs" dxfId="1972" priority="180" operator="equal">
      <formula>"Leve"</formula>
    </cfRule>
  </conditionalFormatting>
  <conditionalFormatting sqref="BM9:BM14 BM64:BM65 BM70:BM96 BM108:BM109">
    <cfRule type="cellIs" dxfId="1971" priority="181" operator="equal">
      <formula>"Extremo"</formula>
    </cfRule>
  </conditionalFormatting>
  <conditionalFormatting sqref="BM103 BM111:BM149 BM9:BM14 BM64:BM65 BM70:BM96 BM108:BM109">
    <cfRule type="cellIs" dxfId="1970" priority="182" operator="equal">
      <formula>"Extremo"</formula>
    </cfRule>
  </conditionalFormatting>
  <conditionalFormatting sqref="BM9:BM14 BM64:BM65 BM70:BM96 BM108:BM109">
    <cfRule type="cellIs" dxfId="1969" priority="183" operator="equal">
      <formula>"Alta"</formula>
    </cfRule>
  </conditionalFormatting>
  <conditionalFormatting sqref="BI86:BI91 BI12:BI24 K9:K14 BI60:BI77 K57:K77 BI108:BI109">
    <cfRule type="cellIs" dxfId="1968" priority="184" operator="equal">
      <formula>"Casi Seguro"</formula>
    </cfRule>
  </conditionalFormatting>
  <conditionalFormatting sqref="BI86:BI91 BI12:BI24 BI60:BI77 BI108:BI109">
    <cfRule type="cellIs" dxfId="1967" priority="185" operator="equal">
      <formula>"Probable"</formula>
    </cfRule>
  </conditionalFormatting>
  <conditionalFormatting sqref="BI86:BI91 BI12:BI24 K9:K14 BI60:BI77 K57:K77 BI108:BI109">
    <cfRule type="cellIs" dxfId="1966" priority="186" operator="equal">
      <formula>"Posible"</formula>
    </cfRule>
  </conditionalFormatting>
  <conditionalFormatting sqref="BI86:BI91 BI12:BI24 BI60:BI77 BI108:BI109">
    <cfRule type="cellIs" dxfId="1965" priority="187" operator="equal">
      <formula>"Improbable"</formula>
    </cfRule>
  </conditionalFormatting>
  <conditionalFormatting sqref="BI86:BI91 BI12:BI24 BI60:BI77 BI108:BI109">
    <cfRule type="cellIs" dxfId="1964" priority="188" operator="equal">
      <formula>"Rara vez"</formula>
    </cfRule>
  </conditionalFormatting>
  <conditionalFormatting sqref="AJ60">
    <cfRule type="cellIs" dxfId="1963" priority="189" operator="equal">
      <formula>"Extremo"</formula>
    </cfRule>
  </conditionalFormatting>
  <conditionalFormatting sqref="AJ60">
    <cfRule type="cellIs" dxfId="1962" priority="190" operator="equal">
      <formula>"Alto"</formula>
    </cfRule>
  </conditionalFormatting>
  <conditionalFormatting sqref="AJ60">
    <cfRule type="cellIs" dxfId="1961" priority="191" operator="equal">
      <formula>"Moderado"</formula>
    </cfRule>
  </conditionalFormatting>
  <conditionalFormatting sqref="AJ60">
    <cfRule type="cellIs" dxfId="1960" priority="192" operator="equal">
      <formula>"Bajo"</formula>
    </cfRule>
  </conditionalFormatting>
  <conditionalFormatting sqref="BH60">
    <cfRule type="cellIs" dxfId="1959" priority="193" operator="equal">
      <formula>"Muy Alta"</formula>
    </cfRule>
  </conditionalFormatting>
  <conditionalFormatting sqref="BH60">
    <cfRule type="cellIs" dxfId="1958" priority="194" operator="equal">
      <formula>"Alta"</formula>
    </cfRule>
  </conditionalFormatting>
  <conditionalFormatting sqref="BH60">
    <cfRule type="cellIs" dxfId="1957" priority="195" operator="equal">
      <formula>"Media"</formula>
    </cfRule>
  </conditionalFormatting>
  <conditionalFormatting sqref="BH60">
    <cfRule type="cellIs" dxfId="1956" priority="196" operator="equal">
      <formula>"Baja"</formula>
    </cfRule>
  </conditionalFormatting>
  <conditionalFormatting sqref="BH60">
    <cfRule type="cellIs" dxfId="1955" priority="197" operator="equal">
      <formula>"Muy Baja"</formula>
    </cfRule>
  </conditionalFormatting>
  <conditionalFormatting sqref="BK60">
    <cfRule type="cellIs" dxfId="1954" priority="198" operator="equal">
      <formula>"Catastrófico"</formula>
    </cfRule>
  </conditionalFormatting>
  <conditionalFormatting sqref="BK60">
    <cfRule type="cellIs" dxfId="1953" priority="199" operator="equal">
      <formula>"Mayor"</formula>
    </cfRule>
  </conditionalFormatting>
  <conditionalFormatting sqref="BK60">
    <cfRule type="cellIs" dxfId="1952" priority="200" operator="equal">
      <formula>"Moderado"</formula>
    </cfRule>
  </conditionalFormatting>
  <conditionalFormatting sqref="BK60">
    <cfRule type="cellIs" dxfId="1951" priority="201" operator="equal">
      <formula>"Menor"</formula>
    </cfRule>
  </conditionalFormatting>
  <conditionalFormatting sqref="BK60">
    <cfRule type="cellIs" dxfId="1950" priority="202" operator="equal">
      <formula>"Leve"</formula>
    </cfRule>
  </conditionalFormatting>
  <conditionalFormatting sqref="BM60">
    <cfRule type="cellIs" dxfId="1949" priority="203" operator="equal">
      <formula>"Extremo"</formula>
    </cfRule>
  </conditionalFormatting>
  <conditionalFormatting sqref="BM60">
    <cfRule type="cellIs" dxfId="1948" priority="204" operator="equal">
      <formula>"Alto"</formula>
    </cfRule>
  </conditionalFormatting>
  <conditionalFormatting sqref="BM60">
    <cfRule type="cellIs" dxfId="1947" priority="205" operator="equal">
      <formula>"Moderado"</formula>
    </cfRule>
  </conditionalFormatting>
  <conditionalFormatting sqref="BM60">
    <cfRule type="cellIs" dxfId="1946" priority="206" operator="equal">
      <formula>"Bajo"</formula>
    </cfRule>
  </conditionalFormatting>
  <conditionalFormatting sqref="AG9:AG14 AG60:AG77 AG104:AG110">
    <cfRule type="containsText" dxfId="1945" priority="207" operator="containsText" text="❌">
      <formula>NOT(ISERROR(SEARCH(("❌"),(AG9))))</formula>
    </cfRule>
  </conditionalFormatting>
  <conditionalFormatting sqref="AH60">
    <cfRule type="cellIs" dxfId="1944" priority="208" operator="equal">
      <formula>"Catastrófico"</formula>
    </cfRule>
  </conditionalFormatting>
  <conditionalFormatting sqref="AH60">
    <cfRule type="cellIs" dxfId="1943" priority="209" operator="equal">
      <formula>"Mayor"</formula>
    </cfRule>
  </conditionalFormatting>
  <conditionalFormatting sqref="AH60">
    <cfRule type="cellIs" dxfId="1942" priority="210" operator="equal">
      <formula>"Moderado"</formula>
    </cfRule>
  </conditionalFormatting>
  <conditionalFormatting sqref="AH60">
    <cfRule type="cellIs" dxfId="1941" priority="211" operator="equal">
      <formula>"Menor"</formula>
    </cfRule>
  </conditionalFormatting>
  <conditionalFormatting sqref="AH60">
    <cfRule type="cellIs" dxfId="1940" priority="212" operator="equal">
      <formula>"Leve"</formula>
    </cfRule>
  </conditionalFormatting>
  <conditionalFormatting sqref="K60 K57">
    <cfRule type="cellIs" dxfId="1939" priority="213" operator="equal">
      <formula>"Muy Alta"</formula>
    </cfRule>
  </conditionalFormatting>
  <conditionalFormatting sqref="K60 K57">
    <cfRule type="cellIs" dxfId="1938" priority="214" operator="equal">
      <formula>"Alta"</formula>
    </cfRule>
  </conditionalFormatting>
  <conditionalFormatting sqref="K60 K57">
    <cfRule type="cellIs" dxfId="1937" priority="215" operator="equal">
      <formula>"Media"</formula>
    </cfRule>
  </conditionalFormatting>
  <conditionalFormatting sqref="K60 K57">
    <cfRule type="cellIs" dxfId="1936" priority="216" operator="equal">
      <formula>"Baja"</formula>
    </cfRule>
  </conditionalFormatting>
  <conditionalFormatting sqref="K60 K57">
    <cfRule type="cellIs" dxfId="1935" priority="217" operator="equal">
      <formula>"Muy Baja"</formula>
    </cfRule>
  </conditionalFormatting>
  <conditionalFormatting sqref="BI60 BI64 BI66 BI70 BI86 BI74">
    <cfRule type="cellIs" dxfId="1934" priority="218" operator="equal">
      <formula>"Catastrófico"</formula>
    </cfRule>
  </conditionalFormatting>
  <conditionalFormatting sqref="BI60 BI64 BI66 BI70 BI86 BI74">
    <cfRule type="cellIs" dxfId="1933" priority="219" operator="equal">
      <formula>"Mayor"</formula>
    </cfRule>
  </conditionalFormatting>
  <conditionalFormatting sqref="BI60 BI64 BI66 BI70 BI86 BI74">
    <cfRule type="cellIs" dxfId="1932" priority="220" operator="equal">
      <formula>"Moderado"</formula>
    </cfRule>
  </conditionalFormatting>
  <conditionalFormatting sqref="BI60 BI64 BI66 BI70 BI86 BI74">
    <cfRule type="cellIs" dxfId="1931" priority="221" operator="equal">
      <formula>"Menor"</formula>
    </cfRule>
  </conditionalFormatting>
  <conditionalFormatting sqref="BI60 BI64 BI66 BI70 BI86 BI74">
    <cfRule type="cellIs" dxfId="1930" priority="222" operator="equal">
      <formula>"Leve"</formula>
    </cfRule>
  </conditionalFormatting>
  <conditionalFormatting sqref="BM60:BM63">
    <cfRule type="cellIs" dxfId="1929" priority="223" operator="equal">
      <formula>"Extremo"</formula>
    </cfRule>
  </conditionalFormatting>
  <conditionalFormatting sqref="BM60:BM63">
    <cfRule type="cellIs" dxfId="1928" priority="224" operator="equal">
      <formula>"Extremo"</formula>
    </cfRule>
  </conditionalFormatting>
  <conditionalFormatting sqref="BM60:BM63">
    <cfRule type="cellIs" dxfId="1927" priority="225" operator="equal">
      <formula>"Alta"</formula>
    </cfRule>
  </conditionalFormatting>
  <conditionalFormatting sqref="K9:K14 K57:K77">
    <cfRule type="cellIs" dxfId="1926" priority="226" operator="equal">
      <formula>"Probable"</formula>
    </cfRule>
  </conditionalFormatting>
  <conditionalFormatting sqref="K9:K14 K57:K77">
    <cfRule type="cellIs" dxfId="1925" priority="227" operator="equal">
      <formula>"Rara vez"</formula>
    </cfRule>
  </conditionalFormatting>
  <conditionalFormatting sqref="K9:K14 K57:K77">
    <cfRule type="cellIs" dxfId="1924" priority="228" operator="equal">
      <formula>"Improbable"</formula>
    </cfRule>
  </conditionalFormatting>
  <conditionalFormatting sqref="K9:K14 K57:K77">
    <cfRule type="cellIs" dxfId="1923" priority="229" operator="equal">
      <formula>"Rara vez"</formula>
    </cfRule>
  </conditionalFormatting>
  <conditionalFormatting sqref="BI86:BI91">
    <cfRule type="cellIs" dxfId="1922" priority="230" operator="equal">
      <formula>"Casi Seguro"</formula>
    </cfRule>
  </conditionalFormatting>
  <conditionalFormatting sqref="BI86:BI91">
    <cfRule type="cellIs" dxfId="1921" priority="231" operator="equal">
      <formula>"Probable"</formula>
    </cfRule>
  </conditionalFormatting>
  <conditionalFormatting sqref="BI86:BI91">
    <cfRule type="cellIs" dxfId="1920" priority="232" operator="equal">
      <formula>"Posible"</formula>
    </cfRule>
  </conditionalFormatting>
  <conditionalFormatting sqref="BI86:BI91">
    <cfRule type="cellIs" dxfId="1919" priority="233" operator="equal">
      <formula>"Improbable"</formula>
    </cfRule>
  </conditionalFormatting>
  <conditionalFormatting sqref="BI86:BI91">
    <cfRule type="cellIs" dxfId="1918" priority="234" operator="equal">
      <formula>"Rara vez"</formula>
    </cfRule>
  </conditionalFormatting>
  <conditionalFormatting sqref="AJ9:AJ14 AJ60:AJ77">
    <cfRule type="cellIs" dxfId="1917" priority="235" operator="equal">
      <formula>"Moderada"</formula>
    </cfRule>
  </conditionalFormatting>
  <conditionalFormatting sqref="AJ9:AJ14 AJ60:AJ77">
    <cfRule type="cellIs" dxfId="1916" priority="236" operator="equal">
      <formula>"Alta"</formula>
    </cfRule>
  </conditionalFormatting>
  <conditionalFormatting sqref="AJ9:AJ14 AJ60:AJ77">
    <cfRule type="cellIs" dxfId="1915" priority="237" operator="equal">
      <formula>"Extrema"</formula>
    </cfRule>
  </conditionalFormatting>
  <conditionalFormatting sqref="AJ64 AJ66 AJ70 AJ74 AJ86">
    <cfRule type="cellIs" dxfId="1914" priority="238" operator="equal">
      <formula>"Extremo"</formula>
    </cfRule>
  </conditionalFormatting>
  <conditionalFormatting sqref="AJ64 AJ66 AJ70 AJ74 AJ86">
    <cfRule type="cellIs" dxfId="1913" priority="239" operator="equal">
      <formula>"Alto"</formula>
    </cfRule>
  </conditionalFormatting>
  <conditionalFormatting sqref="AJ64 AJ66 AJ70 AJ74 AJ86">
    <cfRule type="cellIs" dxfId="1912" priority="240" operator="equal">
      <formula>"Moderado"</formula>
    </cfRule>
  </conditionalFormatting>
  <conditionalFormatting sqref="AJ64 AJ66 AJ70 AJ74 AJ86">
    <cfRule type="cellIs" dxfId="1911" priority="241" operator="equal">
      <formula>"Bajo"</formula>
    </cfRule>
  </conditionalFormatting>
  <conditionalFormatting sqref="BH64 BH86 BH66 BH70 BH74">
    <cfRule type="cellIs" dxfId="1910" priority="242" operator="equal">
      <formula>"Muy Alta"</formula>
    </cfRule>
  </conditionalFormatting>
  <conditionalFormatting sqref="BH64 BH86 BH66 BH70 BH74">
    <cfRule type="cellIs" dxfId="1909" priority="243" operator="equal">
      <formula>"Alta"</formula>
    </cfRule>
  </conditionalFormatting>
  <conditionalFormatting sqref="BH64 BH86 BH66 BH70 BH74">
    <cfRule type="cellIs" dxfId="1908" priority="244" operator="equal">
      <formula>"Media"</formula>
    </cfRule>
  </conditionalFormatting>
  <conditionalFormatting sqref="BH64 BH86 BH66 BH70 BH74">
    <cfRule type="cellIs" dxfId="1907" priority="245" operator="equal">
      <formula>"Baja"</formula>
    </cfRule>
  </conditionalFormatting>
  <conditionalFormatting sqref="BH64 BH86 BH66 BH70 BH74">
    <cfRule type="cellIs" dxfId="1906" priority="246" operator="equal">
      <formula>"Muy Baja"</formula>
    </cfRule>
  </conditionalFormatting>
  <conditionalFormatting sqref="BK64 BK66 BK70 BK86 BK74">
    <cfRule type="cellIs" dxfId="1905" priority="247" operator="equal">
      <formula>"Catastrófico"</formula>
    </cfRule>
  </conditionalFormatting>
  <conditionalFormatting sqref="BK64 BK66 BK70 BK86 BK74">
    <cfRule type="cellIs" dxfId="1904" priority="248" operator="equal">
      <formula>"Mayor"</formula>
    </cfRule>
  </conditionalFormatting>
  <conditionalFormatting sqref="BK64 BK66 BK70 BK86 BK74">
    <cfRule type="cellIs" dxfId="1903" priority="249" operator="equal">
      <formula>"Moderado"</formula>
    </cfRule>
  </conditionalFormatting>
  <conditionalFormatting sqref="BK64 BK66 BK70 BK86 BK74">
    <cfRule type="cellIs" dxfId="1902" priority="250" operator="equal">
      <formula>"Menor"</formula>
    </cfRule>
  </conditionalFormatting>
  <conditionalFormatting sqref="BK64 BK66 BK70 BK86 BK74">
    <cfRule type="cellIs" dxfId="1901" priority="251" operator="equal">
      <formula>"Leve"</formula>
    </cfRule>
  </conditionalFormatting>
  <conditionalFormatting sqref="BM64 BM70 BM74">
    <cfRule type="cellIs" dxfId="1900" priority="252" operator="equal">
      <formula>"Extremo"</formula>
    </cfRule>
  </conditionalFormatting>
  <conditionalFormatting sqref="BM64 BM70 BM74">
    <cfRule type="cellIs" dxfId="1899" priority="253" operator="equal">
      <formula>"Alto"</formula>
    </cfRule>
  </conditionalFormatting>
  <conditionalFormatting sqref="BM64 BM70 BM74">
    <cfRule type="cellIs" dxfId="1898" priority="254" operator="equal">
      <formula>"Moderado"</formula>
    </cfRule>
  </conditionalFormatting>
  <conditionalFormatting sqref="BM64 BM70 BM74">
    <cfRule type="cellIs" dxfId="1897" priority="255" operator="equal">
      <formula>"Bajo"</formula>
    </cfRule>
  </conditionalFormatting>
  <conditionalFormatting sqref="AG86:AG91">
    <cfRule type="containsText" dxfId="1896" priority="256" operator="containsText" text="❌">
      <formula>NOT(ISERROR(SEARCH(("❌"),(AG86))))</formula>
    </cfRule>
  </conditionalFormatting>
  <conditionalFormatting sqref="AH64 AH66 AH70 AH74 AH86 AH103">
    <cfRule type="cellIs" dxfId="1895" priority="257" operator="equal">
      <formula>"Catastrófico"</formula>
    </cfRule>
  </conditionalFormatting>
  <conditionalFormatting sqref="AH64 AH66 AH70 AH74 AH86 AH103">
    <cfRule type="cellIs" dxfId="1894" priority="258" operator="equal">
      <formula>"Mayor"</formula>
    </cfRule>
  </conditionalFormatting>
  <conditionalFormatting sqref="AH64 AH66 AH70 AH74 AH86 AH103">
    <cfRule type="cellIs" dxfId="1893" priority="259" operator="equal">
      <formula>"Moderado"</formula>
    </cfRule>
  </conditionalFormatting>
  <conditionalFormatting sqref="AH64 AH66 AH70 AH74 AH86 AH103">
    <cfRule type="cellIs" dxfId="1892" priority="260" operator="equal">
      <formula>"Menor"</formula>
    </cfRule>
  </conditionalFormatting>
  <conditionalFormatting sqref="AH64 AH66 AH70 AH74 AH86 AH103">
    <cfRule type="cellIs" dxfId="1891" priority="261" operator="equal">
      <formula>"Leve"</formula>
    </cfRule>
  </conditionalFormatting>
  <conditionalFormatting sqref="K64 K70 K74 K86 K66">
    <cfRule type="cellIs" dxfId="1890" priority="262" operator="equal">
      <formula>"Muy Alta"</formula>
    </cfRule>
  </conditionalFormatting>
  <conditionalFormatting sqref="K64 K70 K74 K86 K66">
    <cfRule type="cellIs" dxfId="1889" priority="263" operator="equal">
      <formula>"Alta"</formula>
    </cfRule>
  </conditionalFormatting>
  <conditionalFormatting sqref="K64 K70 K74 K86 K66">
    <cfRule type="cellIs" dxfId="1888" priority="264" operator="equal">
      <formula>"Media"</formula>
    </cfRule>
  </conditionalFormatting>
  <conditionalFormatting sqref="K64 K70 K74 K86 K66">
    <cfRule type="cellIs" dxfId="1887" priority="265" operator="equal">
      <formula>"Baja"</formula>
    </cfRule>
  </conditionalFormatting>
  <conditionalFormatting sqref="K64 K70 K74 K86 K66">
    <cfRule type="cellIs" dxfId="1886" priority="266" operator="equal">
      <formula>"Muy Baja"</formula>
    </cfRule>
  </conditionalFormatting>
  <conditionalFormatting sqref="BI64 BI66 BI70 BI86 BI74">
    <cfRule type="cellIs" dxfId="1885" priority="267" operator="equal">
      <formula>"Catastrófico"</formula>
    </cfRule>
  </conditionalFormatting>
  <conditionalFormatting sqref="BI64 BI66 BI70 BI86 BI74">
    <cfRule type="cellIs" dxfId="1884" priority="268" operator="equal">
      <formula>"Mayor"</formula>
    </cfRule>
  </conditionalFormatting>
  <conditionalFormatting sqref="BI64 BI66 BI70 BI86 BI74">
    <cfRule type="cellIs" dxfId="1883" priority="269" operator="equal">
      <formula>"Moderado"</formula>
    </cfRule>
  </conditionalFormatting>
  <conditionalFormatting sqref="BI64 BI66 BI70 BI86 BI74">
    <cfRule type="cellIs" dxfId="1882" priority="270" operator="equal">
      <formula>"Menor"</formula>
    </cfRule>
  </conditionalFormatting>
  <conditionalFormatting sqref="BI64 BI66 BI70 BI86 BI74">
    <cfRule type="cellIs" dxfId="1881" priority="271" operator="equal">
      <formula>"Leve"</formula>
    </cfRule>
  </conditionalFormatting>
  <conditionalFormatting sqref="K86:K91">
    <cfRule type="cellIs" dxfId="1880" priority="272" operator="equal">
      <formula>"Casi Seguro"</formula>
    </cfRule>
  </conditionalFormatting>
  <conditionalFormatting sqref="K86:K91">
    <cfRule type="cellIs" dxfId="1879" priority="273" operator="equal">
      <formula>"Probable"</formula>
    </cfRule>
  </conditionalFormatting>
  <conditionalFormatting sqref="K86:K91">
    <cfRule type="cellIs" dxfId="1878" priority="274" operator="equal">
      <formula>"Posible"</formula>
    </cfRule>
  </conditionalFormatting>
  <conditionalFormatting sqref="K86:K91">
    <cfRule type="cellIs" dxfId="1877" priority="275" operator="equal">
      <formula>"Rara vez"</formula>
    </cfRule>
  </conditionalFormatting>
  <conditionalFormatting sqref="K86:K91">
    <cfRule type="cellIs" dxfId="1876" priority="276" operator="equal">
      <formula>"Improbable"</formula>
    </cfRule>
  </conditionalFormatting>
  <conditionalFormatting sqref="K86:K91">
    <cfRule type="cellIs" dxfId="1875" priority="277" operator="equal">
      <formula>"Rara vez"</formula>
    </cfRule>
  </conditionalFormatting>
  <conditionalFormatting sqref="BI86:BI91">
    <cfRule type="cellIs" dxfId="1874" priority="278" operator="equal">
      <formula>"Casi Seguro"</formula>
    </cfRule>
  </conditionalFormatting>
  <conditionalFormatting sqref="BI86:BI91">
    <cfRule type="cellIs" dxfId="1873" priority="279" operator="equal">
      <formula>"Probable"</formula>
    </cfRule>
  </conditionalFormatting>
  <conditionalFormatting sqref="BI86:BI91">
    <cfRule type="cellIs" dxfId="1872" priority="280" operator="equal">
      <formula>"Posible"</formula>
    </cfRule>
  </conditionalFormatting>
  <conditionalFormatting sqref="BI86:BI91">
    <cfRule type="cellIs" dxfId="1871" priority="281" operator="equal">
      <formula>"Improbable"</formula>
    </cfRule>
  </conditionalFormatting>
  <conditionalFormatting sqref="BI86:BI91">
    <cfRule type="cellIs" dxfId="1870" priority="282" operator="equal">
      <formula>"Rara vez"</formula>
    </cfRule>
  </conditionalFormatting>
  <conditionalFormatting sqref="AJ86:AJ91">
    <cfRule type="cellIs" dxfId="1869" priority="283" operator="equal">
      <formula>"Moderada"</formula>
    </cfRule>
  </conditionalFormatting>
  <conditionalFormatting sqref="AJ86:AJ91">
    <cfRule type="cellIs" dxfId="1868" priority="284" operator="equal">
      <formula>"Alta"</formula>
    </cfRule>
  </conditionalFormatting>
  <conditionalFormatting sqref="AJ86:AJ91">
    <cfRule type="cellIs" dxfId="1867" priority="285" operator="equal">
      <formula>"Extrema"</formula>
    </cfRule>
  </conditionalFormatting>
  <conditionalFormatting sqref="AJ66 AJ70 AJ74 AJ86">
    <cfRule type="cellIs" dxfId="1866" priority="286" operator="equal">
      <formula>"Extremo"</formula>
    </cfRule>
  </conditionalFormatting>
  <conditionalFormatting sqref="AJ66 AJ70 AJ74 AJ86">
    <cfRule type="cellIs" dxfId="1865" priority="287" operator="equal">
      <formula>"Alto"</formula>
    </cfRule>
  </conditionalFormatting>
  <conditionalFormatting sqref="AJ66 AJ70 AJ74 AJ86">
    <cfRule type="cellIs" dxfId="1864" priority="288" operator="equal">
      <formula>"Moderado"</formula>
    </cfRule>
  </conditionalFormatting>
  <conditionalFormatting sqref="AJ66 AJ70 AJ74 AJ86">
    <cfRule type="cellIs" dxfId="1863" priority="289" operator="equal">
      <formula>"Bajo"</formula>
    </cfRule>
  </conditionalFormatting>
  <conditionalFormatting sqref="BH86">
    <cfRule type="cellIs" dxfId="1862" priority="290" operator="equal">
      <formula>"Muy Alta"</formula>
    </cfRule>
  </conditionalFormatting>
  <conditionalFormatting sqref="BH86">
    <cfRule type="cellIs" dxfId="1861" priority="291" operator="equal">
      <formula>"Alta"</formula>
    </cfRule>
  </conditionalFormatting>
  <conditionalFormatting sqref="BH86">
    <cfRule type="cellIs" dxfId="1860" priority="292" operator="equal">
      <formula>"Media"</formula>
    </cfRule>
  </conditionalFormatting>
  <conditionalFormatting sqref="BH86">
    <cfRule type="cellIs" dxfId="1859" priority="293" operator="equal">
      <formula>"Baja"</formula>
    </cfRule>
  </conditionalFormatting>
  <conditionalFormatting sqref="BH86">
    <cfRule type="cellIs" dxfId="1858" priority="294" operator="equal">
      <formula>"Muy Baja"</formula>
    </cfRule>
  </conditionalFormatting>
  <conditionalFormatting sqref="BK66 BK70 BK86 BK74">
    <cfRule type="cellIs" dxfId="1857" priority="295" operator="equal">
      <formula>"Catastrófico"</formula>
    </cfRule>
  </conditionalFormatting>
  <conditionalFormatting sqref="BK66 BK70 BK86 BK74">
    <cfRule type="cellIs" dxfId="1856" priority="296" operator="equal">
      <formula>"Mayor"</formula>
    </cfRule>
  </conditionalFormatting>
  <conditionalFormatting sqref="BK66 BK70 BK86 BK74">
    <cfRule type="cellIs" dxfId="1855" priority="297" operator="equal">
      <formula>"Moderado"</formula>
    </cfRule>
  </conditionalFormatting>
  <conditionalFormatting sqref="BK66 BK70 BK86 BK74">
    <cfRule type="cellIs" dxfId="1854" priority="298" operator="equal">
      <formula>"Menor"</formula>
    </cfRule>
  </conditionalFormatting>
  <conditionalFormatting sqref="BK66 BK70 BK86 BK74">
    <cfRule type="cellIs" dxfId="1853" priority="299" operator="equal">
      <formula>"Leve"</formula>
    </cfRule>
  </conditionalFormatting>
  <conditionalFormatting sqref="BM70 BM74">
    <cfRule type="cellIs" dxfId="1852" priority="300" operator="equal">
      <formula>"Extremo"</formula>
    </cfRule>
  </conditionalFormatting>
  <conditionalFormatting sqref="BM70 BM74">
    <cfRule type="cellIs" dxfId="1851" priority="301" operator="equal">
      <formula>"Alto"</formula>
    </cfRule>
  </conditionalFormatting>
  <conditionalFormatting sqref="BM70 BM74">
    <cfRule type="cellIs" dxfId="1850" priority="302" operator="equal">
      <formula>"Moderado"</formula>
    </cfRule>
  </conditionalFormatting>
  <conditionalFormatting sqref="BM70 BM74">
    <cfRule type="cellIs" dxfId="1849" priority="303" operator="equal">
      <formula>"Bajo"</formula>
    </cfRule>
  </conditionalFormatting>
  <conditionalFormatting sqref="AG86:AG91">
    <cfRule type="containsText" dxfId="1848" priority="304" operator="containsText" text="❌">
      <formula>NOT(ISERROR(SEARCH(("❌"),(AG86))))</formula>
    </cfRule>
  </conditionalFormatting>
  <conditionalFormatting sqref="AH66 AH70 AH74 AH86 AH103">
    <cfRule type="cellIs" dxfId="1847" priority="305" operator="equal">
      <formula>"Catastrófico"</formula>
    </cfRule>
  </conditionalFormatting>
  <conditionalFormatting sqref="AH66 AH70 AH74 AH86 AH103">
    <cfRule type="cellIs" dxfId="1846" priority="306" operator="equal">
      <formula>"Mayor"</formula>
    </cfRule>
  </conditionalFormatting>
  <conditionalFormatting sqref="AH66 AH70 AH74 AH86 AH103">
    <cfRule type="cellIs" dxfId="1845" priority="307" operator="equal">
      <formula>"Moderado"</formula>
    </cfRule>
  </conditionalFormatting>
  <conditionalFormatting sqref="AH66 AH70 AH74 AH86 AH103">
    <cfRule type="cellIs" dxfId="1844" priority="308" operator="equal">
      <formula>"Menor"</formula>
    </cfRule>
  </conditionalFormatting>
  <conditionalFormatting sqref="AH66 AH70 AH74 AH86 AH103">
    <cfRule type="cellIs" dxfId="1843" priority="309" operator="equal">
      <formula>"Leve"</formula>
    </cfRule>
  </conditionalFormatting>
  <conditionalFormatting sqref="K66 K70 K74 K86">
    <cfRule type="cellIs" dxfId="1842" priority="310" operator="equal">
      <formula>"Muy Alta"</formula>
    </cfRule>
  </conditionalFormatting>
  <conditionalFormatting sqref="K66 K70 K74 K86">
    <cfRule type="cellIs" dxfId="1841" priority="311" operator="equal">
      <formula>"Alta"</formula>
    </cfRule>
  </conditionalFormatting>
  <conditionalFormatting sqref="K66 K70 K74 K86">
    <cfRule type="cellIs" dxfId="1840" priority="312" operator="equal">
      <formula>"Media"</formula>
    </cfRule>
  </conditionalFormatting>
  <conditionalFormatting sqref="K66 K70 K74 K86">
    <cfRule type="cellIs" dxfId="1839" priority="313" operator="equal">
      <formula>"Baja"</formula>
    </cfRule>
  </conditionalFormatting>
  <conditionalFormatting sqref="K66 K70 K74 K86">
    <cfRule type="cellIs" dxfId="1838" priority="314" operator="equal">
      <formula>"Muy Baja"</formula>
    </cfRule>
  </conditionalFormatting>
  <conditionalFormatting sqref="BI66 BI70 BI86 BI74">
    <cfRule type="cellIs" dxfId="1837" priority="315" operator="equal">
      <formula>"Catastrófico"</formula>
    </cfRule>
  </conditionalFormatting>
  <conditionalFormatting sqref="BI66 BI70 BI86 BI74">
    <cfRule type="cellIs" dxfId="1836" priority="316" operator="equal">
      <formula>"Mayor"</formula>
    </cfRule>
  </conditionalFormatting>
  <conditionalFormatting sqref="BI66 BI70 BI86 BI74">
    <cfRule type="cellIs" dxfId="1835" priority="317" operator="equal">
      <formula>"Moderado"</formula>
    </cfRule>
  </conditionalFormatting>
  <conditionalFormatting sqref="BI66 BI70 BI86 BI74">
    <cfRule type="cellIs" dxfId="1834" priority="318" operator="equal">
      <formula>"Menor"</formula>
    </cfRule>
  </conditionalFormatting>
  <conditionalFormatting sqref="BI66 BI70 BI86 BI74">
    <cfRule type="cellIs" dxfId="1833" priority="319" operator="equal">
      <formula>"Leve"</formula>
    </cfRule>
  </conditionalFormatting>
  <conditionalFormatting sqref="K86:K91">
    <cfRule type="cellIs" dxfId="1832" priority="320" operator="equal">
      <formula>"Casi Seguro"</formula>
    </cfRule>
  </conditionalFormatting>
  <conditionalFormatting sqref="K86:K91">
    <cfRule type="cellIs" dxfId="1831" priority="321" operator="equal">
      <formula>"Probable"</formula>
    </cfRule>
  </conditionalFormatting>
  <conditionalFormatting sqref="K86:K91">
    <cfRule type="cellIs" dxfId="1830" priority="322" operator="equal">
      <formula>"Posible"</formula>
    </cfRule>
  </conditionalFormatting>
  <conditionalFormatting sqref="K86:K91">
    <cfRule type="cellIs" dxfId="1829" priority="323" operator="equal">
      <formula>"Rara vez"</formula>
    </cfRule>
  </conditionalFormatting>
  <conditionalFormatting sqref="K86:K91">
    <cfRule type="cellIs" dxfId="1828" priority="324" operator="equal">
      <formula>"Improbable"</formula>
    </cfRule>
  </conditionalFormatting>
  <conditionalFormatting sqref="K86:K91">
    <cfRule type="cellIs" dxfId="1827" priority="325" operator="equal">
      <formula>"Rara vez"</formula>
    </cfRule>
  </conditionalFormatting>
  <conditionalFormatting sqref="BI86:BI91">
    <cfRule type="cellIs" dxfId="1826" priority="326" operator="equal">
      <formula>"Casi Seguro"</formula>
    </cfRule>
  </conditionalFormatting>
  <conditionalFormatting sqref="BI86:BI91">
    <cfRule type="cellIs" dxfId="1825" priority="327" operator="equal">
      <formula>"Probable"</formula>
    </cfRule>
  </conditionalFormatting>
  <conditionalFormatting sqref="BI86:BI91">
    <cfRule type="cellIs" dxfId="1824" priority="328" operator="equal">
      <formula>"Posible"</formula>
    </cfRule>
  </conditionalFormatting>
  <conditionalFormatting sqref="BI86:BI91">
    <cfRule type="cellIs" dxfId="1823" priority="329" operator="equal">
      <formula>"Improbable"</formula>
    </cfRule>
  </conditionalFormatting>
  <conditionalFormatting sqref="BI86:BI91">
    <cfRule type="cellIs" dxfId="1822" priority="330" operator="equal">
      <formula>"Rara vez"</formula>
    </cfRule>
  </conditionalFormatting>
  <conditionalFormatting sqref="AJ86:AJ91">
    <cfRule type="cellIs" dxfId="1821" priority="331" operator="equal">
      <formula>"Moderada"</formula>
    </cfRule>
  </conditionalFormatting>
  <conditionalFormatting sqref="AJ86:AJ91">
    <cfRule type="cellIs" dxfId="1820" priority="332" operator="equal">
      <formula>"Alta"</formula>
    </cfRule>
  </conditionalFormatting>
  <conditionalFormatting sqref="AJ86:AJ91">
    <cfRule type="cellIs" dxfId="1819" priority="333" operator="equal">
      <formula>"Extrema"</formula>
    </cfRule>
  </conditionalFormatting>
  <conditionalFormatting sqref="AJ70">
    <cfRule type="cellIs" dxfId="1818" priority="334" operator="equal">
      <formula>"Extremo"</formula>
    </cfRule>
  </conditionalFormatting>
  <conditionalFormatting sqref="AJ70">
    <cfRule type="cellIs" dxfId="1817" priority="335" operator="equal">
      <formula>"Alto"</formula>
    </cfRule>
  </conditionalFormatting>
  <conditionalFormatting sqref="AJ70">
    <cfRule type="cellIs" dxfId="1816" priority="336" operator="equal">
      <formula>"Moderado"</formula>
    </cfRule>
  </conditionalFormatting>
  <conditionalFormatting sqref="AJ70">
    <cfRule type="cellIs" dxfId="1815" priority="337" operator="equal">
      <formula>"Bajo"</formula>
    </cfRule>
  </conditionalFormatting>
  <conditionalFormatting sqref="BH86">
    <cfRule type="cellIs" dxfId="1814" priority="338" operator="equal">
      <formula>"Muy Alta"</formula>
    </cfRule>
  </conditionalFormatting>
  <conditionalFormatting sqref="BH86">
    <cfRule type="cellIs" dxfId="1813" priority="339" operator="equal">
      <formula>"Alta"</formula>
    </cfRule>
  </conditionalFormatting>
  <conditionalFormatting sqref="BH86">
    <cfRule type="cellIs" dxfId="1812" priority="340" operator="equal">
      <formula>"Media"</formula>
    </cfRule>
  </conditionalFormatting>
  <conditionalFormatting sqref="BH86">
    <cfRule type="cellIs" dxfId="1811" priority="341" operator="equal">
      <formula>"Baja"</formula>
    </cfRule>
  </conditionalFormatting>
  <conditionalFormatting sqref="BH86">
    <cfRule type="cellIs" dxfId="1810" priority="342" operator="equal">
      <formula>"Muy Baja"</formula>
    </cfRule>
  </conditionalFormatting>
  <conditionalFormatting sqref="BK66 BK70 BK86 BK74">
    <cfRule type="cellIs" dxfId="1809" priority="343" operator="equal">
      <formula>"Catastrófico"</formula>
    </cfRule>
  </conditionalFormatting>
  <conditionalFormatting sqref="BK66 BK70 BK86 BK74">
    <cfRule type="cellIs" dxfId="1808" priority="344" operator="equal">
      <formula>"Mayor"</formula>
    </cfRule>
  </conditionalFormatting>
  <conditionalFormatting sqref="BK66 BK70 BK86 BK74">
    <cfRule type="cellIs" dxfId="1807" priority="345" operator="equal">
      <formula>"Moderado"</formula>
    </cfRule>
  </conditionalFormatting>
  <conditionalFormatting sqref="BK66 BK70 BK86 BK74">
    <cfRule type="cellIs" dxfId="1806" priority="346" operator="equal">
      <formula>"Menor"</formula>
    </cfRule>
  </conditionalFormatting>
  <conditionalFormatting sqref="BK66 BK70 BK86 BK74">
    <cfRule type="cellIs" dxfId="1805" priority="347" operator="equal">
      <formula>"Leve"</formula>
    </cfRule>
  </conditionalFormatting>
  <conditionalFormatting sqref="BM70 BM74">
    <cfRule type="cellIs" dxfId="1804" priority="348" operator="equal">
      <formula>"Extremo"</formula>
    </cfRule>
  </conditionalFormatting>
  <conditionalFormatting sqref="BM70 BM74">
    <cfRule type="cellIs" dxfId="1803" priority="349" operator="equal">
      <formula>"Alto"</formula>
    </cfRule>
  </conditionalFormatting>
  <conditionalFormatting sqref="BM70 BM74">
    <cfRule type="cellIs" dxfId="1802" priority="350" operator="equal">
      <formula>"Moderado"</formula>
    </cfRule>
  </conditionalFormatting>
  <conditionalFormatting sqref="BM70 BM74">
    <cfRule type="cellIs" dxfId="1801" priority="351" operator="equal">
      <formula>"Bajo"</formula>
    </cfRule>
  </conditionalFormatting>
  <conditionalFormatting sqref="AH70">
    <cfRule type="cellIs" dxfId="1800" priority="352" operator="equal">
      <formula>"Catastrófico"</formula>
    </cfRule>
  </conditionalFormatting>
  <conditionalFormatting sqref="AH70">
    <cfRule type="cellIs" dxfId="1799" priority="353" operator="equal">
      <formula>"Mayor"</formula>
    </cfRule>
  </conditionalFormatting>
  <conditionalFormatting sqref="AH70">
    <cfRule type="cellIs" dxfId="1798" priority="354" operator="equal">
      <formula>"Moderado"</formula>
    </cfRule>
  </conditionalFormatting>
  <conditionalFormatting sqref="AH70">
    <cfRule type="cellIs" dxfId="1797" priority="355" operator="equal">
      <formula>"Menor"</formula>
    </cfRule>
  </conditionalFormatting>
  <conditionalFormatting sqref="AH70">
    <cfRule type="cellIs" dxfId="1796" priority="356" operator="equal">
      <formula>"Leve"</formula>
    </cfRule>
  </conditionalFormatting>
  <conditionalFormatting sqref="K70">
    <cfRule type="cellIs" dxfId="1795" priority="357" operator="equal">
      <formula>"Muy Alta"</formula>
    </cfRule>
  </conditionalFormatting>
  <conditionalFormatting sqref="K70">
    <cfRule type="cellIs" dxfId="1794" priority="358" operator="equal">
      <formula>"Alta"</formula>
    </cfRule>
  </conditionalFormatting>
  <conditionalFormatting sqref="K70">
    <cfRule type="cellIs" dxfId="1793" priority="359" operator="equal">
      <formula>"Media"</formula>
    </cfRule>
  </conditionalFormatting>
  <conditionalFormatting sqref="K70">
    <cfRule type="cellIs" dxfId="1792" priority="360" operator="equal">
      <formula>"Baja"</formula>
    </cfRule>
  </conditionalFormatting>
  <conditionalFormatting sqref="K70">
    <cfRule type="cellIs" dxfId="1791" priority="361" operator="equal">
      <formula>"Muy Baja"</formula>
    </cfRule>
  </conditionalFormatting>
  <conditionalFormatting sqref="BI70 BI86 BI74">
    <cfRule type="cellIs" dxfId="1790" priority="362" operator="equal">
      <formula>"Catastrófico"</formula>
    </cfRule>
  </conditionalFormatting>
  <conditionalFormatting sqref="BI70 BI86 BI74">
    <cfRule type="cellIs" dxfId="1789" priority="363" operator="equal">
      <formula>"Mayor"</formula>
    </cfRule>
  </conditionalFormatting>
  <conditionalFormatting sqref="BI70 BI86 BI74">
    <cfRule type="cellIs" dxfId="1788" priority="364" operator="equal">
      <formula>"Moderado"</formula>
    </cfRule>
  </conditionalFormatting>
  <conditionalFormatting sqref="BI70 BI86 BI74">
    <cfRule type="cellIs" dxfId="1787" priority="365" operator="equal">
      <formula>"Menor"</formula>
    </cfRule>
  </conditionalFormatting>
  <conditionalFormatting sqref="BI70 BI86 BI74">
    <cfRule type="cellIs" dxfId="1786" priority="366" operator="equal">
      <formula>"Leve"</formula>
    </cfRule>
  </conditionalFormatting>
  <conditionalFormatting sqref="BI86:BI91">
    <cfRule type="cellIs" dxfId="1785" priority="367" operator="equal">
      <formula>"Casi Seguro"</formula>
    </cfRule>
  </conditionalFormatting>
  <conditionalFormatting sqref="BI86:BI91">
    <cfRule type="cellIs" dxfId="1784" priority="368" operator="equal">
      <formula>"Probable"</formula>
    </cfRule>
  </conditionalFormatting>
  <conditionalFormatting sqref="BI86:BI91">
    <cfRule type="cellIs" dxfId="1783" priority="369" operator="equal">
      <formula>"Posible"</formula>
    </cfRule>
  </conditionalFormatting>
  <conditionalFormatting sqref="BI86:BI91">
    <cfRule type="cellIs" dxfId="1782" priority="370" operator="equal">
      <formula>"Improbable"</formula>
    </cfRule>
  </conditionalFormatting>
  <conditionalFormatting sqref="BI86:BI91">
    <cfRule type="cellIs" dxfId="1781" priority="371" operator="equal">
      <formula>"Rara vez"</formula>
    </cfRule>
  </conditionalFormatting>
  <conditionalFormatting sqref="AJ74">
    <cfRule type="cellIs" dxfId="1780" priority="372" operator="equal">
      <formula>"Extremo"</formula>
    </cfRule>
  </conditionalFormatting>
  <conditionalFormatting sqref="AJ74">
    <cfRule type="cellIs" dxfId="1779" priority="373" operator="equal">
      <formula>"Alto"</formula>
    </cfRule>
  </conditionalFormatting>
  <conditionalFormatting sqref="AJ74">
    <cfRule type="cellIs" dxfId="1778" priority="374" operator="equal">
      <formula>"Moderado"</formula>
    </cfRule>
  </conditionalFormatting>
  <conditionalFormatting sqref="AJ74">
    <cfRule type="cellIs" dxfId="1777" priority="375" operator="equal">
      <formula>"Bajo"</formula>
    </cfRule>
  </conditionalFormatting>
  <conditionalFormatting sqref="BH86">
    <cfRule type="cellIs" dxfId="1776" priority="376" operator="equal">
      <formula>"Muy Alta"</formula>
    </cfRule>
  </conditionalFormatting>
  <conditionalFormatting sqref="BH86">
    <cfRule type="cellIs" dxfId="1775" priority="377" operator="equal">
      <formula>"Alta"</formula>
    </cfRule>
  </conditionalFormatting>
  <conditionalFormatting sqref="BH86">
    <cfRule type="cellIs" dxfId="1774" priority="378" operator="equal">
      <formula>"Media"</formula>
    </cfRule>
  </conditionalFormatting>
  <conditionalFormatting sqref="BH86">
    <cfRule type="cellIs" dxfId="1773" priority="379" operator="equal">
      <formula>"Baja"</formula>
    </cfRule>
  </conditionalFormatting>
  <conditionalFormatting sqref="BH86">
    <cfRule type="cellIs" dxfId="1772" priority="380" operator="equal">
      <formula>"Muy Baja"</formula>
    </cfRule>
  </conditionalFormatting>
  <conditionalFormatting sqref="BK66 BK70 BK86 BK74">
    <cfRule type="cellIs" dxfId="1771" priority="381" operator="equal">
      <formula>"Catastrófico"</formula>
    </cfRule>
  </conditionalFormatting>
  <conditionalFormatting sqref="BK66 BK70 BK86 BK74">
    <cfRule type="cellIs" dxfId="1770" priority="382" operator="equal">
      <formula>"Mayor"</formula>
    </cfRule>
  </conditionalFormatting>
  <conditionalFormatting sqref="BK66 BK70 BK86 BK74">
    <cfRule type="cellIs" dxfId="1769" priority="383" operator="equal">
      <formula>"Moderado"</formula>
    </cfRule>
  </conditionalFormatting>
  <conditionalFormatting sqref="BK66 BK70 BK86 BK74">
    <cfRule type="cellIs" dxfId="1768" priority="384" operator="equal">
      <formula>"Menor"</formula>
    </cfRule>
  </conditionalFormatting>
  <conditionalFormatting sqref="BK66 BK70 BK86 BK74">
    <cfRule type="cellIs" dxfId="1767" priority="385" operator="equal">
      <formula>"Leve"</formula>
    </cfRule>
  </conditionalFormatting>
  <conditionalFormatting sqref="AH74">
    <cfRule type="cellIs" dxfId="1766" priority="386" operator="equal">
      <formula>"Catastrófico"</formula>
    </cfRule>
  </conditionalFormatting>
  <conditionalFormatting sqref="AH74">
    <cfRule type="cellIs" dxfId="1765" priority="387" operator="equal">
      <formula>"Mayor"</formula>
    </cfRule>
  </conditionalFormatting>
  <conditionalFormatting sqref="AH74">
    <cfRule type="cellIs" dxfId="1764" priority="388" operator="equal">
      <formula>"Moderado"</formula>
    </cfRule>
  </conditionalFormatting>
  <conditionalFormatting sqref="AH74">
    <cfRule type="cellIs" dxfId="1763" priority="389" operator="equal">
      <formula>"Menor"</formula>
    </cfRule>
  </conditionalFormatting>
  <conditionalFormatting sqref="AH74">
    <cfRule type="cellIs" dxfId="1762" priority="390" operator="equal">
      <formula>"Leve"</formula>
    </cfRule>
  </conditionalFormatting>
  <conditionalFormatting sqref="K74 K86">
    <cfRule type="cellIs" dxfId="1761" priority="391" operator="equal">
      <formula>"Muy Alta"</formula>
    </cfRule>
  </conditionalFormatting>
  <conditionalFormatting sqref="K74 K86">
    <cfRule type="cellIs" dxfId="1760" priority="392" operator="equal">
      <formula>"Alta"</formula>
    </cfRule>
  </conditionalFormatting>
  <conditionalFormatting sqref="K74 K86">
    <cfRule type="cellIs" dxfId="1759" priority="393" operator="equal">
      <formula>"Media"</formula>
    </cfRule>
  </conditionalFormatting>
  <conditionalFormatting sqref="K74 K86">
    <cfRule type="cellIs" dxfId="1758" priority="394" operator="equal">
      <formula>"Baja"</formula>
    </cfRule>
  </conditionalFormatting>
  <conditionalFormatting sqref="K74 K86">
    <cfRule type="cellIs" dxfId="1757" priority="395" operator="equal">
      <formula>"Muy Baja"</formula>
    </cfRule>
  </conditionalFormatting>
  <conditionalFormatting sqref="BI86">
    <cfRule type="cellIs" dxfId="1756" priority="396" operator="equal">
      <formula>"Catastrófico"</formula>
    </cfRule>
  </conditionalFormatting>
  <conditionalFormatting sqref="BI86">
    <cfRule type="cellIs" dxfId="1755" priority="397" operator="equal">
      <formula>"Mayor"</formula>
    </cfRule>
  </conditionalFormatting>
  <conditionalFormatting sqref="BI86">
    <cfRule type="cellIs" dxfId="1754" priority="398" operator="equal">
      <formula>"Moderado"</formula>
    </cfRule>
  </conditionalFormatting>
  <conditionalFormatting sqref="BI86">
    <cfRule type="cellIs" dxfId="1753" priority="399" operator="equal">
      <formula>"Menor"</formula>
    </cfRule>
  </conditionalFormatting>
  <conditionalFormatting sqref="BI86">
    <cfRule type="cellIs" dxfId="1752" priority="400" operator="equal">
      <formula>"Leve"</formula>
    </cfRule>
  </conditionalFormatting>
  <conditionalFormatting sqref="K86">
    <cfRule type="cellIs" dxfId="1751" priority="401" operator="equal">
      <formula>"Casi Seguro"</formula>
    </cfRule>
  </conditionalFormatting>
  <conditionalFormatting sqref="K86">
    <cfRule type="cellIs" dxfId="1750" priority="402" operator="equal">
      <formula>"Probable"</formula>
    </cfRule>
  </conditionalFormatting>
  <conditionalFormatting sqref="K86">
    <cfRule type="cellIs" dxfId="1749" priority="403" operator="equal">
      <formula>"Posible"</formula>
    </cfRule>
  </conditionalFormatting>
  <conditionalFormatting sqref="K86">
    <cfRule type="cellIs" dxfId="1748" priority="404" operator="equal">
      <formula>"Rara vez"</formula>
    </cfRule>
  </conditionalFormatting>
  <conditionalFormatting sqref="K86">
    <cfRule type="cellIs" dxfId="1747" priority="405" operator="equal">
      <formula>"Improbable"</formula>
    </cfRule>
  </conditionalFormatting>
  <conditionalFormatting sqref="K86">
    <cfRule type="cellIs" dxfId="1746" priority="406" operator="equal">
      <formula>"Rara vez"</formula>
    </cfRule>
  </conditionalFormatting>
  <conditionalFormatting sqref="BI86:BI91">
    <cfRule type="cellIs" dxfId="1745" priority="407" operator="equal">
      <formula>"Casi Seguro"</formula>
    </cfRule>
  </conditionalFormatting>
  <conditionalFormatting sqref="BI86:BI91">
    <cfRule type="cellIs" dxfId="1744" priority="408" operator="equal">
      <formula>"Probable"</formula>
    </cfRule>
  </conditionalFormatting>
  <conditionalFormatting sqref="BI86:BI91">
    <cfRule type="cellIs" dxfId="1743" priority="409" operator="equal">
      <formula>"Posible"</formula>
    </cfRule>
  </conditionalFormatting>
  <conditionalFormatting sqref="BI86:BI91">
    <cfRule type="cellIs" dxfId="1742" priority="410" operator="equal">
      <formula>"Improbable"</formula>
    </cfRule>
  </conditionalFormatting>
  <conditionalFormatting sqref="BI86:BI91">
    <cfRule type="cellIs" dxfId="1741" priority="411" operator="equal">
      <formula>"Rara vez"</formula>
    </cfRule>
  </conditionalFormatting>
  <conditionalFormatting sqref="AJ86">
    <cfRule type="cellIs" dxfId="1740" priority="412" operator="equal">
      <formula>"Extremo"</formula>
    </cfRule>
  </conditionalFormatting>
  <conditionalFormatting sqref="AJ86">
    <cfRule type="cellIs" dxfId="1739" priority="413" operator="equal">
      <formula>"Alto"</formula>
    </cfRule>
  </conditionalFormatting>
  <conditionalFormatting sqref="AJ86">
    <cfRule type="cellIs" dxfId="1738" priority="414" operator="equal">
      <formula>"Moderado"</formula>
    </cfRule>
  </conditionalFormatting>
  <conditionalFormatting sqref="AJ86">
    <cfRule type="cellIs" dxfId="1737" priority="415" operator="equal">
      <formula>"Bajo"</formula>
    </cfRule>
  </conditionalFormatting>
  <conditionalFormatting sqref="BH86">
    <cfRule type="cellIs" dxfId="1736" priority="416" operator="equal">
      <formula>"Muy Alta"</formula>
    </cfRule>
  </conditionalFormatting>
  <conditionalFormatting sqref="BH86">
    <cfRule type="cellIs" dxfId="1735" priority="417" operator="equal">
      <formula>"Alta"</formula>
    </cfRule>
  </conditionalFormatting>
  <conditionalFormatting sqref="BH86">
    <cfRule type="cellIs" dxfId="1734" priority="418" operator="equal">
      <formula>"Media"</formula>
    </cfRule>
  </conditionalFormatting>
  <conditionalFormatting sqref="BH86">
    <cfRule type="cellIs" dxfId="1733" priority="419" operator="equal">
      <formula>"Baja"</formula>
    </cfRule>
  </conditionalFormatting>
  <conditionalFormatting sqref="BH86">
    <cfRule type="cellIs" dxfId="1732" priority="420" operator="equal">
      <formula>"Muy Baja"</formula>
    </cfRule>
  </conditionalFormatting>
  <conditionalFormatting sqref="BK66 BK70 BK86 BK74">
    <cfRule type="cellIs" dxfId="1731" priority="421" operator="equal">
      <formula>"Catastrófico"</formula>
    </cfRule>
  </conditionalFormatting>
  <conditionalFormatting sqref="BK66 BK70 BK86 BK74">
    <cfRule type="cellIs" dxfId="1730" priority="422" operator="equal">
      <formula>"Mayor"</formula>
    </cfRule>
  </conditionalFormatting>
  <conditionalFormatting sqref="BK66 BK70 BK86 BK74">
    <cfRule type="cellIs" dxfId="1729" priority="423" operator="equal">
      <formula>"Moderado"</formula>
    </cfRule>
  </conditionalFormatting>
  <conditionalFormatting sqref="BK66 BK70 BK86 BK74">
    <cfRule type="cellIs" dxfId="1728" priority="424" operator="equal">
      <formula>"Menor"</formula>
    </cfRule>
  </conditionalFormatting>
  <conditionalFormatting sqref="BK66 BK70 BK86 BK74">
    <cfRule type="cellIs" dxfId="1727" priority="425" operator="equal">
      <formula>"Leve"</formula>
    </cfRule>
  </conditionalFormatting>
  <conditionalFormatting sqref="AG86:AG91">
    <cfRule type="containsText" dxfId="1726" priority="426" operator="containsText" text="❌">
      <formula>NOT(ISERROR(SEARCH(("❌"),(AG86))))</formula>
    </cfRule>
  </conditionalFormatting>
  <conditionalFormatting sqref="AH66 AH70 AH74 AH86 AH103">
    <cfRule type="cellIs" dxfId="1725" priority="427" operator="equal">
      <formula>"Catastrófico"</formula>
    </cfRule>
  </conditionalFormatting>
  <conditionalFormatting sqref="AH66 AH70 AH74 AH86 AH103">
    <cfRule type="cellIs" dxfId="1724" priority="428" operator="equal">
      <formula>"Mayor"</formula>
    </cfRule>
  </conditionalFormatting>
  <conditionalFormatting sqref="AH66 AH70 AH74 AH86 AH103">
    <cfRule type="cellIs" dxfId="1723" priority="429" operator="equal">
      <formula>"Moderado"</formula>
    </cfRule>
  </conditionalFormatting>
  <conditionalFormatting sqref="AH66 AH70 AH74 AH86 AH103">
    <cfRule type="cellIs" dxfId="1722" priority="430" operator="equal">
      <formula>"Menor"</formula>
    </cfRule>
  </conditionalFormatting>
  <conditionalFormatting sqref="AH66 AH70 AH74 AH86 AH103">
    <cfRule type="cellIs" dxfId="1721" priority="431" operator="equal">
      <formula>"Leve"</formula>
    </cfRule>
  </conditionalFormatting>
  <conditionalFormatting sqref="K86">
    <cfRule type="cellIs" dxfId="1720" priority="432" operator="equal">
      <formula>"Muy Alta"</formula>
    </cfRule>
  </conditionalFormatting>
  <conditionalFormatting sqref="K86">
    <cfRule type="cellIs" dxfId="1719" priority="433" operator="equal">
      <formula>"Alta"</formula>
    </cfRule>
  </conditionalFormatting>
  <conditionalFormatting sqref="K86">
    <cfRule type="cellIs" dxfId="1718" priority="434" operator="equal">
      <formula>"Media"</formula>
    </cfRule>
  </conditionalFormatting>
  <conditionalFormatting sqref="K86">
    <cfRule type="cellIs" dxfId="1717" priority="435" operator="equal">
      <formula>"Baja"</formula>
    </cfRule>
  </conditionalFormatting>
  <conditionalFormatting sqref="K86">
    <cfRule type="cellIs" dxfId="1716" priority="436" operator="equal">
      <formula>"Muy Baja"</formula>
    </cfRule>
  </conditionalFormatting>
  <conditionalFormatting sqref="BI86">
    <cfRule type="cellIs" dxfId="1715" priority="437" operator="equal">
      <formula>"Catastrófico"</formula>
    </cfRule>
  </conditionalFormatting>
  <conditionalFormatting sqref="BI86">
    <cfRule type="cellIs" dxfId="1714" priority="438" operator="equal">
      <formula>"Mayor"</formula>
    </cfRule>
  </conditionalFormatting>
  <conditionalFormatting sqref="BI86">
    <cfRule type="cellIs" dxfId="1713" priority="439" operator="equal">
      <formula>"Moderado"</formula>
    </cfRule>
  </conditionalFormatting>
  <conditionalFormatting sqref="BI86">
    <cfRule type="cellIs" dxfId="1712" priority="440" operator="equal">
      <formula>"Menor"</formula>
    </cfRule>
  </conditionalFormatting>
  <conditionalFormatting sqref="BI86">
    <cfRule type="cellIs" dxfId="1711" priority="441" operator="equal">
      <formula>"Leve"</formula>
    </cfRule>
  </conditionalFormatting>
  <conditionalFormatting sqref="K86:K91">
    <cfRule type="cellIs" dxfId="1710" priority="442" operator="equal">
      <formula>"Casi Seguro"</formula>
    </cfRule>
  </conditionalFormatting>
  <conditionalFormatting sqref="K86:K91">
    <cfRule type="cellIs" dxfId="1709" priority="443" operator="equal">
      <formula>"Probable"</formula>
    </cfRule>
  </conditionalFormatting>
  <conditionalFormatting sqref="K86:K91">
    <cfRule type="cellIs" dxfId="1708" priority="444" operator="equal">
      <formula>"Posible"</formula>
    </cfRule>
  </conditionalFormatting>
  <conditionalFormatting sqref="K86:K91">
    <cfRule type="cellIs" dxfId="1707" priority="445" operator="equal">
      <formula>"Rara vez"</formula>
    </cfRule>
  </conditionalFormatting>
  <conditionalFormatting sqref="K86:K91">
    <cfRule type="cellIs" dxfId="1706" priority="446" operator="equal">
      <formula>"Improbable"</formula>
    </cfRule>
  </conditionalFormatting>
  <conditionalFormatting sqref="K86:K91">
    <cfRule type="cellIs" dxfId="1705" priority="447" operator="equal">
      <formula>"Rara vez"</formula>
    </cfRule>
  </conditionalFormatting>
  <conditionalFormatting sqref="BI86:BI91">
    <cfRule type="cellIs" dxfId="1704" priority="448" operator="equal">
      <formula>"Casi Seguro"</formula>
    </cfRule>
  </conditionalFormatting>
  <conditionalFormatting sqref="BI86:BI91">
    <cfRule type="cellIs" dxfId="1703" priority="449" operator="equal">
      <formula>"Probable"</formula>
    </cfRule>
  </conditionalFormatting>
  <conditionalFormatting sqref="BI86:BI91">
    <cfRule type="cellIs" dxfId="1702" priority="450" operator="equal">
      <formula>"Posible"</formula>
    </cfRule>
  </conditionalFormatting>
  <conditionalFormatting sqref="BI86:BI91">
    <cfRule type="cellIs" dxfId="1701" priority="451" operator="equal">
      <formula>"Improbable"</formula>
    </cfRule>
  </conditionalFormatting>
  <conditionalFormatting sqref="BI86:BI91">
    <cfRule type="cellIs" dxfId="1700" priority="452" operator="equal">
      <formula>"Rara vez"</formula>
    </cfRule>
  </conditionalFormatting>
  <conditionalFormatting sqref="AJ86:AJ91">
    <cfRule type="cellIs" dxfId="1699" priority="453" operator="equal">
      <formula>"Moderada"</formula>
    </cfRule>
  </conditionalFormatting>
  <conditionalFormatting sqref="AJ86:AJ91">
    <cfRule type="cellIs" dxfId="1698" priority="454" operator="equal">
      <formula>"Alta"</formula>
    </cfRule>
  </conditionalFormatting>
  <conditionalFormatting sqref="AJ86:AJ91">
    <cfRule type="cellIs" dxfId="1697" priority="455" operator="equal">
      <formula>"Extrema"</formula>
    </cfRule>
  </conditionalFormatting>
  <conditionalFormatting sqref="AJ103">
    <cfRule type="cellIs" dxfId="1696" priority="456" operator="equal">
      <formula>"Extremo"</formula>
    </cfRule>
  </conditionalFormatting>
  <conditionalFormatting sqref="AJ103">
    <cfRule type="cellIs" dxfId="1695" priority="457" operator="equal">
      <formula>"Alto"</formula>
    </cfRule>
  </conditionalFormatting>
  <conditionalFormatting sqref="AJ103">
    <cfRule type="cellIs" dxfId="1694" priority="458" operator="equal">
      <formula>"Moderado"</formula>
    </cfRule>
  </conditionalFormatting>
  <conditionalFormatting sqref="AJ103">
    <cfRule type="cellIs" dxfId="1693" priority="459" operator="equal">
      <formula>"Bajo"</formula>
    </cfRule>
  </conditionalFormatting>
  <conditionalFormatting sqref="AJ103">
    <cfRule type="cellIs" dxfId="1692" priority="460" operator="equal">
      <formula>"Moderada"</formula>
    </cfRule>
  </conditionalFormatting>
  <conditionalFormatting sqref="AJ103">
    <cfRule type="cellIs" dxfId="1691" priority="461" operator="equal">
      <formula>"Alta"</formula>
    </cfRule>
  </conditionalFormatting>
  <conditionalFormatting sqref="AJ103">
    <cfRule type="cellIs" dxfId="1690" priority="462" operator="equal">
      <formula>"Extrema"</formula>
    </cfRule>
  </conditionalFormatting>
  <conditionalFormatting sqref="AJ103">
    <cfRule type="cellIs" dxfId="1689" priority="463" operator="equal">
      <formula>"Extremo"</formula>
    </cfRule>
  </conditionalFormatting>
  <conditionalFormatting sqref="AJ103">
    <cfRule type="cellIs" dxfId="1688" priority="464" operator="equal">
      <formula>"Alto"</formula>
    </cfRule>
  </conditionalFormatting>
  <conditionalFormatting sqref="AJ103">
    <cfRule type="cellIs" dxfId="1687" priority="465" operator="equal">
      <formula>"Moderado"</formula>
    </cfRule>
  </conditionalFormatting>
  <conditionalFormatting sqref="AJ103">
    <cfRule type="cellIs" dxfId="1686" priority="466" operator="equal">
      <formula>"Bajo"</formula>
    </cfRule>
  </conditionalFormatting>
  <conditionalFormatting sqref="AJ103">
    <cfRule type="cellIs" dxfId="1685" priority="467" operator="equal">
      <formula>"Moderada"</formula>
    </cfRule>
  </conditionalFormatting>
  <conditionalFormatting sqref="AJ103">
    <cfRule type="cellIs" dxfId="1684" priority="468" operator="equal">
      <formula>"Alta"</formula>
    </cfRule>
  </conditionalFormatting>
  <conditionalFormatting sqref="AJ103">
    <cfRule type="cellIs" dxfId="1683" priority="469" operator="equal">
      <formula>"Extrema"</formula>
    </cfRule>
  </conditionalFormatting>
  <conditionalFormatting sqref="K103">
    <cfRule type="cellIs" dxfId="1682" priority="470" operator="equal">
      <formula>"Muy Alta"</formula>
    </cfRule>
  </conditionalFormatting>
  <conditionalFormatting sqref="K103">
    <cfRule type="cellIs" dxfId="1681" priority="471" operator="equal">
      <formula>"Alta"</formula>
    </cfRule>
  </conditionalFormatting>
  <conditionalFormatting sqref="K103">
    <cfRule type="cellIs" dxfId="1680" priority="472" operator="equal">
      <formula>"Media"</formula>
    </cfRule>
  </conditionalFormatting>
  <conditionalFormatting sqref="K103">
    <cfRule type="cellIs" dxfId="1679" priority="473" operator="equal">
      <formula>"Baja"</formula>
    </cfRule>
  </conditionalFormatting>
  <conditionalFormatting sqref="K103">
    <cfRule type="cellIs" dxfId="1678" priority="474" operator="equal">
      <formula>"Muy Baja"</formula>
    </cfRule>
  </conditionalFormatting>
  <conditionalFormatting sqref="K103">
    <cfRule type="cellIs" dxfId="1677" priority="475" operator="equal">
      <formula>"Casi Seguro"</formula>
    </cfRule>
  </conditionalFormatting>
  <conditionalFormatting sqref="K103">
    <cfRule type="cellIs" dxfId="1676" priority="476" operator="equal">
      <formula>"Probable"</formula>
    </cfRule>
  </conditionalFormatting>
  <conditionalFormatting sqref="K103">
    <cfRule type="cellIs" dxfId="1675" priority="477" operator="equal">
      <formula>"Posible"</formula>
    </cfRule>
  </conditionalFormatting>
  <conditionalFormatting sqref="K103">
    <cfRule type="cellIs" dxfId="1674" priority="478" operator="equal">
      <formula>"Rara vez"</formula>
    </cfRule>
  </conditionalFormatting>
  <conditionalFormatting sqref="K103">
    <cfRule type="cellIs" dxfId="1673" priority="479" operator="equal">
      <formula>"Improbable"</formula>
    </cfRule>
  </conditionalFormatting>
  <conditionalFormatting sqref="K103">
    <cfRule type="cellIs" dxfId="1672" priority="480" operator="equal">
      <formula>"Rara vez"</formula>
    </cfRule>
  </conditionalFormatting>
  <conditionalFormatting sqref="K103">
    <cfRule type="cellIs" dxfId="1671" priority="481" operator="equal">
      <formula>"Muy Alta"</formula>
    </cfRule>
  </conditionalFormatting>
  <conditionalFormatting sqref="K103">
    <cfRule type="cellIs" dxfId="1670" priority="482" operator="equal">
      <formula>"Alta"</formula>
    </cfRule>
  </conditionalFormatting>
  <conditionalFormatting sqref="K103">
    <cfRule type="cellIs" dxfId="1669" priority="483" operator="equal">
      <formula>"Media"</formula>
    </cfRule>
  </conditionalFormatting>
  <conditionalFormatting sqref="K103">
    <cfRule type="cellIs" dxfId="1668" priority="484" operator="equal">
      <formula>"Baja"</formula>
    </cfRule>
  </conditionalFormatting>
  <conditionalFormatting sqref="K103">
    <cfRule type="cellIs" dxfId="1667" priority="485" operator="equal">
      <formula>"Muy Baja"</formula>
    </cfRule>
  </conditionalFormatting>
  <conditionalFormatting sqref="K103">
    <cfRule type="cellIs" dxfId="1666" priority="486" operator="equal">
      <formula>"Casi Seguro"</formula>
    </cfRule>
  </conditionalFormatting>
  <conditionalFormatting sqref="K103">
    <cfRule type="cellIs" dxfId="1665" priority="487" operator="equal">
      <formula>"Probable"</formula>
    </cfRule>
  </conditionalFormatting>
  <conditionalFormatting sqref="K103">
    <cfRule type="cellIs" dxfId="1664" priority="488" operator="equal">
      <formula>"Posible"</formula>
    </cfRule>
  </conditionalFormatting>
  <conditionalFormatting sqref="K103">
    <cfRule type="cellIs" dxfId="1663" priority="489" operator="equal">
      <formula>"Rara vez"</formula>
    </cfRule>
  </conditionalFormatting>
  <conditionalFormatting sqref="K103">
    <cfRule type="cellIs" dxfId="1662" priority="490" operator="equal">
      <formula>"Improbable"</formula>
    </cfRule>
  </conditionalFormatting>
  <conditionalFormatting sqref="K103">
    <cfRule type="cellIs" dxfId="1661" priority="491" operator="equal">
      <formula>"Rara vez"</formula>
    </cfRule>
  </conditionalFormatting>
  <conditionalFormatting sqref="K103">
    <cfRule type="cellIs" dxfId="1660" priority="492" operator="equal">
      <formula>"Muy Alta"</formula>
    </cfRule>
  </conditionalFormatting>
  <conditionalFormatting sqref="K103">
    <cfRule type="cellIs" dxfId="1659" priority="493" operator="equal">
      <formula>"Alta"</formula>
    </cfRule>
  </conditionalFormatting>
  <conditionalFormatting sqref="K103">
    <cfRule type="cellIs" dxfId="1658" priority="494" operator="equal">
      <formula>"Media"</formula>
    </cfRule>
  </conditionalFormatting>
  <conditionalFormatting sqref="K103">
    <cfRule type="cellIs" dxfId="1657" priority="495" operator="equal">
      <formula>"Baja"</formula>
    </cfRule>
  </conditionalFormatting>
  <conditionalFormatting sqref="K103">
    <cfRule type="cellIs" dxfId="1656" priority="496" operator="equal">
      <formula>"Muy Baja"</formula>
    </cfRule>
  </conditionalFormatting>
  <conditionalFormatting sqref="K103">
    <cfRule type="cellIs" dxfId="1655" priority="497" operator="equal">
      <formula>"Casi Seguro"</formula>
    </cfRule>
  </conditionalFormatting>
  <conditionalFormatting sqref="K103">
    <cfRule type="cellIs" dxfId="1654" priority="498" operator="equal">
      <formula>"Probable"</formula>
    </cfRule>
  </conditionalFormatting>
  <conditionalFormatting sqref="K103">
    <cfRule type="cellIs" dxfId="1653" priority="499" operator="equal">
      <formula>"Posible"</formula>
    </cfRule>
  </conditionalFormatting>
  <conditionalFormatting sqref="K103">
    <cfRule type="cellIs" dxfId="1652" priority="500" operator="equal">
      <formula>"Rara vez"</formula>
    </cfRule>
  </conditionalFormatting>
  <conditionalFormatting sqref="K103">
    <cfRule type="cellIs" dxfId="1651" priority="501" operator="equal">
      <formula>"Improbable"</formula>
    </cfRule>
  </conditionalFormatting>
  <conditionalFormatting sqref="K103">
    <cfRule type="cellIs" dxfId="1650" priority="502" operator="equal">
      <formula>"Rara vez"</formula>
    </cfRule>
  </conditionalFormatting>
  <conditionalFormatting sqref="K103">
    <cfRule type="cellIs" dxfId="1649" priority="503" operator="equal">
      <formula>"Muy Alta"</formula>
    </cfRule>
  </conditionalFormatting>
  <conditionalFormatting sqref="K103">
    <cfRule type="cellIs" dxfId="1648" priority="504" operator="equal">
      <formula>"Alta"</formula>
    </cfRule>
  </conditionalFormatting>
  <conditionalFormatting sqref="K103">
    <cfRule type="cellIs" dxfId="1647" priority="505" operator="equal">
      <formula>"Media"</formula>
    </cfRule>
  </conditionalFormatting>
  <conditionalFormatting sqref="K103">
    <cfRule type="cellIs" dxfId="1646" priority="506" operator="equal">
      <formula>"Baja"</formula>
    </cfRule>
  </conditionalFormatting>
  <conditionalFormatting sqref="K103">
    <cfRule type="cellIs" dxfId="1645" priority="507" operator="equal">
      <formula>"Muy Baja"</formula>
    </cfRule>
  </conditionalFormatting>
  <conditionalFormatting sqref="K103">
    <cfRule type="cellIs" dxfId="1644" priority="508" operator="equal">
      <formula>"Casi Seguro"</formula>
    </cfRule>
  </conditionalFormatting>
  <conditionalFormatting sqref="K103">
    <cfRule type="cellIs" dxfId="1643" priority="509" operator="equal">
      <formula>"Probable"</formula>
    </cfRule>
  </conditionalFormatting>
  <conditionalFormatting sqref="K103">
    <cfRule type="cellIs" dxfId="1642" priority="510" operator="equal">
      <formula>"Posible"</formula>
    </cfRule>
  </conditionalFormatting>
  <conditionalFormatting sqref="K103">
    <cfRule type="cellIs" dxfId="1641" priority="511" operator="equal">
      <formula>"Rara vez"</formula>
    </cfRule>
  </conditionalFormatting>
  <conditionalFormatting sqref="K103">
    <cfRule type="cellIs" dxfId="1640" priority="512" operator="equal">
      <formula>"Improbable"</formula>
    </cfRule>
  </conditionalFormatting>
  <conditionalFormatting sqref="K103">
    <cfRule type="cellIs" dxfId="1639" priority="513" operator="equal">
      <formula>"Rara vez"</formula>
    </cfRule>
  </conditionalFormatting>
  <conditionalFormatting sqref="AG103">
    <cfRule type="containsText" dxfId="1638" priority="514" operator="containsText" text="❌">
      <formula>NOT(ISERROR(SEARCH(("❌"),(AG103))))</formula>
    </cfRule>
  </conditionalFormatting>
  <conditionalFormatting sqref="AG103">
    <cfRule type="containsText" dxfId="1637" priority="515" operator="containsText" text="❌">
      <formula>NOT(ISERROR(SEARCH(("❌"),(AG103))))</formula>
    </cfRule>
  </conditionalFormatting>
  <conditionalFormatting sqref="AG103">
    <cfRule type="containsText" dxfId="1636" priority="516" operator="containsText" text="❌">
      <formula>NOT(ISERROR(SEARCH(("❌"),(AG103))))</formula>
    </cfRule>
  </conditionalFormatting>
  <conditionalFormatting sqref="BI103">
    <cfRule type="cellIs" dxfId="1635" priority="517" operator="equal">
      <formula>"Catastrófico"</formula>
    </cfRule>
  </conditionalFormatting>
  <conditionalFormatting sqref="BI103">
    <cfRule type="cellIs" dxfId="1634" priority="518" operator="equal">
      <formula>"Mayor"</formula>
    </cfRule>
  </conditionalFormatting>
  <conditionalFormatting sqref="BI103">
    <cfRule type="cellIs" dxfId="1633" priority="519" operator="equal">
      <formula>"Moderado"</formula>
    </cfRule>
  </conditionalFormatting>
  <conditionalFormatting sqref="BI103">
    <cfRule type="cellIs" dxfId="1632" priority="520" operator="equal">
      <formula>"Menor"</formula>
    </cfRule>
  </conditionalFormatting>
  <conditionalFormatting sqref="BI103">
    <cfRule type="cellIs" dxfId="1631" priority="521" operator="equal">
      <formula>"Leve"</formula>
    </cfRule>
  </conditionalFormatting>
  <conditionalFormatting sqref="BI103">
    <cfRule type="cellIs" dxfId="1630" priority="522" operator="equal">
      <formula>"Casi Seguro"</formula>
    </cfRule>
  </conditionalFormatting>
  <conditionalFormatting sqref="BI103">
    <cfRule type="cellIs" dxfId="1629" priority="523" operator="equal">
      <formula>"Probable"</formula>
    </cfRule>
  </conditionalFormatting>
  <conditionalFormatting sqref="BI103">
    <cfRule type="cellIs" dxfId="1628" priority="524" operator="equal">
      <formula>"Posible"</formula>
    </cfRule>
  </conditionalFormatting>
  <conditionalFormatting sqref="BI103">
    <cfRule type="cellIs" dxfId="1627" priority="525" operator="equal">
      <formula>"Improbable"</formula>
    </cfRule>
  </conditionalFormatting>
  <conditionalFormatting sqref="BI103">
    <cfRule type="cellIs" dxfId="1626" priority="526" operator="equal">
      <formula>"Rara vez"</formula>
    </cfRule>
  </conditionalFormatting>
  <conditionalFormatting sqref="BI103">
    <cfRule type="cellIs" dxfId="1625" priority="527" operator="equal">
      <formula>"Catastrófico"</formula>
    </cfRule>
  </conditionalFormatting>
  <conditionalFormatting sqref="BI103">
    <cfRule type="cellIs" dxfId="1624" priority="528" operator="equal">
      <formula>"Mayor"</formula>
    </cfRule>
  </conditionalFormatting>
  <conditionalFormatting sqref="BI103">
    <cfRule type="cellIs" dxfId="1623" priority="529" operator="equal">
      <formula>"Moderado"</formula>
    </cfRule>
  </conditionalFormatting>
  <conditionalFormatting sqref="BI103">
    <cfRule type="cellIs" dxfId="1622" priority="530" operator="equal">
      <formula>"Menor"</formula>
    </cfRule>
  </conditionalFormatting>
  <conditionalFormatting sqref="BI103">
    <cfRule type="cellIs" dxfId="1621" priority="531" operator="equal">
      <formula>"Leve"</formula>
    </cfRule>
  </conditionalFormatting>
  <conditionalFormatting sqref="BI103">
    <cfRule type="cellIs" dxfId="1620" priority="532" operator="equal">
      <formula>"Casi Seguro"</formula>
    </cfRule>
  </conditionalFormatting>
  <conditionalFormatting sqref="BI103">
    <cfRule type="cellIs" dxfId="1619" priority="533" operator="equal">
      <formula>"Probable"</formula>
    </cfRule>
  </conditionalFormatting>
  <conditionalFormatting sqref="BI103">
    <cfRule type="cellIs" dxfId="1618" priority="534" operator="equal">
      <formula>"Posible"</formula>
    </cfRule>
  </conditionalFormatting>
  <conditionalFormatting sqref="BI103">
    <cfRule type="cellIs" dxfId="1617" priority="535" operator="equal">
      <formula>"Improbable"</formula>
    </cfRule>
  </conditionalFormatting>
  <conditionalFormatting sqref="BI103">
    <cfRule type="cellIs" dxfId="1616" priority="536" operator="equal">
      <formula>"Rara vez"</formula>
    </cfRule>
  </conditionalFormatting>
  <conditionalFormatting sqref="BH103">
    <cfRule type="cellIs" dxfId="1615" priority="537" operator="equal">
      <formula>"Muy Alta"</formula>
    </cfRule>
  </conditionalFormatting>
  <conditionalFormatting sqref="BH103">
    <cfRule type="cellIs" dxfId="1614" priority="538" operator="equal">
      <formula>"Alta"</formula>
    </cfRule>
  </conditionalFormatting>
  <conditionalFormatting sqref="BH103">
    <cfRule type="cellIs" dxfId="1613" priority="539" operator="equal">
      <formula>"Media"</formula>
    </cfRule>
  </conditionalFormatting>
  <conditionalFormatting sqref="BH103">
    <cfRule type="cellIs" dxfId="1612" priority="540" operator="equal">
      <formula>"Baja"</formula>
    </cfRule>
  </conditionalFormatting>
  <conditionalFormatting sqref="BH103">
    <cfRule type="cellIs" dxfId="1611" priority="541" operator="equal">
      <formula>"Muy Baja"</formula>
    </cfRule>
  </conditionalFormatting>
  <conditionalFormatting sqref="BK103">
    <cfRule type="cellIs" dxfId="1610" priority="542" operator="equal">
      <formula>"Catastrófico"</formula>
    </cfRule>
  </conditionalFormatting>
  <conditionalFormatting sqref="BK103">
    <cfRule type="cellIs" dxfId="1609" priority="543" operator="equal">
      <formula>"Mayor"</formula>
    </cfRule>
  </conditionalFormatting>
  <conditionalFormatting sqref="BK103">
    <cfRule type="cellIs" dxfId="1608" priority="544" operator="equal">
      <formula>"Moderado"</formula>
    </cfRule>
  </conditionalFormatting>
  <conditionalFormatting sqref="BK103">
    <cfRule type="cellIs" dxfId="1607" priority="545" operator="equal">
      <formula>"Menor"</formula>
    </cfRule>
  </conditionalFormatting>
  <conditionalFormatting sqref="BK103">
    <cfRule type="cellIs" dxfId="1606" priority="546" operator="equal">
      <formula>"Leve"</formula>
    </cfRule>
  </conditionalFormatting>
  <conditionalFormatting sqref="BM103">
    <cfRule type="cellIs" dxfId="1605" priority="547" operator="equal">
      <formula>"Extremo"</formula>
    </cfRule>
  </conditionalFormatting>
  <conditionalFormatting sqref="BM103">
    <cfRule type="cellIs" dxfId="1604" priority="548" operator="equal">
      <formula>"Alto"</formula>
    </cfRule>
  </conditionalFormatting>
  <conditionalFormatting sqref="BM103">
    <cfRule type="cellIs" dxfId="1603" priority="549" operator="equal">
      <formula>"Moderado"</formula>
    </cfRule>
  </conditionalFormatting>
  <conditionalFormatting sqref="BM103">
    <cfRule type="cellIs" dxfId="1602" priority="550" operator="equal">
      <formula>"Bajo"</formula>
    </cfRule>
  </conditionalFormatting>
  <conditionalFormatting sqref="BI103">
    <cfRule type="cellIs" dxfId="1601" priority="551" operator="equal">
      <formula>"Catastrófico"</formula>
    </cfRule>
  </conditionalFormatting>
  <conditionalFormatting sqref="BI103">
    <cfRule type="cellIs" dxfId="1600" priority="552" operator="equal">
      <formula>"Mayor"</formula>
    </cfRule>
  </conditionalFormatting>
  <conditionalFormatting sqref="BI103">
    <cfRule type="cellIs" dxfId="1599" priority="553" operator="equal">
      <formula>"Moderado"</formula>
    </cfRule>
  </conditionalFormatting>
  <conditionalFormatting sqref="BI103">
    <cfRule type="cellIs" dxfId="1598" priority="554" operator="equal">
      <formula>"Menor"</formula>
    </cfRule>
  </conditionalFormatting>
  <conditionalFormatting sqref="BI103">
    <cfRule type="cellIs" dxfId="1597" priority="555" operator="equal">
      <formula>"Leve"</formula>
    </cfRule>
  </conditionalFormatting>
  <conditionalFormatting sqref="BM103">
    <cfRule type="cellIs" dxfId="1596" priority="556" operator="equal">
      <formula>"Extremo"</formula>
    </cfRule>
  </conditionalFormatting>
  <conditionalFormatting sqref="BM103">
    <cfRule type="cellIs" dxfId="1595" priority="557" operator="equal">
      <formula>"Alta"</formula>
    </cfRule>
  </conditionalFormatting>
  <conditionalFormatting sqref="BI103">
    <cfRule type="cellIs" dxfId="1594" priority="558" operator="equal">
      <formula>"Casi Seguro"</formula>
    </cfRule>
  </conditionalFormatting>
  <conditionalFormatting sqref="BI103">
    <cfRule type="cellIs" dxfId="1593" priority="559" operator="equal">
      <formula>"Probable"</formula>
    </cfRule>
  </conditionalFormatting>
  <conditionalFormatting sqref="BI103">
    <cfRule type="cellIs" dxfId="1592" priority="560" operator="equal">
      <formula>"Posible"</formula>
    </cfRule>
  </conditionalFormatting>
  <conditionalFormatting sqref="BI103">
    <cfRule type="cellIs" dxfId="1591" priority="561" operator="equal">
      <formula>"Improbable"</formula>
    </cfRule>
  </conditionalFormatting>
  <conditionalFormatting sqref="BI103">
    <cfRule type="cellIs" dxfId="1590" priority="562" operator="equal">
      <formula>"Rara vez"</formula>
    </cfRule>
  </conditionalFormatting>
  <conditionalFormatting sqref="BH103">
    <cfRule type="cellIs" dxfId="1589" priority="563" operator="equal">
      <formula>"Muy Alta"</formula>
    </cfRule>
  </conditionalFormatting>
  <conditionalFormatting sqref="BH103">
    <cfRule type="cellIs" dxfId="1588" priority="564" operator="equal">
      <formula>"Alta"</formula>
    </cfRule>
  </conditionalFormatting>
  <conditionalFormatting sqref="BH103">
    <cfRule type="cellIs" dxfId="1587" priority="565" operator="equal">
      <formula>"Media"</formula>
    </cfRule>
  </conditionalFormatting>
  <conditionalFormatting sqref="BH103">
    <cfRule type="cellIs" dxfId="1586" priority="566" operator="equal">
      <formula>"Baja"</formula>
    </cfRule>
  </conditionalFormatting>
  <conditionalFormatting sqref="BH103">
    <cfRule type="cellIs" dxfId="1585" priority="567" operator="equal">
      <formula>"Muy Baja"</formula>
    </cfRule>
  </conditionalFormatting>
  <conditionalFormatting sqref="BK103">
    <cfRule type="cellIs" dxfId="1584" priority="568" operator="equal">
      <formula>"Catastrófico"</formula>
    </cfRule>
  </conditionalFormatting>
  <conditionalFormatting sqref="BK103">
    <cfRule type="cellIs" dxfId="1583" priority="569" operator="equal">
      <formula>"Mayor"</formula>
    </cfRule>
  </conditionalFormatting>
  <conditionalFormatting sqref="BK103">
    <cfRule type="cellIs" dxfId="1582" priority="570" operator="equal">
      <formula>"Moderado"</formula>
    </cfRule>
  </conditionalFormatting>
  <conditionalFormatting sqref="BK103">
    <cfRule type="cellIs" dxfId="1581" priority="571" operator="equal">
      <formula>"Menor"</formula>
    </cfRule>
  </conditionalFormatting>
  <conditionalFormatting sqref="BK103">
    <cfRule type="cellIs" dxfId="1580" priority="572" operator="equal">
      <formula>"Leve"</formula>
    </cfRule>
  </conditionalFormatting>
  <conditionalFormatting sqref="BM103">
    <cfRule type="cellIs" dxfId="1579" priority="573" operator="equal">
      <formula>"Extremo"</formula>
    </cfRule>
  </conditionalFormatting>
  <conditionalFormatting sqref="BM103">
    <cfRule type="cellIs" dxfId="1578" priority="574" operator="equal">
      <formula>"Alto"</formula>
    </cfRule>
  </conditionalFormatting>
  <conditionalFormatting sqref="BM103">
    <cfRule type="cellIs" dxfId="1577" priority="575" operator="equal">
      <formula>"Moderado"</formula>
    </cfRule>
  </conditionalFormatting>
  <conditionalFormatting sqref="BM103">
    <cfRule type="cellIs" dxfId="1576" priority="576" operator="equal">
      <formula>"Bajo"</formula>
    </cfRule>
  </conditionalFormatting>
  <conditionalFormatting sqref="BI103">
    <cfRule type="cellIs" dxfId="1575" priority="577" operator="equal">
      <formula>"Catastrófico"</formula>
    </cfRule>
  </conditionalFormatting>
  <conditionalFormatting sqref="BI103">
    <cfRule type="cellIs" dxfId="1574" priority="578" operator="equal">
      <formula>"Mayor"</formula>
    </cfRule>
  </conditionalFormatting>
  <conditionalFormatting sqref="BI103">
    <cfRule type="cellIs" dxfId="1573" priority="579" operator="equal">
      <formula>"Moderado"</formula>
    </cfRule>
  </conditionalFormatting>
  <conditionalFormatting sqref="BI103">
    <cfRule type="cellIs" dxfId="1572" priority="580" operator="equal">
      <formula>"Menor"</formula>
    </cfRule>
  </conditionalFormatting>
  <conditionalFormatting sqref="BI103">
    <cfRule type="cellIs" dxfId="1571" priority="581" operator="equal">
      <formula>"Leve"</formula>
    </cfRule>
  </conditionalFormatting>
  <conditionalFormatting sqref="BM103">
    <cfRule type="cellIs" dxfId="1570" priority="582" operator="equal">
      <formula>"Extremo"</formula>
    </cfRule>
  </conditionalFormatting>
  <conditionalFormatting sqref="BM103">
    <cfRule type="cellIs" dxfId="1569" priority="583" operator="equal">
      <formula>"Alta"</formula>
    </cfRule>
  </conditionalFormatting>
  <conditionalFormatting sqref="BI103">
    <cfRule type="cellIs" dxfId="1568" priority="584" operator="equal">
      <formula>"Casi Seguro"</formula>
    </cfRule>
  </conditionalFormatting>
  <conditionalFormatting sqref="BI103">
    <cfRule type="cellIs" dxfId="1567" priority="585" operator="equal">
      <formula>"Probable"</formula>
    </cfRule>
  </conditionalFormatting>
  <conditionalFormatting sqref="BI103">
    <cfRule type="cellIs" dxfId="1566" priority="586" operator="equal">
      <formula>"Posible"</formula>
    </cfRule>
  </conditionalFormatting>
  <conditionalFormatting sqref="BI103">
    <cfRule type="cellIs" dxfId="1565" priority="587" operator="equal">
      <formula>"Improbable"</formula>
    </cfRule>
  </conditionalFormatting>
  <conditionalFormatting sqref="BI103">
    <cfRule type="cellIs" dxfId="1564" priority="588" operator="equal">
      <formula>"Rara vez"</formula>
    </cfRule>
  </conditionalFormatting>
  <conditionalFormatting sqref="BH103">
    <cfRule type="cellIs" dxfId="1563" priority="589" operator="equal">
      <formula>"Muy Alta"</formula>
    </cfRule>
  </conditionalFormatting>
  <conditionalFormatting sqref="BH103">
    <cfRule type="cellIs" dxfId="1562" priority="590" operator="equal">
      <formula>"Alta"</formula>
    </cfRule>
  </conditionalFormatting>
  <conditionalFormatting sqref="BH103">
    <cfRule type="cellIs" dxfId="1561" priority="591" operator="equal">
      <formula>"Media"</formula>
    </cfRule>
  </conditionalFormatting>
  <conditionalFormatting sqref="BH103">
    <cfRule type="cellIs" dxfId="1560" priority="592" operator="equal">
      <formula>"Baja"</formula>
    </cfRule>
  </conditionalFormatting>
  <conditionalFormatting sqref="BH103">
    <cfRule type="cellIs" dxfId="1559" priority="593" operator="equal">
      <formula>"Muy Baja"</formula>
    </cfRule>
  </conditionalFormatting>
  <conditionalFormatting sqref="BK103">
    <cfRule type="cellIs" dxfId="1558" priority="594" operator="equal">
      <formula>"Catastrófico"</formula>
    </cfRule>
  </conditionalFormatting>
  <conditionalFormatting sqref="BK103">
    <cfRule type="cellIs" dxfId="1557" priority="595" operator="equal">
      <formula>"Mayor"</formula>
    </cfRule>
  </conditionalFormatting>
  <conditionalFormatting sqref="BK103">
    <cfRule type="cellIs" dxfId="1556" priority="596" operator="equal">
      <formula>"Moderado"</formula>
    </cfRule>
  </conditionalFormatting>
  <conditionalFormatting sqref="BK103">
    <cfRule type="cellIs" dxfId="1555" priority="597" operator="equal">
      <formula>"Menor"</formula>
    </cfRule>
  </conditionalFormatting>
  <conditionalFormatting sqref="BK103">
    <cfRule type="cellIs" dxfId="1554" priority="598" operator="equal">
      <formula>"Leve"</formula>
    </cfRule>
  </conditionalFormatting>
  <conditionalFormatting sqref="BM103">
    <cfRule type="cellIs" dxfId="1553" priority="599" operator="equal">
      <formula>"Extremo"</formula>
    </cfRule>
  </conditionalFormatting>
  <conditionalFormatting sqref="BM103">
    <cfRule type="cellIs" dxfId="1552" priority="600" operator="equal">
      <formula>"Alto"</formula>
    </cfRule>
  </conditionalFormatting>
  <conditionalFormatting sqref="BM103">
    <cfRule type="cellIs" dxfId="1551" priority="601" operator="equal">
      <formula>"Moderado"</formula>
    </cfRule>
  </conditionalFormatting>
  <conditionalFormatting sqref="BM103">
    <cfRule type="cellIs" dxfId="1550" priority="602" operator="equal">
      <formula>"Bajo"</formula>
    </cfRule>
  </conditionalFormatting>
  <conditionalFormatting sqref="BI103">
    <cfRule type="cellIs" dxfId="1549" priority="603" operator="equal">
      <formula>"Catastrófico"</formula>
    </cfRule>
  </conditionalFormatting>
  <conditionalFormatting sqref="BI103">
    <cfRule type="cellIs" dxfId="1548" priority="604" operator="equal">
      <formula>"Mayor"</formula>
    </cfRule>
  </conditionalFormatting>
  <conditionalFormatting sqref="BI103">
    <cfRule type="cellIs" dxfId="1547" priority="605" operator="equal">
      <formula>"Moderado"</formula>
    </cfRule>
  </conditionalFormatting>
  <conditionalFormatting sqref="BI103">
    <cfRule type="cellIs" dxfId="1546" priority="606" operator="equal">
      <formula>"Menor"</formula>
    </cfRule>
  </conditionalFormatting>
  <conditionalFormatting sqref="BI103">
    <cfRule type="cellIs" dxfId="1545" priority="607" operator="equal">
      <formula>"Leve"</formula>
    </cfRule>
  </conditionalFormatting>
  <conditionalFormatting sqref="BM103">
    <cfRule type="cellIs" dxfId="1544" priority="608" operator="equal">
      <formula>"Extremo"</formula>
    </cfRule>
  </conditionalFormatting>
  <conditionalFormatting sqref="BM103">
    <cfRule type="cellIs" dxfId="1543" priority="609" operator="equal">
      <formula>"Alta"</formula>
    </cfRule>
  </conditionalFormatting>
  <conditionalFormatting sqref="BI103">
    <cfRule type="cellIs" dxfId="1542" priority="610" operator="equal">
      <formula>"Casi Seguro"</formula>
    </cfRule>
  </conditionalFormatting>
  <conditionalFormatting sqref="BI103">
    <cfRule type="cellIs" dxfId="1541" priority="611" operator="equal">
      <formula>"Probable"</formula>
    </cfRule>
  </conditionalFormatting>
  <conditionalFormatting sqref="BI103">
    <cfRule type="cellIs" dxfId="1540" priority="612" operator="equal">
      <formula>"Posible"</formula>
    </cfRule>
  </conditionalFormatting>
  <conditionalFormatting sqref="BI103">
    <cfRule type="cellIs" dxfId="1539" priority="613" operator="equal">
      <formula>"Improbable"</formula>
    </cfRule>
  </conditionalFormatting>
  <conditionalFormatting sqref="BI103">
    <cfRule type="cellIs" dxfId="1538" priority="614" operator="equal">
      <formula>"Rara vez"</formula>
    </cfRule>
  </conditionalFormatting>
  <conditionalFormatting sqref="BH103">
    <cfRule type="cellIs" dxfId="1537" priority="615" operator="equal">
      <formula>"Muy Alta"</formula>
    </cfRule>
  </conditionalFormatting>
  <conditionalFormatting sqref="BH103">
    <cfRule type="cellIs" dxfId="1536" priority="616" operator="equal">
      <formula>"Alta"</formula>
    </cfRule>
  </conditionalFormatting>
  <conditionalFormatting sqref="BH103">
    <cfRule type="cellIs" dxfId="1535" priority="617" operator="equal">
      <formula>"Media"</formula>
    </cfRule>
  </conditionalFormatting>
  <conditionalFormatting sqref="BH103">
    <cfRule type="cellIs" dxfId="1534" priority="618" operator="equal">
      <formula>"Baja"</formula>
    </cfRule>
  </conditionalFormatting>
  <conditionalFormatting sqref="BH103">
    <cfRule type="cellIs" dxfId="1533" priority="619" operator="equal">
      <formula>"Muy Baja"</formula>
    </cfRule>
  </conditionalFormatting>
  <conditionalFormatting sqref="BK103">
    <cfRule type="cellIs" dxfId="1532" priority="620" operator="equal">
      <formula>"Catastrófico"</formula>
    </cfRule>
  </conditionalFormatting>
  <conditionalFormatting sqref="BK103">
    <cfRule type="cellIs" dxfId="1531" priority="621" operator="equal">
      <formula>"Mayor"</formula>
    </cfRule>
  </conditionalFormatting>
  <conditionalFormatting sqref="BK103">
    <cfRule type="cellIs" dxfId="1530" priority="622" operator="equal">
      <formula>"Moderado"</formula>
    </cfRule>
  </conditionalFormatting>
  <conditionalFormatting sqref="BK103">
    <cfRule type="cellIs" dxfId="1529" priority="623" operator="equal">
      <formula>"Menor"</formula>
    </cfRule>
  </conditionalFormatting>
  <conditionalFormatting sqref="BK103">
    <cfRule type="cellIs" dxfId="1528" priority="624" operator="equal">
      <formula>"Leve"</formula>
    </cfRule>
  </conditionalFormatting>
  <conditionalFormatting sqref="BM103">
    <cfRule type="cellIs" dxfId="1527" priority="625" operator="equal">
      <formula>"Extremo"</formula>
    </cfRule>
  </conditionalFormatting>
  <conditionalFormatting sqref="BM103">
    <cfRule type="cellIs" dxfId="1526" priority="626" operator="equal">
      <formula>"Alto"</formula>
    </cfRule>
  </conditionalFormatting>
  <conditionalFormatting sqref="BM103">
    <cfRule type="cellIs" dxfId="1525" priority="627" operator="equal">
      <formula>"Moderado"</formula>
    </cfRule>
  </conditionalFormatting>
  <conditionalFormatting sqref="BM103">
    <cfRule type="cellIs" dxfId="1524" priority="628" operator="equal">
      <formula>"Bajo"</formula>
    </cfRule>
  </conditionalFormatting>
  <conditionalFormatting sqref="BI103">
    <cfRule type="cellIs" dxfId="1523" priority="629" operator="equal">
      <formula>"Catastrófico"</formula>
    </cfRule>
  </conditionalFormatting>
  <conditionalFormatting sqref="BI103">
    <cfRule type="cellIs" dxfId="1522" priority="630" operator="equal">
      <formula>"Mayor"</formula>
    </cfRule>
  </conditionalFormatting>
  <conditionalFormatting sqref="BI103">
    <cfRule type="cellIs" dxfId="1521" priority="631" operator="equal">
      <formula>"Moderado"</formula>
    </cfRule>
  </conditionalFormatting>
  <conditionalFormatting sqref="BI103">
    <cfRule type="cellIs" dxfId="1520" priority="632" operator="equal">
      <formula>"Menor"</formula>
    </cfRule>
  </conditionalFormatting>
  <conditionalFormatting sqref="BI103">
    <cfRule type="cellIs" dxfId="1519" priority="633" operator="equal">
      <formula>"Leve"</formula>
    </cfRule>
  </conditionalFormatting>
  <conditionalFormatting sqref="BM103">
    <cfRule type="cellIs" dxfId="1518" priority="634" operator="equal">
      <formula>"Extremo"</formula>
    </cfRule>
  </conditionalFormatting>
  <conditionalFormatting sqref="BM103">
    <cfRule type="cellIs" dxfId="1517" priority="635" operator="equal">
      <formula>"Alta"</formula>
    </cfRule>
  </conditionalFormatting>
  <conditionalFormatting sqref="BI103">
    <cfRule type="cellIs" dxfId="1516" priority="636" operator="equal">
      <formula>"Casi Seguro"</formula>
    </cfRule>
  </conditionalFormatting>
  <conditionalFormatting sqref="BI103">
    <cfRule type="cellIs" dxfId="1515" priority="637" operator="equal">
      <formula>"Probable"</formula>
    </cfRule>
  </conditionalFormatting>
  <conditionalFormatting sqref="BI103">
    <cfRule type="cellIs" dxfId="1514" priority="638" operator="equal">
      <formula>"Posible"</formula>
    </cfRule>
  </conditionalFormatting>
  <conditionalFormatting sqref="BI103">
    <cfRule type="cellIs" dxfId="1513" priority="639" operator="equal">
      <formula>"Improbable"</formula>
    </cfRule>
  </conditionalFormatting>
  <conditionalFormatting sqref="BI103">
    <cfRule type="cellIs" dxfId="1512" priority="640" operator="equal">
      <formula>"Rara vez"</formula>
    </cfRule>
  </conditionalFormatting>
  <conditionalFormatting sqref="BH103">
    <cfRule type="cellIs" dxfId="1511" priority="641" operator="equal">
      <formula>"Muy Alta"</formula>
    </cfRule>
  </conditionalFormatting>
  <conditionalFormatting sqref="BH103">
    <cfRule type="cellIs" dxfId="1510" priority="642" operator="equal">
      <formula>"Alta"</formula>
    </cfRule>
  </conditionalFormatting>
  <conditionalFormatting sqref="BH103">
    <cfRule type="cellIs" dxfId="1509" priority="643" operator="equal">
      <formula>"Media"</formula>
    </cfRule>
  </conditionalFormatting>
  <conditionalFormatting sqref="BH103">
    <cfRule type="cellIs" dxfId="1508" priority="644" operator="equal">
      <formula>"Baja"</formula>
    </cfRule>
  </conditionalFormatting>
  <conditionalFormatting sqref="BH103">
    <cfRule type="cellIs" dxfId="1507" priority="645" operator="equal">
      <formula>"Muy Baja"</formula>
    </cfRule>
  </conditionalFormatting>
  <conditionalFormatting sqref="BK103">
    <cfRule type="cellIs" dxfId="1506" priority="646" operator="equal">
      <formula>"Catastrófico"</formula>
    </cfRule>
  </conditionalFormatting>
  <conditionalFormatting sqref="BK103">
    <cfRule type="cellIs" dxfId="1505" priority="647" operator="equal">
      <formula>"Mayor"</formula>
    </cfRule>
  </conditionalFormatting>
  <conditionalFormatting sqref="BK103">
    <cfRule type="cellIs" dxfId="1504" priority="648" operator="equal">
      <formula>"Moderado"</formula>
    </cfRule>
  </conditionalFormatting>
  <conditionalFormatting sqref="BK103">
    <cfRule type="cellIs" dxfId="1503" priority="649" operator="equal">
      <formula>"Menor"</formula>
    </cfRule>
  </conditionalFormatting>
  <conditionalFormatting sqref="BK103">
    <cfRule type="cellIs" dxfId="1502" priority="650" operator="equal">
      <formula>"Leve"</formula>
    </cfRule>
  </conditionalFormatting>
  <conditionalFormatting sqref="BM103">
    <cfRule type="cellIs" dxfId="1501" priority="651" operator="equal">
      <formula>"Extremo"</formula>
    </cfRule>
  </conditionalFormatting>
  <conditionalFormatting sqref="BM103">
    <cfRule type="cellIs" dxfId="1500" priority="652" operator="equal">
      <formula>"Alto"</formula>
    </cfRule>
  </conditionalFormatting>
  <conditionalFormatting sqref="BM103">
    <cfRule type="cellIs" dxfId="1499" priority="653" operator="equal">
      <formula>"Moderado"</formula>
    </cfRule>
  </conditionalFormatting>
  <conditionalFormatting sqref="BM103">
    <cfRule type="cellIs" dxfId="1498" priority="654" operator="equal">
      <formula>"Bajo"</formula>
    </cfRule>
  </conditionalFormatting>
  <conditionalFormatting sqref="BI103">
    <cfRule type="cellIs" dxfId="1497" priority="655" operator="equal">
      <formula>"Catastrófico"</formula>
    </cfRule>
  </conditionalFormatting>
  <conditionalFormatting sqref="BI103">
    <cfRule type="cellIs" dxfId="1496" priority="656" operator="equal">
      <formula>"Mayor"</formula>
    </cfRule>
  </conditionalFormatting>
  <conditionalFormatting sqref="BI103">
    <cfRule type="cellIs" dxfId="1495" priority="657" operator="equal">
      <formula>"Moderado"</formula>
    </cfRule>
  </conditionalFormatting>
  <conditionalFormatting sqref="BI103">
    <cfRule type="cellIs" dxfId="1494" priority="658" operator="equal">
      <formula>"Menor"</formula>
    </cfRule>
  </conditionalFormatting>
  <conditionalFormatting sqref="BI103">
    <cfRule type="cellIs" dxfId="1493" priority="659" operator="equal">
      <formula>"Leve"</formula>
    </cfRule>
  </conditionalFormatting>
  <conditionalFormatting sqref="BM103">
    <cfRule type="cellIs" dxfId="1492" priority="660" operator="equal">
      <formula>"Extremo"</formula>
    </cfRule>
  </conditionalFormatting>
  <conditionalFormatting sqref="BM103">
    <cfRule type="cellIs" dxfId="1491" priority="661" operator="equal">
      <formula>"Alta"</formula>
    </cfRule>
  </conditionalFormatting>
  <conditionalFormatting sqref="BI103">
    <cfRule type="cellIs" dxfId="1490" priority="662" operator="equal">
      <formula>"Casi Seguro"</formula>
    </cfRule>
  </conditionalFormatting>
  <conditionalFormatting sqref="BI103">
    <cfRule type="cellIs" dxfId="1489" priority="663" operator="equal">
      <formula>"Probable"</formula>
    </cfRule>
  </conditionalFormatting>
  <conditionalFormatting sqref="BI103">
    <cfRule type="cellIs" dxfId="1488" priority="664" operator="equal">
      <formula>"Posible"</formula>
    </cfRule>
  </conditionalFormatting>
  <conditionalFormatting sqref="BI103">
    <cfRule type="cellIs" dxfId="1487" priority="665" operator="equal">
      <formula>"Improbable"</formula>
    </cfRule>
  </conditionalFormatting>
  <conditionalFormatting sqref="BI103">
    <cfRule type="cellIs" dxfId="1486" priority="666" operator="equal">
      <formula>"Rara vez"</formula>
    </cfRule>
  </conditionalFormatting>
  <conditionalFormatting sqref="AJ104">
    <cfRule type="cellIs" dxfId="1485" priority="667" operator="equal">
      <formula>"Extremo"</formula>
    </cfRule>
  </conditionalFormatting>
  <conditionalFormatting sqref="AJ104">
    <cfRule type="cellIs" dxfId="1484" priority="668" operator="equal">
      <formula>"Alto"</formula>
    </cfRule>
  </conditionalFormatting>
  <conditionalFormatting sqref="AJ104">
    <cfRule type="cellIs" dxfId="1483" priority="669" operator="equal">
      <formula>"Moderado"</formula>
    </cfRule>
  </conditionalFormatting>
  <conditionalFormatting sqref="AJ104">
    <cfRule type="cellIs" dxfId="1482" priority="670" operator="equal">
      <formula>"Bajo"</formula>
    </cfRule>
  </conditionalFormatting>
  <conditionalFormatting sqref="BH104">
    <cfRule type="cellIs" dxfId="1481" priority="671" operator="equal">
      <formula>"Muy Alta"</formula>
    </cfRule>
  </conditionalFormatting>
  <conditionalFormatting sqref="BH104">
    <cfRule type="cellIs" dxfId="1480" priority="672" operator="equal">
      <formula>"Alta"</formula>
    </cfRule>
  </conditionalFormatting>
  <conditionalFormatting sqref="BH104">
    <cfRule type="cellIs" dxfId="1479" priority="673" operator="equal">
      <formula>"Media"</formula>
    </cfRule>
  </conditionalFormatting>
  <conditionalFormatting sqref="BH104">
    <cfRule type="cellIs" dxfId="1478" priority="674" operator="equal">
      <formula>"Baja"</formula>
    </cfRule>
  </conditionalFormatting>
  <conditionalFormatting sqref="BH104">
    <cfRule type="cellIs" dxfId="1477" priority="675" operator="equal">
      <formula>"Muy Baja"</formula>
    </cfRule>
  </conditionalFormatting>
  <conditionalFormatting sqref="BK104">
    <cfRule type="cellIs" dxfId="1476" priority="676" operator="equal">
      <formula>"Catastrófico"</formula>
    </cfRule>
  </conditionalFormatting>
  <conditionalFormatting sqref="BK104">
    <cfRule type="cellIs" dxfId="1475" priority="677" operator="equal">
      <formula>"Mayor"</formula>
    </cfRule>
  </conditionalFormatting>
  <conditionalFormatting sqref="BK104">
    <cfRule type="cellIs" dxfId="1474" priority="678" operator="equal">
      <formula>"Moderado"</formula>
    </cfRule>
  </conditionalFormatting>
  <conditionalFormatting sqref="BK104">
    <cfRule type="cellIs" dxfId="1473" priority="679" operator="equal">
      <formula>"Menor"</formula>
    </cfRule>
  </conditionalFormatting>
  <conditionalFormatting sqref="BK104">
    <cfRule type="cellIs" dxfId="1472" priority="680" operator="equal">
      <formula>"Leve"</formula>
    </cfRule>
  </conditionalFormatting>
  <conditionalFormatting sqref="BM104">
    <cfRule type="cellIs" dxfId="1471" priority="681" operator="equal">
      <formula>"Extremo"</formula>
    </cfRule>
  </conditionalFormatting>
  <conditionalFormatting sqref="BM104">
    <cfRule type="cellIs" dxfId="1470" priority="682" operator="equal">
      <formula>"Alto"</formula>
    </cfRule>
  </conditionalFormatting>
  <conditionalFormatting sqref="BM104">
    <cfRule type="cellIs" dxfId="1469" priority="683" operator="equal">
      <formula>"Moderado"</formula>
    </cfRule>
  </conditionalFormatting>
  <conditionalFormatting sqref="BM104">
    <cfRule type="cellIs" dxfId="1468" priority="684" operator="equal">
      <formula>"Bajo"</formula>
    </cfRule>
  </conditionalFormatting>
  <conditionalFormatting sqref="K104">
    <cfRule type="cellIs" dxfId="1467" priority="685" operator="equal">
      <formula>"Muy Alta"</formula>
    </cfRule>
  </conditionalFormatting>
  <conditionalFormatting sqref="K104">
    <cfRule type="cellIs" dxfId="1466" priority="686" operator="equal">
      <formula>"Alta"</formula>
    </cfRule>
  </conditionalFormatting>
  <conditionalFormatting sqref="K104">
    <cfRule type="cellIs" dxfId="1465" priority="687" operator="equal">
      <formula>"Media"</formula>
    </cfRule>
  </conditionalFormatting>
  <conditionalFormatting sqref="K104">
    <cfRule type="cellIs" dxfId="1464" priority="688" operator="equal">
      <formula>"Baja"</formula>
    </cfRule>
  </conditionalFormatting>
  <conditionalFormatting sqref="K104">
    <cfRule type="cellIs" dxfId="1463" priority="689" operator="equal">
      <formula>"Muy Baja"</formula>
    </cfRule>
  </conditionalFormatting>
  <conditionalFormatting sqref="AH104">
    <cfRule type="cellIs" dxfId="1462" priority="690" operator="equal">
      <formula>"Catastrófico"</formula>
    </cfRule>
  </conditionalFormatting>
  <conditionalFormatting sqref="AH104">
    <cfRule type="cellIs" dxfId="1461" priority="691" operator="equal">
      <formula>"Mayor"</formula>
    </cfRule>
  </conditionalFormatting>
  <conditionalFormatting sqref="AH104">
    <cfRule type="cellIs" dxfId="1460" priority="692" operator="equal">
      <formula>"Moderado"</formula>
    </cfRule>
  </conditionalFormatting>
  <conditionalFormatting sqref="AH104">
    <cfRule type="cellIs" dxfId="1459" priority="693" operator="equal">
      <formula>"Menor"</formula>
    </cfRule>
  </conditionalFormatting>
  <conditionalFormatting sqref="AH104">
    <cfRule type="cellIs" dxfId="1458" priority="694" operator="equal">
      <formula>"Leve"</formula>
    </cfRule>
  </conditionalFormatting>
  <conditionalFormatting sqref="BI104">
    <cfRule type="cellIs" dxfId="1457" priority="695" operator="equal">
      <formula>"Catastrófico"</formula>
    </cfRule>
  </conditionalFormatting>
  <conditionalFormatting sqref="BI104">
    <cfRule type="cellIs" dxfId="1456" priority="696" operator="equal">
      <formula>"Mayor"</formula>
    </cfRule>
  </conditionalFormatting>
  <conditionalFormatting sqref="BI104">
    <cfRule type="cellIs" dxfId="1455" priority="697" operator="equal">
      <formula>"Moderado"</formula>
    </cfRule>
  </conditionalFormatting>
  <conditionalFormatting sqref="BI104">
    <cfRule type="cellIs" dxfId="1454" priority="698" operator="equal">
      <formula>"Menor"</formula>
    </cfRule>
  </conditionalFormatting>
  <conditionalFormatting sqref="BI104">
    <cfRule type="cellIs" dxfId="1453" priority="699" operator="equal">
      <formula>"Leve"</formula>
    </cfRule>
  </conditionalFormatting>
  <conditionalFormatting sqref="BM104:BM107">
    <cfRule type="cellIs" dxfId="1452" priority="700" operator="equal">
      <formula>"Extremo"</formula>
    </cfRule>
  </conditionalFormatting>
  <conditionalFormatting sqref="BM104:BM107">
    <cfRule type="cellIs" dxfId="1451" priority="701" operator="equal">
      <formula>"Extremo"</formula>
    </cfRule>
  </conditionalFormatting>
  <conditionalFormatting sqref="BM104:BM107">
    <cfRule type="cellIs" dxfId="1450" priority="702" operator="equal">
      <formula>"Alta"</formula>
    </cfRule>
  </conditionalFormatting>
  <conditionalFormatting sqref="K104:K107">
    <cfRule type="cellIs" dxfId="1449" priority="703" operator="equal">
      <formula>"Casi Seguro"</formula>
    </cfRule>
  </conditionalFormatting>
  <conditionalFormatting sqref="K104:K107">
    <cfRule type="cellIs" dxfId="1448" priority="704" operator="equal">
      <formula>"Probable"</formula>
    </cfRule>
  </conditionalFormatting>
  <conditionalFormatting sqref="K104:K107">
    <cfRule type="cellIs" dxfId="1447" priority="705" operator="equal">
      <formula>"Posible"</formula>
    </cfRule>
  </conditionalFormatting>
  <conditionalFormatting sqref="K104:K107">
    <cfRule type="cellIs" dxfId="1446" priority="706" operator="equal">
      <formula>"Rara vez"</formula>
    </cfRule>
  </conditionalFormatting>
  <conditionalFormatting sqref="K104:K107">
    <cfRule type="cellIs" dxfId="1445" priority="707" operator="equal">
      <formula>"Improbable"</formula>
    </cfRule>
  </conditionalFormatting>
  <conditionalFormatting sqref="K104:K107">
    <cfRule type="cellIs" dxfId="1444" priority="708" operator="equal">
      <formula>"Rara vez"</formula>
    </cfRule>
  </conditionalFormatting>
  <conditionalFormatting sqref="BI104:BI107">
    <cfRule type="cellIs" dxfId="1443" priority="709" operator="equal">
      <formula>"Casi Seguro"</formula>
    </cfRule>
  </conditionalFormatting>
  <conditionalFormatting sqref="BI104:BI107">
    <cfRule type="cellIs" dxfId="1442" priority="710" operator="equal">
      <formula>"Probable"</formula>
    </cfRule>
  </conditionalFormatting>
  <conditionalFormatting sqref="BI104:BI107">
    <cfRule type="cellIs" dxfId="1441" priority="711" operator="equal">
      <formula>"Posible"</formula>
    </cfRule>
  </conditionalFormatting>
  <conditionalFormatting sqref="BI104:BI107">
    <cfRule type="cellIs" dxfId="1440" priority="712" operator="equal">
      <formula>"Improbable"</formula>
    </cfRule>
  </conditionalFormatting>
  <conditionalFormatting sqref="BI104:BI107">
    <cfRule type="cellIs" dxfId="1439" priority="713" operator="equal">
      <formula>"Rara vez"</formula>
    </cfRule>
  </conditionalFormatting>
  <conditionalFormatting sqref="AJ104:AJ107">
    <cfRule type="cellIs" dxfId="1438" priority="714" operator="equal">
      <formula>"Moderada"</formula>
    </cfRule>
  </conditionalFormatting>
  <conditionalFormatting sqref="AJ104:AJ107">
    <cfRule type="cellIs" dxfId="1437" priority="715" operator="equal">
      <formula>"Alta"</formula>
    </cfRule>
  </conditionalFormatting>
  <conditionalFormatting sqref="AJ104:AJ107">
    <cfRule type="cellIs" dxfId="1436" priority="716" operator="equal">
      <formula>"Extrema"</formula>
    </cfRule>
  </conditionalFormatting>
  <conditionalFormatting sqref="AJ97">
    <cfRule type="cellIs" dxfId="1435" priority="717" operator="equal">
      <formula>"Extremo"</formula>
    </cfRule>
  </conditionalFormatting>
  <conditionalFormatting sqref="AJ97">
    <cfRule type="cellIs" dxfId="1434" priority="718" operator="equal">
      <formula>"Alto"</formula>
    </cfRule>
  </conditionalFormatting>
  <conditionalFormatting sqref="AJ97">
    <cfRule type="cellIs" dxfId="1433" priority="719" operator="equal">
      <formula>"Moderado"</formula>
    </cfRule>
  </conditionalFormatting>
  <conditionalFormatting sqref="AJ97">
    <cfRule type="cellIs" dxfId="1432" priority="720" operator="equal">
      <formula>"Bajo"</formula>
    </cfRule>
  </conditionalFormatting>
  <conditionalFormatting sqref="BH97">
    <cfRule type="cellIs" dxfId="1431" priority="721" operator="equal">
      <formula>"Muy Alta"</formula>
    </cfRule>
  </conditionalFormatting>
  <conditionalFormatting sqref="BH97">
    <cfRule type="cellIs" dxfId="1430" priority="722" operator="equal">
      <formula>"Alta"</formula>
    </cfRule>
  </conditionalFormatting>
  <conditionalFormatting sqref="BH97">
    <cfRule type="cellIs" dxfId="1429" priority="723" operator="equal">
      <formula>"Media"</formula>
    </cfRule>
  </conditionalFormatting>
  <conditionalFormatting sqref="BH97">
    <cfRule type="cellIs" dxfId="1428" priority="724" operator="equal">
      <formula>"Baja"</formula>
    </cfRule>
  </conditionalFormatting>
  <conditionalFormatting sqref="BH97">
    <cfRule type="cellIs" dxfId="1427" priority="725" operator="equal">
      <formula>"Muy Baja"</formula>
    </cfRule>
  </conditionalFormatting>
  <conditionalFormatting sqref="BK97">
    <cfRule type="cellIs" dxfId="1426" priority="726" operator="equal">
      <formula>"Catastrófico"</formula>
    </cfRule>
  </conditionalFormatting>
  <conditionalFormatting sqref="BK97">
    <cfRule type="cellIs" dxfId="1425" priority="727" operator="equal">
      <formula>"Mayor"</formula>
    </cfRule>
  </conditionalFormatting>
  <conditionalFormatting sqref="BK97">
    <cfRule type="cellIs" dxfId="1424" priority="728" operator="equal">
      <formula>"Moderado"</formula>
    </cfRule>
  </conditionalFormatting>
  <conditionalFormatting sqref="BK97">
    <cfRule type="cellIs" dxfId="1423" priority="729" operator="equal">
      <formula>"Menor"</formula>
    </cfRule>
  </conditionalFormatting>
  <conditionalFormatting sqref="BK97">
    <cfRule type="cellIs" dxfId="1422" priority="730" operator="equal">
      <formula>"Leve"</formula>
    </cfRule>
  </conditionalFormatting>
  <conditionalFormatting sqref="BM97">
    <cfRule type="cellIs" dxfId="1421" priority="731" operator="equal">
      <formula>"Extremo"</formula>
    </cfRule>
  </conditionalFormatting>
  <conditionalFormatting sqref="BM97">
    <cfRule type="cellIs" dxfId="1420" priority="732" operator="equal">
      <formula>"Alto"</formula>
    </cfRule>
  </conditionalFormatting>
  <conditionalFormatting sqref="BM97">
    <cfRule type="cellIs" dxfId="1419" priority="733" operator="equal">
      <formula>"Moderado"</formula>
    </cfRule>
  </conditionalFormatting>
  <conditionalFormatting sqref="BM97">
    <cfRule type="cellIs" dxfId="1418" priority="734" operator="equal">
      <formula>"Bajo"</formula>
    </cfRule>
  </conditionalFormatting>
  <conditionalFormatting sqref="AG97">
    <cfRule type="containsText" dxfId="1417" priority="735" operator="containsText" text="❌">
      <formula>NOT(ISERROR(SEARCH(("❌"),(AG97))))</formula>
    </cfRule>
  </conditionalFormatting>
  <conditionalFormatting sqref="K97">
    <cfRule type="cellIs" dxfId="1416" priority="736" operator="equal">
      <formula>"Muy Alta"</formula>
    </cfRule>
  </conditionalFormatting>
  <conditionalFormatting sqref="K97">
    <cfRule type="cellIs" dxfId="1415" priority="737" operator="equal">
      <formula>"Alta"</formula>
    </cfRule>
  </conditionalFormatting>
  <conditionalFormatting sqref="K97">
    <cfRule type="cellIs" dxfId="1414" priority="738" operator="equal">
      <formula>"Media"</formula>
    </cfRule>
  </conditionalFormatting>
  <conditionalFormatting sqref="K97">
    <cfRule type="cellIs" dxfId="1413" priority="739" operator="equal">
      <formula>"Baja"</formula>
    </cfRule>
  </conditionalFormatting>
  <conditionalFormatting sqref="K97">
    <cfRule type="cellIs" dxfId="1412" priority="740" operator="equal">
      <formula>"Muy Baja"</formula>
    </cfRule>
  </conditionalFormatting>
  <conditionalFormatting sqref="AH97">
    <cfRule type="cellIs" dxfId="1411" priority="741" operator="equal">
      <formula>"Catastrófico"</formula>
    </cfRule>
  </conditionalFormatting>
  <conditionalFormatting sqref="AH97">
    <cfRule type="cellIs" dxfId="1410" priority="742" operator="equal">
      <formula>"Mayor"</formula>
    </cfRule>
  </conditionalFormatting>
  <conditionalFormatting sqref="AH97">
    <cfRule type="cellIs" dxfId="1409" priority="743" operator="equal">
      <formula>"Moderado"</formula>
    </cfRule>
  </conditionalFormatting>
  <conditionalFormatting sqref="AH97">
    <cfRule type="cellIs" dxfId="1408" priority="744" operator="equal">
      <formula>"Menor"</formula>
    </cfRule>
  </conditionalFormatting>
  <conditionalFormatting sqref="AH97">
    <cfRule type="cellIs" dxfId="1407" priority="745" operator="equal">
      <formula>"Leve"</formula>
    </cfRule>
  </conditionalFormatting>
  <conditionalFormatting sqref="BI97">
    <cfRule type="cellIs" dxfId="1406" priority="746" operator="equal">
      <formula>"Catastrófico"</formula>
    </cfRule>
  </conditionalFormatting>
  <conditionalFormatting sqref="BI97">
    <cfRule type="cellIs" dxfId="1405" priority="747" operator="equal">
      <formula>"Mayor"</formula>
    </cfRule>
  </conditionalFormatting>
  <conditionalFormatting sqref="BI97">
    <cfRule type="cellIs" dxfId="1404" priority="748" operator="equal">
      <formula>"Moderado"</formula>
    </cfRule>
  </conditionalFormatting>
  <conditionalFormatting sqref="BI97">
    <cfRule type="cellIs" dxfId="1403" priority="749" operator="equal">
      <formula>"Menor"</formula>
    </cfRule>
  </conditionalFormatting>
  <conditionalFormatting sqref="BI97">
    <cfRule type="cellIs" dxfId="1402" priority="750" operator="equal">
      <formula>"Leve"</formula>
    </cfRule>
  </conditionalFormatting>
  <conditionalFormatting sqref="BM97">
    <cfRule type="cellIs" dxfId="1401" priority="751" operator="equal">
      <formula>"Extremo"</formula>
    </cfRule>
  </conditionalFormatting>
  <conditionalFormatting sqref="BM97">
    <cfRule type="cellIs" dxfId="1400" priority="752" operator="equal">
      <formula>"Extremo"</formula>
    </cfRule>
  </conditionalFormatting>
  <conditionalFormatting sqref="BM97">
    <cfRule type="cellIs" dxfId="1399" priority="753" operator="equal">
      <formula>"Alta"</formula>
    </cfRule>
  </conditionalFormatting>
  <conditionalFormatting sqref="K97">
    <cfRule type="cellIs" dxfId="1398" priority="754" operator="equal">
      <formula>"Casi Seguro"</formula>
    </cfRule>
  </conditionalFormatting>
  <conditionalFormatting sqref="K97">
    <cfRule type="cellIs" dxfId="1397" priority="755" operator="equal">
      <formula>"Probable"</formula>
    </cfRule>
  </conditionalFormatting>
  <conditionalFormatting sqref="K97">
    <cfRule type="cellIs" dxfId="1396" priority="756" operator="equal">
      <formula>"Posible"</formula>
    </cfRule>
  </conditionalFormatting>
  <conditionalFormatting sqref="K97">
    <cfRule type="cellIs" dxfId="1395" priority="757" operator="equal">
      <formula>"Rara vez"</formula>
    </cfRule>
  </conditionalFormatting>
  <conditionalFormatting sqref="K97">
    <cfRule type="cellIs" dxfId="1394" priority="758" operator="equal">
      <formula>"Improbable"</formula>
    </cfRule>
  </conditionalFormatting>
  <conditionalFormatting sqref="K97">
    <cfRule type="cellIs" dxfId="1393" priority="759" operator="equal">
      <formula>"Rara vez"</formula>
    </cfRule>
  </conditionalFormatting>
  <conditionalFormatting sqref="BI97">
    <cfRule type="cellIs" dxfId="1392" priority="760" operator="equal">
      <formula>"Casi Seguro"</formula>
    </cfRule>
  </conditionalFormatting>
  <conditionalFormatting sqref="BI97">
    <cfRule type="cellIs" dxfId="1391" priority="761" operator="equal">
      <formula>"Probable"</formula>
    </cfRule>
  </conditionalFormatting>
  <conditionalFormatting sqref="BI97">
    <cfRule type="cellIs" dxfId="1390" priority="762" operator="equal">
      <formula>"Posible"</formula>
    </cfRule>
  </conditionalFormatting>
  <conditionalFormatting sqref="BI97">
    <cfRule type="cellIs" dxfId="1389" priority="763" operator="equal">
      <formula>"Improbable"</formula>
    </cfRule>
  </conditionalFormatting>
  <conditionalFormatting sqref="BI97">
    <cfRule type="cellIs" dxfId="1388" priority="764" operator="equal">
      <formula>"Rara vez"</formula>
    </cfRule>
  </conditionalFormatting>
  <conditionalFormatting sqref="AJ97">
    <cfRule type="cellIs" dxfId="1387" priority="765" operator="equal">
      <formula>"Moderada"</formula>
    </cfRule>
  </conditionalFormatting>
  <conditionalFormatting sqref="AJ97">
    <cfRule type="cellIs" dxfId="1386" priority="766" operator="equal">
      <formula>"Alta"</formula>
    </cfRule>
  </conditionalFormatting>
  <conditionalFormatting sqref="AJ97">
    <cfRule type="cellIs" dxfId="1385" priority="767" operator="equal">
      <formula>"Extrema"</formula>
    </cfRule>
  </conditionalFormatting>
  <conditionalFormatting sqref="AJ108:AJ109">
    <cfRule type="cellIs" dxfId="1384" priority="768" operator="equal">
      <formula>"Extremo"</formula>
    </cfRule>
  </conditionalFormatting>
  <conditionalFormatting sqref="AJ108:AJ109">
    <cfRule type="cellIs" dxfId="1383" priority="769" operator="equal">
      <formula>"Alto"</formula>
    </cfRule>
  </conditionalFormatting>
  <conditionalFormatting sqref="AJ108:AJ109">
    <cfRule type="cellIs" dxfId="1382" priority="770" operator="equal">
      <formula>"Moderado"</formula>
    </cfRule>
  </conditionalFormatting>
  <conditionalFormatting sqref="AJ108:AJ109">
    <cfRule type="cellIs" dxfId="1381" priority="771" operator="equal">
      <formula>"Bajo"</formula>
    </cfRule>
  </conditionalFormatting>
  <conditionalFormatting sqref="BH108:BH109">
    <cfRule type="cellIs" dxfId="1380" priority="772" operator="equal">
      <formula>"Muy Alta"</formula>
    </cfRule>
  </conditionalFormatting>
  <conditionalFormatting sqref="BH108:BH109">
    <cfRule type="cellIs" dxfId="1379" priority="773" operator="equal">
      <formula>"Alta"</formula>
    </cfRule>
  </conditionalFormatting>
  <conditionalFormatting sqref="BH108:BH109">
    <cfRule type="cellIs" dxfId="1378" priority="774" operator="equal">
      <formula>"Media"</formula>
    </cfRule>
  </conditionalFormatting>
  <conditionalFormatting sqref="BH108:BH109">
    <cfRule type="cellIs" dxfId="1377" priority="775" operator="equal">
      <formula>"Baja"</formula>
    </cfRule>
  </conditionalFormatting>
  <conditionalFormatting sqref="BH108:BH109">
    <cfRule type="cellIs" dxfId="1376" priority="776" operator="equal">
      <formula>"Muy Baja"</formula>
    </cfRule>
  </conditionalFormatting>
  <conditionalFormatting sqref="BK108:BK109">
    <cfRule type="cellIs" dxfId="1375" priority="777" operator="equal">
      <formula>"Catastrófico"</formula>
    </cfRule>
  </conditionalFormatting>
  <conditionalFormatting sqref="BK108:BK109">
    <cfRule type="cellIs" dxfId="1374" priority="778" operator="equal">
      <formula>"Mayor"</formula>
    </cfRule>
  </conditionalFormatting>
  <conditionalFormatting sqref="BK108:BK109">
    <cfRule type="cellIs" dxfId="1373" priority="779" operator="equal">
      <formula>"Moderado"</formula>
    </cfRule>
  </conditionalFormatting>
  <conditionalFormatting sqref="BK108:BK109">
    <cfRule type="cellIs" dxfId="1372" priority="780" operator="equal">
      <formula>"Menor"</formula>
    </cfRule>
  </conditionalFormatting>
  <conditionalFormatting sqref="BK108:BK109">
    <cfRule type="cellIs" dxfId="1371" priority="781" operator="equal">
      <formula>"Leve"</formula>
    </cfRule>
  </conditionalFormatting>
  <conditionalFormatting sqref="BM108:BM109">
    <cfRule type="cellIs" dxfId="1370" priority="782" operator="equal">
      <formula>"Extremo"</formula>
    </cfRule>
  </conditionalFormatting>
  <conditionalFormatting sqref="BM108:BM109">
    <cfRule type="cellIs" dxfId="1369" priority="783" operator="equal">
      <formula>"Alto"</formula>
    </cfRule>
  </conditionalFormatting>
  <conditionalFormatting sqref="BM108:BM109">
    <cfRule type="cellIs" dxfId="1368" priority="784" operator="equal">
      <formula>"Moderado"</formula>
    </cfRule>
  </conditionalFormatting>
  <conditionalFormatting sqref="BM108:BM109">
    <cfRule type="cellIs" dxfId="1367" priority="785" operator="equal">
      <formula>"Bajo"</formula>
    </cfRule>
  </conditionalFormatting>
  <conditionalFormatting sqref="AH109">
    <cfRule type="cellIs" dxfId="1366" priority="786" operator="equal">
      <formula>"Catastrófico"</formula>
    </cfRule>
  </conditionalFormatting>
  <conditionalFormatting sqref="AH109">
    <cfRule type="cellIs" dxfId="1365" priority="787" operator="equal">
      <formula>"Mayor"</formula>
    </cfRule>
  </conditionalFormatting>
  <conditionalFormatting sqref="AH109">
    <cfRule type="cellIs" dxfId="1364" priority="788" operator="equal">
      <formula>"Moderado"</formula>
    </cfRule>
  </conditionalFormatting>
  <conditionalFormatting sqref="AH109">
    <cfRule type="cellIs" dxfId="1363" priority="789" operator="equal">
      <formula>"Menor"</formula>
    </cfRule>
  </conditionalFormatting>
  <conditionalFormatting sqref="AH109">
    <cfRule type="cellIs" dxfId="1362" priority="790" operator="equal">
      <formula>"Leve"</formula>
    </cfRule>
  </conditionalFormatting>
  <conditionalFormatting sqref="K108">
    <cfRule type="cellIs" dxfId="1361" priority="791" operator="equal">
      <formula>"Muy Alta"</formula>
    </cfRule>
  </conditionalFormatting>
  <conditionalFormatting sqref="K108">
    <cfRule type="cellIs" dxfId="1360" priority="792" operator="equal">
      <formula>"Alta"</formula>
    </cfRule>
  </conditionalFormatting>
  <conditionalFormatting sqref="K108">
    <cfRule type="cellIs" dxfId="1359" priority="793" operator="equal">
      <formula>"Media"</formula>
    </cfRule>
  </conditionalFormatting>
  <conditionalFormatting sqref="K108">
    <cfRule type="cellIs" dxfId="1358" priority="794" operator="equal">
      <formula>"Baja"</formula>
    </cfRule>
  </conditionalFormatting>
  <conditionalFormatting sqref="K108">
    <cfRule type="cellIs" dxfId="1357" priority="795" operator="equal">
      <formula>"Muy Baja"</formula>
    </cfRule>
  </conditionalFormatting>
  <conditionalFormatting sqref="AH108">
    <cfRule type="cellIs" dxfId="1356" priority="796" operator="equal">
      <formula>"Catastrófico"</formula>
    </cfRule>
  </conditionalFormatting>
  <conditionalFormatting sqref="AH108">
    <cfRule type="cellIs" dxfId="1355" priority="797" operator="equal">
      <formula>"Mayor"</formula>
    </cfRule>
  </conditionalFormatting>
  <conditionalFormatting sqref="AH108">
    <cfRule type="cellIs" dxfId="1354" priority="798" operator="equal">
      <formula>"Moderado"</formula>
    </cfRule>
  </conditionalFormatting>
  <conditionalFormatting sqref="AH108">
    <cfRule type="cellIs" dxfId="1353" priority="799" operator="equal">
      <formula>"Menor"</formula>
    </cfRule>
  </conditionalFormatting>
  <conditionalFormatting sqref="AH108">
    <cfRule type="cellIs" dxfId="1352" priority="800" operator="equal">
      <formula>"Leve"</formula>
    </cfRule>
  </conditionalFormatting>
  <conditionalFormatting sqref="BI108:BI109">
    <cfRule type="cellIs" dxfId="1351" priority="801" operator="equal">
      <formula>"Catastrófico"</formula>
    </cfRule>
  </conditionalFormatting>
  <conditionalFormatting sqref="BI108:BI109">
    <cfRule type="cellIs" dxfId="1350" priority="802" operator="equal">
      <formula>"Mayor"</formula>
    </cfRule>
  </conditionalFormatting>
  <conditionalFormatting sqref="BI108:BI109">
    <cfRule type="cellIs" dxfId="1349" priority="803" operator="equal">
      <formula>"Moderado"</formula>
    </cfRule>
  </conditionalFormatting>
  <conditionalFormatting sqref="BI108:BI109">
    <cfRule type="cellIs" dxfId="1348" priority="804" operator="equal">
      <formula>"Menor"</formula>
    </cfRule>
  </conditionalFormatting>
  <conditionalFormatting sqref="BI108:BI109">
    <cfRule type="cellIs" dxfId="1347" priority="805" operator="equal">
      <formula>"Leve"</formula>
    </cfRule>
  </conditionalFormatting>
  <conditionalFormatting sqref="K108">
    <cfRule type="cellIs" dxfId="1346" priority="806" operator="equal">
      <formula>"Casi Seguro"</formula>
    </cfRule>
  </conditionalFormatting>
  <conditionalFormatting sqref="K108">
    <cfRule type="cellIs" dxfId="1345" priority="807" operator="equal">
      <formula>"Probable"</formula>
    </cfRule>
  </conditionalFormatting>
  <conditionalFormatting sqref="K108">
    <cfRule type="cellIs" dxfId="1344" priority="808" operator="equal">
      <formula>"Posible"</formula>
    </cfRule>
  </conditionalFormatting>
  <conditionalFormatting sqref="K108">
    <cfRule type="cellIs" dxfId="1343" priority="809" operator="equal">
      <formula>"Rara vez"</formula>
    </cfRule>
  </conditionalFormatting>
  <conditionalFormatting sqref="K108">
    <cfRule type="cellIs" dxfId="1342" priority="810" operator="equal">
      <formula>"Improbable"</formula>
    </cfRule>
  </conditionalFormatting>
  <conditionalFormatting sqref="K108">
    <cfRule type="cellIs" dxfId="1341" priority="811" operator="equal">
      <formula>"Rara vez"</formula>
    </cfRule>
  </conditionalFormatting>
  <conditionalFormatting sqref="AJ108">
    <cfRule type="cellIs" dxfId="1340" priority="812" operator="equal">
      <formula>"Moderada"</formula>
    </cfRule>
  </conditionalFormatting>
  <conditionalFormatting sqref="AJ108">
    <cfRule type="cellIs" dxfId="1339" priority="813" operator="equal">
      <formula>"Alta"</formula>
    </cfRule>
  </conditionalFormatting>
  <conditionalFormatting sqref="AJ108">
    <cfRule type="cellIs" dxfId="1338" priority="814" operator="equal">
      <formula>"Extrema"</formula>
    </cfRule>
  </conditionalFormatting>
  <conditionalFormatting sqref="K109">
    <cfRule type="cellIs" dxfId="1337" priority="815" operator="equal">
      <formula>"Muy Alta"</formula>
    </cfRule>
  </conditionalFormatting>
  <conditionalFormatting sqref="K109">
    <cfRule type="cellIs" dxfId="1336" priority="816" operator="equal">
      <formula>"Alta"</formula>
    </cfRule>
  </conditionalFormatting>
  <conditionalFormatting sqref="K109">
    <cfRule type="cellIs" dxfId="1335" priority="817" operator="equal">
      <formula>"Media"</formula>
    </cfRule>
  </conditionalFormatting>
  <conditionalFormatting sqref="K109">
    <cfRule type="cellIs" dxfId="1334" priority="818" operator="equal">
      <formula>"Baja"</formula>
    </cfRule>
  </conditionalFormatting>
  <conditionalFormatting sqref="K109">
    <cfRule type="cellIs" dxfId="1333" priority="819" operator="equal">
      <formula>"Muy Baja"</formula>
    </cfRule>
  </conditionalFormatting>
  <conditionalFormatting sqref="K109">
    <cfRule type="cellIs" dxfId="1332" priority="820" operator="equal">
      <formula>"Casi Seguro"</formula>
    </cfRule>
  </conditionalFormatting>
  <conditionalFormatting sqref="K109">
    <cfRule type="cellIs" dxfId="1331" priority="821" operator="equal">
      <formula>"Probable"</formula>
    </cfRule>
  </conditionalFormatting>
  <conditionalFormatting sqref="K109">
    <cfRule type="cellIs" dxfId="1330" priority="822" operator="equal">
      <formula>"Posible"</formula>
    </cfRule>
  </conditionalFormatting>
  <conditionalFormatting sqref="K109">
    <cfRule type="cellIs" dxfId="1329" priority="823" operator="equal">
      <formula>"Rara vez"</formula>
    </cfRule>
  </conditionalFormatting>
  <conditionalFormatting sqref="K109">
    <cfRule type="cellIs" dxfId="1328" priority="824" operator="equal">
      <formula>"Improbable"</formula>
    </cfRule>
  </conditionalFormatting>
  <conditionalFormatting sqref="K109">
    <cfRule type="cellIs" dxfId="1327" priority="825" operator="equal">
      <formula>"Rara vez"</formula>
    </cfRule>
  </conditionalFormatting>
  <conditionalFormatting sqref="AJ98">
    <cfRule type="cellIs" dxfId="1326" priority="826" operator="equal">
      <formula>"Extremo"</formula>
    </cfRule>
  </conditionalFormatting>
  <conditionalFormatting sqref="AJ98">
    <cfRule type="cellIs" dxfId="1325" priority="827" operator="equal">
      <formula>"Alto"</formula>
    </cfRule>
  </conditionalFormatting>
  <conditionalFormatting sqref="AJ98">
    <cfRule type="cellIs" dxfId="1324" priority="828" operator="equal">
      <formula>"Moderado"</formula>
    </cfRule>
  </conditionalFormatting>
  <conditionalFormatting sqref="AJ98">
    <cfRule type="cellIs" dxfId="1323" priority="829" operator="equal">
      <formula>"Bajo"</formula>
    </cfRule>
  </conditionalFormatting>
  <conditionalFormatting sqref="BH98">
    <cfRule type="cellIs" dxfId="1322" priority="830" operator="equal">
      <formula>"Muy Alta"</formula>
    </cfRule>
  </conditionalFormatting>
  <conditionalFormatting sqref="BH98">
    <cfRule type="cellIs" dxfId="1321" priority="831" operator="equal">
      <formula>"Alta"</formula>
    </cfRule>
  </conditionalFormatting>
  <conditionalFormatting sqref="BH98">
    <cfRule type="cellIs" dxfId="1320" priority="832" operator="equal">
      <formula>"Media"</formula>
    </cfRule>
  </conditionalFormatting>
  <conditionalFormatting sqref="BH98">
    <cfRule type="cellIs" dxfId="1319" priority="833" operator="equal">
      <formula>"Baja"</formula>
    </cfRule>
  </conditionalFormatting>
  <conditionalFormatting sqref="BH98">
    <cfRule type="cellIs" dxfId="1318" priority="834" operator="equal">
      <formula>"Muy Baja"</formula>
    </cfRule>
  </conditionalFormatting>
  <conditionalFormatting sqref="BK98">
    <cfRule type="cellIs" dxfId="1317" priority="835" operator="equal">
      <formula>"Catastrófico"</formula>
    </cfRule>
  </conditionalFormatting>
  <conditionalFormatting sqref="BK98">
    <cfRule type="cellIs" dxfId="1316" priority="836" operator="equal">
      <formula>"Mayor"</formula>
    </cfRule>
  </conditionalFormatting>
  <conditionalFormatting sqref="BK98">
    <cfRule type="cellIs" dxfId="1315" priority="837" operator="equal">
      <formula>"Moderado"</formula>
    </cfRule>
  </conditionalFormatting>
  <conditionalFormatting sqref="BK98">
    <cfRule type="cellIs" dxfId="1314" priority="838" operator="equal">
      <formula>"Menor"</formula>
    </cfRule>
  </conditionalFormatting>
  <conditionalFormatting sqref="BK98">
    <cfRule type="cellIs" dxfId="1313" priority="839" operator="equal">
      <formula>"Leve"</formula>
    </cfRule>
  </conditionalFormatting>
  <conditionalFormatting sqref="BM98">
    <cfRule type="cellIs" dxfId="1312" priority="840" operator="equal">
      <formula>"Extremo"</formula>
    </cfRule>
  </conditionalFormatting>
  <conditionalFormatting sqref="BM98">
    <cfRule type="cellIs" dxfId="1311" priority="841" operator="equal">
      <formula>"Alto"</formula>
    </cfRule>
  </conditionalFormatting>
  <conditionalFormatting sqref="BM98">
    <cfRule type="cellIs" dxfId="1310" priority="842" operator="equal">
      <formula>"Moderado"</formula>
    </cfRule>
  </conditionalFormatting>
  <conditionalFormatting sqref="BM98">
    <cfRule type="cellIs" dxfId="1309" priority="843" operator="equal">
      <formula>"Bajo"</formula>
    </cfRule>
  </conditionalFormatting>
  <conditionalFormatting sqref="AG98:AG102">
    <cfRule type="containsText" dxfId="1308" priority="844" operator="containsText" text="❌">
      <formula>NOT(ISERROR(SEARCH(("❌"),(AG98))))</formula>
    </cfRule>
  </conditionalFormatting>
  <conditionalFormatting sqref="K98">
    <cfRule type="cellIs" dxfId="1307" priority="845" operator="equal">
      <formula>"Muy Alta"</formula>
    </cfRule>
  </conditionalFormatting>
  <conditionalFormatting sqref="K98">
    <cfRule type="cellIs" dxfId="1306" priority="846" operator="equal">
      <formula>"Alta"</formula>
    </cfRule>
  </conditionalFormatting>
  <conditionalFormatting sqref="K98">
    <cfRule type="cellIs" dxfId="1305" priority="847" operator="equal">
      <formula>"Media"</formula>
    </cfRule>
  </conditionalFormatting>
  <conditionalFormatting sqref="K98">
    <cfRule type="cellIs" dxfId="1304" priority="848" operator="equal">
      <formula>"Baja"</formula>
    </cfRule>
  </conditionalFormatting>
  <conditionalFormatting sqref="K98">
    <cfRule type="cellIs" dxfId="1303" priority="849" operator="equal">
      <formula>"Muy Baja"</formula>
    </cfRule>
  </conditionalFormatting>
  <conditionalFormatting sqref="AH98">
    <cfRule type="cellIs" dxfId="1302" priority="850" operator="equal">
      <formula>"Catastrófico"</formula>
    </cfRule>
  </conditionalFormatting>
  <conditionalFormatting sqref="AH98">
    <cfRule type="cellIs" dxfId="1301" priority="851" operator="equal">
      <formula>"Mayor"</formula>
    </cfRule>
  </conditionalFormatting>
  <conditionalFormatting sqref="AH98">
    <cfRule type="cellIs" dxfId="1300" priority="852" operator="equal">
      <formula>"Moderado"</formula>
    </cfRule>
  </conditionalFormatting>
  <conditionalFormatting sqref="AH98">
    <cfRule type="cellIs" dxfId="1299" priority="853" operator="equal">
      <formula>"Menor"</formula>
    </cfRule>
  </conditionalFormatting>
  <conditionalFormatting sqref="AH98">
    <cfRule type="cellIs" dxfId="1298" priority="854" operator="equal">
      <formula>"Leve"</formula>
    </cfRule>
  </conditionalFormatting>
  <conditionalFormatting sqref="BI98">
    <cfRule type="cellIs" dxfId="1297" priority="855" operator="equal">
      <formula>"Catastrófico"</formula>
    </cfRule>
  </conditionalFormatting>
  <conditionalFormatting sqref="BI98">
    <cfRule type="cellIs" dxfId="1296" priority="856" operator="equal">
      <formula>"Mayor"</formula>
    </cfRule>
  </conditionalFormatting>
  <conditionalFormatting sqref="BI98">
    <cfRule type="cellIs" dxfId="1295" priority="857" operator="equal">
      <formula>"Moderado"</formula>
    </cfRule>
  </conditionalFormatting>
  <conditionalFormatting sqref="BI98">
    <cfRule type="cellIs" dxfId="1294" priority="858" operator="equal">
      <formula>"Menor"</formula>
    </cfRule>
  </conditionalFormatting>
  <conditionalFormatting sqref="BI98">
    <cfRule type="cellIs" dxfId="1293" priority="859" operator="equal">
      <formula>"Leve"</formula>
    </cfRule>
  </conditionalFormatting>
  <conditionalFormatting sqref="BM98:BM102">
    <cfRule type="cellIs" dxfId="1292" priority="860" operator="equal">
      <formula>"Extremo"</formula>
    </cfRule>
  </conditionalFormatting>
  <conditionalFormatting sqref="BM98:BM102">
    <cfRule type="cellIs" dxfId="1291" priority="861" operator="equal">
      <formula>"Extremo"</formula>
    </cfRule>
  </conditionalFormatting>
  <conditionalFormatting sqref="BM98:BM102">
    <cfRule type="cellIs" dxfId="1290" priority="862" operator="equal">
      <formula>"Alta"</formula>
    </cfRule>
  </conditionalFormatting>
  <conditionalFormatting sqref="K98:K102">
    <cfRule type="cellIs" dxfId="1289" priority="863" operator="equal">
      <formula>"Casi Seguro"</formula>
    </cfRule>
  </conditionalFormatting>
  <conditionalFormatting sqref="K98:K102">
    <cfRule type="cellIs" dxfId="1288" priority="864" operator="equal">
      <formula>"Probable"</formula>
    </cfRule>
  </conditionalFormatting>
  <conditionalFormatting sqref="K98:K102">
    <cfRule type="cellIs" dxfId="1287" priority="865" operator="equal">
      <formula>"Posible"</formula>
    </cfRule>
  </conditionalFormatting>
  <conditionalFormatting sqref="K98:K102">
    <cfRule type="cellIs" dxfId="1286" priority="866" operator="equal">
      <formula>"Rara vez"</formula>
    </cfRule>
  </conditionalFormatting>
  <conditionalFormatting sqref="K98:K102">
    <cfRule type="cellIs" dxfId="1285" priority="867" operator="equal">
      <formula>"Improbable"</formula>
    </cfRule>
  </conditionalFormatting>
  <conditionalFormatting sqref="K98:K102">
    <cfRule type="cellIs" dxfId="1284" priority="868" operator="equal">
      <formula>"Rara vez"</formula>
    </cfRule>
  </conditionalFormatting>
  <conditionalFormatting sqref="BI98:BI102">
    <cfRule type="cellIs" dxfId="1283" priority="869" operator="equal">
      <formula>"Casi Seguro"</formula>
    </cfRule>
  </conditionalFormatting>
  <conditionalFormatting sqref="BI98:BI102">
    <cfRule type="cellIs" dxfId="1282" priority="870" operator="equal">
      <formula>"Probable"</formula>
    </cfRule>
  </conditionalFormatting>
  <conditionalFormatting sqref="BI98:BI102">
    <cfRule type="cellIs" dxfId="1281" priority="871" operator="equal">
      <formula>"Posible"</formula>
    </cfRule>
  </conditionalFormatting>
  <conditionalFormatting sqref="BI98:BI102">
    <cfRule type="cellIs" dxfId="1280" priority="872" operator="equal">
      <formula>"Improbable"</formula>
    </cfRule>
  </conditionalFormatting>
  <conditionalFormatting sqref="BI98:BI102">
    <cfRule type="cellIs" dxfId="1279" priority="873" operator="equal">
      <formula>"Rara vez"</formula>
    </cfRule>
  </conditionalFormatting>
  <conditionalFormatting sqref="AJ98:AJ102">
    <cfRule type="cellIs" dxfId="1278" priority="874" operator="equal">
      <formula>"Moderada"</formula>
    </cfRule>
  </conditionalFormatting>
  <conditionalFormatting sqref="AJ98:AJ102">
    <cfRule type="cellIs" dxfId="1277" priority="875" operator="equal">
      <formula>"Alta"</formula>
    </cfRule>
  </conditionalFormatting>
  <conditionalFormatting sqref="AJ98:AJ102">
    <cfRule type="cellIs" dxfId="1276" priority="876" operator="equal">
      <formula>"Extrema"</formula>
    </cfRule>
  </conditionalFormatting>
  <conditionalFormatting sqref="AJ15">
    <cfRule type="cellIs" dxfId="1275" priority="877" operator="equal">
      <formula>"Extremo"</formula>
    </cfRule>
  </conditionalFormatting>
  <conditionalFormatting sqref="AJ15">
    <cfRule type="cellIs" dxfId="1274" priority="878" operator="equal">
      <formula>"Alto"</formula>
    </cfRule>
  </conditionalFormatting>
  <conditionalFormatting sqref="AJ15">
    <cfRule type="cellIs" dxfId="1273" priority="879" operator="equal">
      <formula>"Moderado"</formula>
    </cfRule>
  </conditionalFormatting>
  <conditionalFormatting sqref="AJ15">
    <cfRule type="cellIs" dxfId="1272" priority="880" operator="equal">
      <formula>"Bajo"</formula>
    </cfRule>
  </conditionalFormatting>
  <conditionalFormatting sqref="BH15">
    <cfRule type="cellIs" dxfId="1271" priority="881" operator="equal">
      <formula>"Muy Alta"</formula>
    </cfRule>
  </conditionalFormatting>
  <conditionalFormatting sqref="BH15">
    <cfRule type="cellIs" dxfId="1270" priority="882" operator="equal">
      <formula>"Alta"</formula>
    </cfRule>
  </conditionalFormatting>
  <conditionalFormatting sqref="BH15">
    <cfRule type="cellIs" dxfId="1269" priority="883" operator="equal">
      <formula>"Media"</formula>
    </cfRule>
  </conditionalFormatting>
  <conditionalFormatting sqref="BH15">
    <cfRule type="cellIs" dxfId="1268" priority="884" operator="equal">
      <formula>"Baja"</formula>
    </cfRule>
  </conditionalFormatting>
  <conditionalFormatting sqref="BH15">
    <cfRule type="cellIs" dxfId="1267" priority="885" operator="equal">
      <formula>"Muy Baja"</formula>
    </cfRule>
  </conditionalFormatting>
  <conditionalFormatting sqref="BK15">
    <cfRule type="cellIs" dxfId="1266" priority="886" operator="equal">
      <formula>"Catastrófico"</formula>
    </cfRule>
  </conditionalFormatting>
  <conditionalFormatting sqref="BK15">
    <cfRule type="cellIs" dxfId="1265" priority="887" operator="equal">
      <formula>"Mayor"</formula>
    </cfRule>
  </conditionalFormatting>
  <conditionalFormatting sqref="BK15">
    <cfRule type="cellIs" dxfId="1264" priority="888" operator="equal">
      <formula>"Moderado"</formula>
    </cfRule>
  </conditionalFormatting>
  <conditionalFormatting sqref="BK15">
    <cfRule type="cellIs" dxfId="1263" priority="889" operator="equal">
      <formula>"Menor"</formula>
    </cfRule>
  </conditionalFormatting>
  <conditionalFormatting sqref="BK15">
    <cfRule type="cellIs" dxfId="1262" priority="890" operator="equal">
      <formula>"Leve"</formula>
    </cfRule>
  </conditionalFormatting>
  <conditionalFormatting sqref="BM15">
    <cfRule type="cellIs" dxfId="1261" priority="891" operator="equal">
      <formula>"Extremo"</formula>
    </cfRule>
  </conditionalFormatting>
  <conditionalFormatting sqref="BM15">
    <cfRule type="cellIs" dxfId="1260" priority="892" operator="equal">
      <formula>"Alto"</formula>
    </cfRule>
  </conditionalFormatting>
  <conditionalFormatting sqref="BM15">
    <cfRule type="cellIs" dxfId="1259" priority="893" operator="equal">
      <formula>"Moderado"</formula>
    </cfRule>
  </conditionalFormatting>
  <conditionalFormatting sqref="BM15">
    <cfRule type="cellIs" dxfId="1258" priority="894" operator="equal">
      <formula>"Bajo"</formula>
    </cfRule>
  </conditionalFormatting>
  <conditionalFormatting sqref="AG15:AG17">
    <cfRule type="containsText" dxfId="1257" priority="895" operator="containsText" text="❌">
      <formula>NOT(ISERROR(SEARCH(("❌"),(AG15))))</formula>
    </cfRule>
  </conditionalFormatting>
  <conditionalFormatting sqref="K15">
    <cfRule type="cellIs" dxfId="1256" priority="896" operator="equal">
      <formula>"Muy Alta"</formula>
    </cfRule>
  </conditionalFormatting>
  <conditionalFormatting sqref="K15">
    <cfRule type="cellIs" dxfId="1255" priority="897" operator="equal">
      <formula>"Alta"</formula>
    </cfRule>
  </conditionalFormatting>
  <conditionalFormatting sqref="K15">
    <cfRule type="cellIs" dxfId="1254" priority="898" operator="equal">
      <formula>"Media"</formula>
    </cfRule>
  </conditionalFormatting>
  <conditionalFormatting sqref="K15">
    <cfRule type="cellIs" dxfId="1253" priority="899" operator="equal">
      <formula>"Baja"</formula>
    </cfRule>
  </conditionalFormatting>
  <conditionalFormatting sqref="K15">
    <cfRule type="cellIs" dxfId="1252" priority="900" operator="equal">
      <formula>"Muy Baja"</formula>
    </cfRule>
  </conditionalFormatting>
  <conditionalFormatting sqref="AH15">
    <cfRule type="cellIs" dxfId="1251" priority="901" operator="equal">
      <formula>"Catastrófico"</formula>
    </cfRule>
  </conditionalFormatting>
  <conditionalFormatting sqref="AH15">
    <cfRule type="cellIs" dxfId="1250" priority="902" operator="equal">
      <formula>"Mayor"</formula>
    </cfRule>
  </conditionalFormatting>
  <conditionalFormatting sqref="AH15">
    <cfRule type="cellIs" dxfId="1249" priority="903" operator="equal">
      <formula>"Moderado"</formula>
    </cfRule>
  </conditionalFormatting>
  <conditionalFormatting sqref="AH15">
    <cfRule type="cellIs" dxfId="1248" priority="904" operator="equal">
      <formula>"Menor"</formula>
    </cfRule>
  </conditionalFormatting>
  <conditionalFormatting sqref="AH15">
    <cfRule type="cellIs" dxfId="1247" priority="905" operator="equal">
      <formula>"Leve"</formula>
    </cfRule>
  </conditionalFormatting>
  <conditionalFormatting sqref="BM15:BM17">
    <cfRule type="cellIs" dxfId="1246" priority="906" operator="equal">
      <formula>"Extremo"</formula>
    </cfRule>
  </conditionalFormatting>
  <conditionalFormatting sqref="BM15:BM17">
    <cfRule type="cellIs" dxfId="1245" priority="907" operator="equal">
      <formula>"Extremo"</formula>
    </cfRule>
  </conditionalFormatting>
  <conditionalFormatting sqref="BM15:BM17">
    <cfRule type="cellIs" dxfId="1244" priority="908" operator="equal">
      <formula>"Alta"</formula>
    </cfRule>
  </conditionalFormatting>
  <conditionalFormatting sqref="K15:K17">
    <cfRule type="cellIs" dxfId="1243" priority="909" operator="equal">
      <formula>"Casi Seguro"</formula>
    </cfRule>
  </conditionalFormatting>
  <conditionalFormatting sqref="K15:K17">
    <cfRule type="cellIs" dxfId="1242" priority="910" operator="equal">
      <formula>"Probable"</formula>
    </cfRule>
  </conditionalFormatting>
  <conditionalFormatting sqref="K15:K17">
    <cfRule type="cellIs" dxfId="1241" priority="911" operator="equal">
      <formula>"Posible"</formula>
    </cfRule>
  </conditionalFormatting>
  <conditionalFormatting sqref="K15:K17">
    <cfRule type="cellIs" dxfId="1240" priority="912" operator="equal">
      <formula>"Rara vez"</formula>
    </cfRule>
  </conditionalFormatting>
  <conditionalFormatting sqref="K15:K17">
    <cfRule type="cellIs" dxfId="1239" priority="913" operator="equal">
      <formula>"Improbable"</formula>
    </cfRule>
  </conditionalFormatting>
  <conditionalFormatting sqref="K15:K17">
    <cfRule type="cellIs" dxfId="1238" priority="914" operator="equal">
      <formula>"Rara vez"</formula>
    </cfRule>
  </conditionalFormatting>
  <conditionalFormatting sqref="AJ15:AJ17">
    <cfRule type="cellIs" dxfId="1237" priority="915" operator="equal">
      <formula>"Moderada"</formula>
    </cfRule>
  </conditionalFormatting>
  <conditionalFormatting sqref="AJ15:AJ17">
    <cfRule type="cellIs" dxfId="1236" priority="916" operator="equal">
      <formula>"Alta"</formula>
    </cfRule>
  </conditionalFormatting>
  <conditionalFormatting sqref="AJ15:AJ17">
    <cfRule type="cellIs" dxfId="1235" priority="917" operator="equal">
      <formula>"Extrema"</formula>
    </cfRule>
  </conditionalFormatting>
  <conditionalFormatting sqref="BI92">
    <cfRule type="cellIs" dxfId="1234" priority="918" operator="equal">
      <formula>"Catastrófico"</formula>
    </cfRule>
  </conditionalFormatting>
  <conditionalFormatting sqref="BI92">
    <cfRule type="cellIs" dxfId="1233" priority="919" operator="equal">
      <formula>"Mayor"</formula>
    </cfRule>
  </conditionalFormatting>
  <conditionalFormatting sqref="BI92">
    <cfRule type="cellIs" dxfId="1232" priority="920" operator="equal">
      <formula>"Moderado"</formula>
    </cfRule>
  </conditionalFormatting>
  <conditionalFormatting sqref="BI92">
    <cfRule type="cellIs" dxfId="1231" priority="921" operator="equal">
      <formula>"Menor"</formula>
    </cfRule>
  </conditionalFormatting>
  <conditionalFormatting sqref="BI92">
    <cfRule type="cellIs" dxfId="1230" priority="922" operator="equal">
      <formula>"Leve"</formula>
    </cfRule>
  </conditionalFormatting>
  <conditionalFormatting sqref="K92:K96 BI92:BI96">
    <cfRule type="cellIs" dxfId="1229" priority="923" operator="equal">
      <formula>"Casi Seguro"</formula>
    </cfRule>
  </conditionalFormatting>
  <conditionalFormatting sqref="K92:K96 BI92:BI96">
    <cfRule type="cellIs" dxfId="1228" priority="924" operator="equal">
      <formula>"Posible"</formula>
    </cfRule>
  </conditionalFormatting>
  <conditionalFormatting sqref="BI92:BI96">
    <cfRule type="cellIs" dxfId="1227" priority="925" operator="equal">
      <formula>"Probable"</formula>
    </cfRule>
  </conditionalFormatting>
  <conditionalFormatting sqref="BI92:BI96">
    <cfRule type="cellIs" dxfId="1226" priority="926" operator="equal">
      <formula>"Improbable"</formula>
    </cfRule>
  </conditionalFormatting>
  <conditionalFormatting sqref="BI92:BI96">
    <cfRule type="cellIs" dxfId="1225" priority="927" operator="equal">
      <formula>"Rara vez"</formula>
    </cfRule>
  </conditionalFormatting>
  <conditionalFormatting sqref="BI92">
    <cfRule type="cellIs" dxfId="1224" priority="928" operator="equal">
      <formula>"Catastrófico"</formula>
    </cfRule>
  </conditionalFormatting>
  <conditionalFormatting sqref="BI92">
    <cfRule type="cellIs" dxfId="1223" priority="929" operator="equal">
      <formula>"Mayor"</formula>
    </cfRule>
  </conditionalFormatting>
  <conditionalFormatting sqref="BI92">
    <cfRule type="cellIs" dxfId="1222" priority="930" operator="equal">
      <formula>"Moderado"</formula>
    </cfRule>
  </conditionalFormatting>
  <conditionalFormatting sqref="BI92">
    <cfRule type="cellIs" dxfId="1221" priority="931" operator="equal">
      <formula>"Menor"</formula>
    </cfRule>
  </conditionalFormatting>
  <conditionalFormatting sqref="BI92">
    <cfRule type="cellIs" dxfId="1220" priority="932" operator="equal">
      <formula>"Leve"</formula>
    </cfRule>
  </conditionalFormatting>
  <conditionalFormatting sqref="AJ92">
    <cfRule type="cellIs" dxfId="1219" priority="933" operator="equal">
      <formula>"Extremo"</formula>
    </cfRule>
  </conditionalFormatting>
  <conditionalFormatting sqref="AJ92">
    <cfRule type="cellIs" dxfId="1218" priority="934" operator="equal">
      <formula>"Alto"</formula>
    </cfRule>
  </conditionalFormatting>
  <conditionalFormatting sqref="AJ92">
    <cfRule type="cellIs" dxfId="1217" priority="935" operator="equal">
      <formula>"Moderado"</formula>
    </cfRule>
  </conditionalFormatting>
  <conditionalFormatting sqref="AJ92">
    <cfRule type="cellIs" dxfId="1216" priority="936" operator="equal">
      <formula>"Bajo"</formula>
    </cfRule>
  </conditionalFormatting>
  <conditionalFormatting sqref="BH92">
    <cfRule type="cellIs" dxfId="1215" priority="937" operator="equal">
      <formula>"Muy Alta"</formula>
    </cfRule>
  </conditionalFormatting>
  <conditionalFormatting sqref="BH92">
    <cfRule type="cellIs" dxfId="1214" priority="938" operator="equal">
      <formula>"Alta"</formula>
    </cfRule>
  </conditionalFormatting>
  <conditionalFormatting sqref="BH92">
    <cfRule type="cellIs" dxfId="1213" priority="939" operator="equal">
      <formula>"Media"</formula>
    </cfRule>
  </conditionalFormatting>
  <conditionalFormatting sqref="BH92">
    <cfRule type="cellIs" dxfId="1212" priority="940" operator="equal">
      <formula>"Baja"</formula>
    </cfRule>
  </conditionalFormatting>
  <conditionalFormatting sqref="BH92">
    <cfRule type="cellIs" dxfId="1211" priority="941" operator="equal">
      <formula>"Muy Baja"</formula>
    </cfRule>
  </conditionalFormatting>
  <conditionalFormatting sqref="BK92">
    <cfRule type="cellIs" dxfId="1210" priority="942" operator="equal">
      <formula>"Catastrófico"</formula>
    </cfRule>
  </conditionalFormatting>
  <conditionalFormatting sqref="BK92">
    <cfRule type="cellIs" dxfId="1209" priority="943" operator="equal">
      <formula>"Mayor"</formula>
    </cfRule>
  </conditionalFormatting>
  <conditionalFormatting sqref="BK92">
    <cfRule type="cellIs" dxfId="1208" priority="944" operator="equal">
      <formula>"Moderado"</formula>
    </cfRule>
  </conditionalFormatting>
  <conditionalFormatting sqref="BK92">
    <cfRule type="cellIs" dxfId="1207" priority="945" operator="equal">
      <formula>"Menor"</formula>
    </cfRule>
  </conditionalFormatting>
  <conditionalFormatting sqref="BK92">
    <cfRule type="cellIs" dxfId="1206" priority="946" operator="equal">
      <formula>"Leve"</formula>
    </cfRule>
  </conditionalFormatting>
  <conditionalFormatting sqref="BM92 BM81 BM86 BM78">
    <cfRule type="cellIs" dxfId="1205" priority="947" operator="equal">
      <formula>"Extremo"</formula>
    </cfRule>
  </conditionalFormatting>
  <conditionalFormatting sqref="BM92 BM81 BM86 BM78">
    <cfRule type="cellIs" dxfId="1204" priority="948" operator="equal">
      <formula>"Alto"</formula>
    </cfRule>
  </conditionalFormatting>
  <conditionalFormatting sqref="BM92 BM81 BM86 BM78">
    <cfRule type="cellIs" dxfId="1203" priority="949" operator="equal">
      <formula>"Moderado"</formula>
    </cfRule>
  </conditionalFormatting>
  <conditionalFormatting sqref="BM92 BM81 BM86 BM78">
    <cfRule type="cellIs" dxfId="1202" priority="950" operator="equal">
      <formula>"Bajo"</formula>
    </cfRule>
  </conditionalFormatting>
  <conditionalFormatting sqref="AG92:AG96">
    <cfRule type="containsText" dxfId="1201" priority="951" operator="containsText" text="❌">
      <formula>NOT(ISERROR(SEARCH(("❌"),(AG92))))</formula>
    </cfRule>
  </conditionalFormatting>
  <conditionalFormatting sqref="AH92">
    <cfRule type="cellIs" dxfId="1200" priority="952" operator="equal">
      <formula>"Catastrófico"</formula>
    </cfRule>
  </conditionalFormatting>
  <conditionalFormatting sqref="AH92">
    <cfRule type="cellIs" dxfId="1199" priority="953" operator="equal">
      <formula>"Mayor"</formula>
    </cfRule>
  </conditionalFormatting>
  <conditionalFormatting sqref="AH92">
    <cfRule type="cellIs" dxfId="1198" priority="954" operator="equal">
      <formula>"Moderado"</formula>
    </cfRule>
  </conditionalFormatting>
  <conditionalFormatting sqref="AH92">
    <cfRule type="cellIs" dxfId="1197" priority="955" operator="equal">
      <formula>"Menor"</formula>
    </cfRule>
  </conditionalFormatting>
  <conditionalFormatting sqref="AH92">
    <cfRule type="cellIs" dxfId="1196" priority="956" operator="equal">
      <formula>"Leve"</formula>
    </cfRule>
  </conditionalFormatting>
  <conditionalFormatting sqref="K92">
    <cfRule type="cellIs" dxfId="1195" priority="957" operator="equal">
      <formula>"Muy Alta"</formula>
    </cfRule>
  </conditionalFormatting>
  <conditionalFormatting sqref="K92">
    <cfRule type="cellIs" dxfId="1194" priority="958" operator="equal">
      <formula>"Alta"</formula>
    </cfRule>
  </conditionalFormatting>
  <conditionalFormatting sqref="K92">
    <cfRule type="cellIs" dxfId="1193" priority="959" operator="equal">
      <formula>"Media"</formula>
    </cfRule>
  </conditionalFormatting>
  <conditionalFormatting sqref="K92">
    <cfRule type="cellIs" dxfId="1192" priority="960" operator="equal">
      <formula>"Baja"</formula>
    </cfRule>
  </conditionalFormatting>
  <conditionalFormatting sqref="K92">
    <cfRule type="cellIs" dxfId="1191" priority="961" operator="equal">
      <formula>"Muy Baja"</formula>
    </cfRule>
  </conditionalFormatting>
  <conditionalFormatting sqref="BI92">
    <cfRule type="cellIs" dxfId="1190" priority="962" operator="equal">
      <formula>"Catastrófico"</formula>
    </cfRule>
  </conditionalFormatting>
  <conditionalFormatting sqref="BI92">
    <cfRule type="cellIs" dxfId="1189" priority="963" operator="equal">
      <formula>"Mayor"</formula>
    </cfRule>
  </conditionalFormatting>
  <conditionalFormatting sqref="BI92">
    <cfRule type="cellIs" dxfId="1188" priority="964" operator="equal">
      <formula>"Moderado"</formula>
    </cfRule>
  </conditionalFormatting>
  <conditionalFormatting sqref="BI92">
    <cfRule type="cellIs" dxfId="1187" priority="965" operator="equal">
      <formula>"Menor"</formula>
    </cfRule>
  </conditionalFormatting>
  <conditionalFormatting sqref="BI92">
    <cfRule type="cellIs" dxfId="1186" priority="966" operator="equal">
      <formula>"Leve"</formula>
    </cfRule>
  </conditionalFormatting>
  <conditionalFormatting sqref="K92:K96">
    <cfRule type="cellIs" dxfId="1185" priority="967" operator="equal">
      <formula>"Probable"</formula>
    </cfRule>
  </conditionalFormatting>
  <conditionalFormatting sqref="K92:K96">
    <cfRule type="cellIs" dxfId="1184" priority="968" operator="equal">
      <formula>"Rara vez"</formula>
    </cfRule>
  </conditionalFormatting>
  <conditionalFormatting sqref="K92:K96">
    <cfRule type="cellIs" dxfId="1183" priority="969" operator="equal">
      <formula>"Improbable"</formula>
    </cfRule>
  </conditionalFormatting>
  <conditionalFormatting sqref="K92:K96">
    <cfRule type="cellIs" dxfId="1182" priority="970" operator="equal">
      <formula>"Rara vez"</formula>
    </cfRule>
  </conditionalFormatting>
  <conditionalFormatting sqref="AJ92:AJ96">
    <cfRule type="cellIs" dxfId="1181" priority="971" operator="equal">
      <formula>"Moderada"</formula>
    </cfRule>
  </conditionalFormatting>
  <conditionalFormatting sqref="AJ92:AJ96">
    <cfRule type="cellIs" dxfId="1180" priority="972" operator="equal">
      <formula>"Alta"</formula>
    </cfRule>
  </conditionalFormatting>
  <conditionalFormatting sqref="AJ92:AJ96">
    <cfRule type="cellIs" dxfId="1179" priority="973" operator="equal">
      <formula>"Extrema"</formula>
    </cfRule>
  </conditionalFormatting>
  <conditionalFormatting sqref="AJ92">
    <cfRule type="cellIs" dxfId="1178" priority="974" operator="equal">
      <formula>"Extremo"</formula>
    </cfRule>
  </conditionalFormatting>
  <conditionalFormatting sqref="AJ92">
    <cfRule type="cellIs" dxfId="1177" priority="975" operator="equal">
      <formula>"Alto"</formula>
    </cfRule>
  </conditionalFormatting>
  <conditionalFormatting sqref="AJ92">
    <cfRule type="cellIs" dxfId="1176" priority="976" operator="equal">
      <formula>"Moderado"</formula>
    </cfRule>
  </conditionalFormatting>
  <conditionalFormatting sqref="AJ92">
    <cfRule type="cellIs" dxfId="1175" priority="977" operator="equal">
      <formula>"Bajo"</formula>
    </cfRule>
  </conditionalFormatting>
  <conditionalFormatting sqref="BH92">
    <cfRule type="cellIs" dxfId="1174" priority="978" operator="equal">
      <formula>"Muy Alta"</formula>
    </cfRule>
  </conditionalFormatting>
  <conditionalFormatting sqref="BH92">
    <cfRule type="cellIs" dxfId="1173" priority="979" operator="equal">
      <formula>"Alta"</formula>
    </cfRule>
  </conditionalFormatting>
  <conditionalFormatting sqref="BH92">
    <cfRule type="cellIs" dxfId="1172" priority="980" operator="equal">
      <formula>"Media"</formula>
    </cfRule>
  </conditionalFormatting>
  <conditionalFormatting sqref="BH92">
    <cfRule type="cellIs" dxfId="1171" priority="981" operator="equal">
      <formula>"Baja"</formula>
    </cfRule>
  </conditionalFormatting>
  <conditionalFormatting sqref="BH92">
    <cfRule type="cellIs" dxfId="1170" priority="982" operator="equal">
      <formula>"Muy Baja"</formula>
    </cfRule>
  </conditionalFormatting>
  <conditionalFormatting sqref="BK92">
    <cfRule type="cellIs" dxfId="1169" priority="983" operator="equal">
      <formula>"Catastrófico"</formula>
    </cfRule>
  </conditionalFormatting>
  <conditionalFormatting sqref="BK92">
    <cfRule type="cellIs" dxfId="1168" priority="984" operator="equal">
      <formula>"Mayor"</formula>
    </cfRule>
  </conditionalFormatting>
  <conditionalFormatting sqref="BK92">
    <cfRule type="cellIs" dxfId="1167" priority="985" operator="equal">
      <formula>"Moderado"</formula>
    </cfRule>
  </conditionalFormatting>
  <conditionalFormatting sqref="BK92">
    <cfRule type="cellIs" dxfId="1166" priority="986" operator="equal">
      <formula>"Menor"</formula>
    </cfRule>
  </conditionalFormatting>
  <conditionalFormatting sqref="BK92">
    <cfRule type="cellIs" dxfId="1165" priority="987" operator="equal">
      <formula>"Leve"</formula>
    </cfRule>
  </conditionalFormatting>
  <conditionalFormatting sqref="BM92 BM81 BM86 BM78">
    <cfRule type="cellIs" dxfId="1164" priority="988" operator="equal">
      <formula>"Extremo"</formula>
    </cfRule>
  </conditionalFormatting>
  <conditionalFormatting sqref="BM92 BM81 BM86 BM78">
    <cfRule type="cellIs" dxfId="1163" priority="989" operator="equal">
      <formula>"Alto"</formula>
    </cfRule>
  </conditionalFormatting>
  <conditionalFormatting sqref="BM92 BM81 BM86 BM78">
    <cfRule type="cellIs" dxfId="1162" priority="990" operator="equal">
      <formula>"Moderado"</formula>
    </cfRule>
  </conditionalFormatting>
  <conditionalFormatting sqref="BM92 BM81 BM86 BM78">
    <cfRule type="cellIs" dxfId="1161" priority="991" operator="equal">
      <formula>"Bajo"</formula>
    </cfRule>
  </conditionalFormatting>
  <conditionalFormatting sqref="AH92">
    <cfRule type="cellIs" dxfId="1160" priority="992" operator="equal">
      <formula>"Catastrófico"</formula>
    </cfRule>
  </conditionalFormatting>
  <conditionalFormatting sqref="AH92">
    <cfRule type="cellIs" dxfId="1159" priority="993" operator="equal">
      <formula>"Mayor"</formula>
    </cfRule>
  </conditionalFormatting>
  <conditionalFormatting sqref="AH92">
    <cfRule type="cellIs" dxfId="1158" priority="994" operator="equal">
      <formula>"Moderado"</formula>
    </cfRule>
  </conditionalFormatting>
  <conditionalFormatting sqref="AH92">
    <cfRule type="cellIs" dxfId="1157" priority="995" operator="equal">
      <formula>"Menor"</formula>
    </cfRule>
  </conditionalFormatting>
  <conditionalFormatting sqref="AH92">
    <cfRule type="cellIs" dxfId="1156" priority="996" operator="equal">
      <formula>"Leve"</formula>
    </cfRule>
  </conditionalFormatting>
  <conditionalFormatting sqref="K92">
    <cfRule type="cellIs" dxfId="1155" priority="997" operator="equal">
      <formula>"Muy Alta"</formula>
    </cfRule>
  </conditionalFormatting>
  <conditionalFormatting sqref="K92">
    <cfRule type="cellIs" dxfId="1154" priority="998" operator="equal">
      <formula>"Alta"</formula>
    </cfRule>
  </conditionalFormatting>
  <conditionalFormatting sqref="K92">
    <cfRule type="cellIs" dxfId="1153" priority="999" operator="equal">
      <formula>"Media"</formula>
    </cfRule>
  </conditionalFormatting>
  <conditionalFormatting sqref="K92">
    <cfRule type="cellIs" dxfId="1152" priority="1000" operator="equal">
      <formula>"Baja"</formula>
    </cfRule>
  </conditionalFormatting>
  <conditionalFormatting sqref="K92">
    <cfRule type="cellIs" dxfId="1151" priority="1001" operator="equal">
      <formula>"Muy Baja"</formula>
    </cfRule>
  </conditionalFormatting>
  <conditionalFormatting sqref="BI92">
    <cfRule type="cellIs" dxfId="1150" priority="1002" operator="equal">
      <formula>"Catastrófico"</formula>
    </cfRule>
  </conditionalFormatting>
  <conditionalFormatting sqref="BI92">
    <cfRule type="cellIs" dxfId="1149" priority="1003" operator="equal">
      <formula>"Mayor"</formula>
    </cfRule>
  </conditionalFormatting>
  <conditionalFormatting sqref="BI92">
    <cfRule type="cellIs" dxfId="1148" priority="1004" operator="equal">
      <formula>"Moderado"</formula>
    </cfRule>
  </conditionalFormatting>
  <conditionalFormatting sqref="BI92">
    <cfRule type="cellIs" dxfId="1147" priority="1005" operator="equal">
      <formula>"Menor"</formula>
    </cfRule>
  </conditionalFormatting>
  <conditionalFormatting sqref="BI92">
    <cfRule type="cellIs" dxfId="1146" priority="1006" operator="equal">
      <formula>"Leve"</formula>
    </cfRule>
  </conditionalFormatting>
  <conditionalFormatting sqref="BH92">
    <cfRule type="cellIs" dxfId="1145" priority="1007" operator="equal">
      <formula>"Muy Alta"</formula>
    </cfRule>
  </conditionalFormatting>
  <conditionalFormatting sqref="BH92">
    <cfRule type="cellIs" dxfId="1144" priority="1008" operator="equal">
      <formula>"Alta"</formula>
    </cfRule>
  </conditionalFormatting>
  <conditionalFormatting sqref="BH92">
    <cfRule type="cellIs" dxfId="1143" priority="1009" operator="equal">
      <formula>"Media"</formula>
    </cfRule>
  </conditionalFormatting>
  <conditionalFormatting sqref="BH92">
    <cfRule type="cellIs" dxfId="1142" priority="1010" operator="equal">
      <formula>"Baja"</formula>
    </cfRule>
  </conditionalFormatting>
  <conditionalFormatting sqref="BH92">
    <cfRule type="cellIs" dxfId="1141" priority="1011" operator="equal">
      <formula>"Muy Baja"</formula>
    </cfRule>
  </conditionalFormatting>
  <conditionalFormatting sqref="BK92">
    <cfRule type="cellIs" dxfId="1140" priority="1012" operator="equal">
      <formula>"Catastrófico"</formula>
    </cfRule>
  </conditionalFormatting>
  <conditionalFormatting sqref="BK92">
    <cfRule type="cellIs" dxfId="1139" priority="1013" operator="equal">
      <formula>"Mayor"</formula>
    </cfRule>
  </conditionalFormatting>
  <conditionalFormatting sqref="BK92">
    <cfRule type="cellIs" dxfId="1138" priority="1014" operator="equal">
      <formula>"Moderado"</formula>
    </cfRule>
  </conditionalFormatting>
  <conditionalFormatting sqref="BK92">
    <cfRule type="cellIs" dxfId="1137" priority="1015" operator="equal">
      <formula>"Menor"</formula>
    </cfRule>
  </conditionalFormatting>
  <conditionalFormatting sqref="BK92">
    <cfRule type="cellIs" dxfId="1136" priority="1016" operator="equal">
      <formula>"Leve"</formula>
    </cfRule>
  </conditionalFormatting>
  <conditionalFormatting sqref="BM92 BM81 BM86 BM78">
    <cfRule type="cellIs" dxfId="1135" priority="1017" operator="equal">
      <formula>"Extremo"</formula>
    </cfRule>
  </conditionalFormatting>
  <conditionalFormatting sqref="BM92 BM81 BM86 BM78">
    <cfRule type="cellIs" dxfId="1134" priority="1018" operator="equal">
      <formula>"Alto"</formula>
    </cfRule>
  </conditionalFormatting>
  <conditionalFormatting sqref="BM92 BM81 BM86 BM78">
    <cfRule type="cellIs" dxfId="1133" priority="1019" operator="equal">
      <formula>"Moderado"</formula>
    </cfRule>
  </conditionalFormatting>
  <conditionalFormatting sqref="BM92 BM81 BM86 BM78">
    <cfRule type="cellIs" dxfId="1132" priority="1020" operator="equal">
      <formula>"Bajo"</formula>
    </cfRule>
  </conditionalFormatting>
  <conditionalFormatting sqref="BI92">
    <cfRule type="cellIs" dxfId="1131" priority="1021" operator="equal">
      <formula>"Catastrófico"</formula>
    </cfRule>
  </conditionalFormatting>
  <conditionalFormatting sqref="BI92">
    <cfRule type="cellIs" dxfId="1130" priority="1022" operator="equal">
      <formula>"Mayor"</formula>
    </cfRule>
  </conditionalFormatting>
  <conditionalFormatting sqref="BI92">
    <cfRule type="cellIs" dxfId="1129" priority="1023" operator="equal">
      <formula>"Moderado"</formula>
    </cfRule>
  </conditionalFormatting>
  <conditionalFormatting sqref="BI92">
    <cfRule type="cellIs" dxfId="1128" priority="1024" operator="equal">
      <formula>"Menor"</formula>
    </cfRule>
  </conditionalFormatting>
  <conditionalFormatting sqref="BI92">
    <cfRule type="cellIs" dxfId="1127" priority="1025" operator="equal">
      <formula>"Leve"</formula>
    </cfRule>
  </conditionalFormatting>
  <conditionalFormatting sqref="BH92">
    <cfRule type="cellIs" dxfId="1126" priority="1026" operator="equal">
      <formula>"Muy Alta"</formula>
    </cfRule>
  </conditionalFormatting>
  <conditionalFormatting sqref="BH92">
    <cfRule type="cellIs" dxfId="1125" priority="1027" operator="equal">
      <formula>"Alta"</formula>
    </cfRule>
  </conditionalFormatting>
  <conditionalFormatting sqref="BH92">
    <cfRule type="cellIs" dxfId="1124" priority="1028" operator="equal">
      <formula>"Media"</formula>
    </cfRule>
  </conditionalFormatting>
  <conditionalFormatting sqref="BH92">
    <cfRule type="cellIs" dxfId="1123" priority="1029" operator="equal">
      <formula>"Baja"</formula>
    </cfRule>
  </conditionalFormatting>
  <conditionalFormatting sqref="BH92">
    <cfRule type="cellIs" dxfId="1122" priority="1030" operator="equal">
      <formula>"Muy Baja"</formula>
    </cfRule>
  </conditionalFormatting>
  <conditionalFormatting sqref="BK92">
    <cfRule type="cellIs" dxfId="1121" priority="1031" operator="equal">
      <formula>"Catastrófico"</formula>
    </cfRule>
  </conditionalFormatting>
  <conditionalFormatting sqref="BK92">
    <cfRule type="cellIs" dxfId="1120" priority="1032" operator="equal">
      <formula>"Mayor"</formula>
    </cfRule>
  </conditionalFormatting>
  <conditionalFormatting sqref="BK92">
    <cfRule type="cellIs" dxfId="1119" priority="1033" operator="equal">
      <formula>"Moderado"</formula>
    </cfRule>
  </conditionalFormatting>
  <conditionalFormatting sqref="BK92">
    <cfRule type="cellIs" dxfId="1118" priority="1034" operator="equal">
      <formula>"Menor"</formula>
    </cfRule>
  </conditionalFormatting>
  <conditionalFormatting sqref="BK92">
    <cfRule type="cellIs" dxfId="1117" priority="1035" operator="equal">
      <formula>"Leve"</formula>
    </cfRule>
  </conditionalFormatting>
  <conditionalFormatting sqref="BM92 BM81 BM86 BM78">
    <cfRule type="cellIs" dxfId="1116" priority="1036" operator="equal">
      <formula>"Extremo"</formula>
    </cfRule>
  </conditionalFormatting>
  <conditionalFormatting sqref="BM92 BM81 BM86 BM78">
    <cfRule type="cellIs" dxfId="1115" priority="1037" operator="equal">
      <formula>"Alto"</formula>
    </cfRule>
  </conditionalFormatting>
  <conditionalFormatting sqref="BM92 BM81 BM86 BM78">
    <cfRule type="cellIs" dxfId="1114" priority="1038" operator="equal">
      <formula>"Moderado"</formula>
    </cfRule>
  </conditionalFormatting>
  <conditionalFormatting sqref="BM92 BM81 BM86 BM78">
    <cfRule type="cellIs" dxfId="1113" priority="1039" operator="equal">
      <formula>"Bajo"</formula>
    </cfRule>
  </conditionalFormatting>
  <conditionalFormatting sqref="K92">
    <cfRule type="cellIs" dxfId="1112" priority="1040" operator="equal">
      <formula>"Muy Alta"</formula>
    </cfRule>
  </conditionalFormatting>
  <conditionalFormatting sqref="K92">
    <cfRule type="cellIs" dxfId="1111" priority="1041" operator="equal">
      <formula>"Alta"</formula>
    </cfRule>
  </conditionalFormatting>
  <conditionalFormatting sqref="K92">
    <cfRule type="cellIs" dxfId="1110" priority="1042" operator="equal">
      <formula>"Media"</formula>
    </cfRule>
  </conditionalFormatting>
  <conditionalFormatting sqref="K92">
    <cfRule type="cellIs" dxfId="1109" priority="1043" operator="equal">
      <formula>"Baja"</formula>
    </cfRule>
  </conditionalFormatting>
  <conditionalFormatting sqref="K92">
    <cfRule type="cellIs" dxfId="1108" priority="1044" operator="equal">
      <formula>"Muy Baja"</formula>
    </cfRule>
  </conditionalFormatting>
  <conditionalFormatting sqref="BI92">
    <cfRule type="cellIs" dxfId="1107" priority="1045" operator="equal">
      <formula>"Catastrófico"</formula>
    </cfRule>
  </conditionalFormatting>
  <conditionalFormatting sqref="BI92">
    <cfRule type="cellIs" dxfId="1106" priority="1046" operator="equal">
      <formula>"Mayor"</formula>
    </cfRule>
  </conditionalFormatting>
  <conditionalFormatting sqref="BI92">
    <cfRule type="cellIs" dxfId="1105" priority="1047" operator="equal">
      <formula>"Moderado"</formula>
    </cfRule>
  </conditionalFormatting>
  <conditionalFormatting sqref="BI92">
    <cfRule type="cellIs" dxfId="1104" priority="1048" operator="equal">
      <formula>"Menor"</formula>
    </cfRule>
  </conditionalFormatting>
  <conditionalFormatting sqref="BI92">
    <cfRule type="cellIs" dxfId="1103" priority="1049" operator="equal">
      <formula>"Leve"</formula>
    </cfRule>
  </conditionalFormatting>
  <conditionalFormatting sqref="K92">
    <cfRule type="cellIs" dxfId="1102" priority="1050" operator="equal">
      <formula>"Casi Seguro"</formula>
    </cfRule>
  </conditionalFormatting>
  <conditionalFormatting sqref="K92">
    <cfRule type="cellIs" dxfId="1101" priority="1051" operator="equal">
      <formula>"Probable"</formula>
    </cfRule>
  </conditionalFormatting>
  <conditionalFormatting sqref="K92">
    <cfRule type="cellIs" dxfId="1100" priority="1052" operator="equal">
      <formula>"Posible"</formula>
    </cfRule>
  </conditionalFormatting>
  <conditionalFormatting sqref="K92">
    <cfRule type="cellIs" dxfId="1099" priority="1053" operator="equal">
      <formula>"Rara vez"</formula>
    </cfRule>
  </conditionalFormatting>
  <conditionalFormatting sqref="K92">
    <cfRule type="cellIs" dxfId="1098" priority="1054" operator="equal">
      <formula>"Improbable"</formula>
    </cfRule>
  </conditionalFormatting>
  <conditionalFormatting sqref="K92">
    <cfRule type="cellIs" dxfId="1097" priority="1055" operator="equal">
      <formula>"Rara vez"</formula>
    </cfRule>
  </conditionalFormatting>
  <conditionalFormatting sqref="AJ92">
    <cfRule type="cellIs" dxfId="1096" priority="1056" operator="equal">
      <formula>"Extremo"</formula>
    </cfRule>
  </conditionalFormatting>
  <conditionalFormatting sqref="AJ92">
    <cfRule type="cellIs" dxfId="1095" priority="1057" operator="equal">
      <formula>"Alto"</formula>
    </cfRule>
  </conditionalFormatting>
  <conditionalFormatting sqref="AJ92">
    <cfRule type="cellIs" dxfId="1094" priority="1058" operator="equal">
      <formula>"Moderado"</formula>
    </cfRule>
  </conditionalFormatting>
  <conditionalFormatting sqref="AJ92">
    <cfRule type="cellIs" dxfId="1093" priority="1059" operator="equal">
      <formula>"Bajo"</formula>
    </cfRule>
  </conditionalFormatting>
  <conditionalFormatting sqref="BH92">
    <cfRule type="cellIs" dxfId="1092" priority="1060" operator="equal">
      <formula>"Muy Alta"</formula>
    </cfRule>
  </conditionalFormatting>
  <conditionalFormatting sqref="BH92">
    <cfRule type="cellIs" dxfId="1091" priority="1061" operator="equal">
      <formula>"Alta"</formula>
    </cfRule>
  </conditionalFormatting>
  <conditionalFormatting sqref="BH92">
    <cfRule type="cellIs" dxfId="1090" priority="1062" operator="equal">
      <formula>"Media"</formula>
    </cfRule>
  </conditionalFormatting>
  <conditionalFormatting sqref="BH92">
    <cfRule type="cellIs" dxfId="1089" priority="1063" operator="equal">
      <formula>"Baja"</formula>
    </cfRule>
  </conditionalFormatting>
  <conditionalFormatting sqref="BH92">
    <cfRule type="cellIs" dxfId="1088" priority="1064" operator="equal">
      <formula>"Muy Baja"</formula>
    </cfRule>
  </conditionalFormatting>
  <conditionalFormatting sqref="BK92">
    <cfRule type="cellIs" dxfId="1087" priority="1065" operator="equal">
      <formula>"Catastrófico"</formula>
    </cfRule>
  </conditionalFormatting>
  <conditionalFormatting sqref="BK92">
    <cfRule type="cellIs" dxfId="1086" priority="1066" operator="equal">
      <formula>"Mayor"</formula>
    </cfRule>
  </conditionalFormatting>
  <conditionalFormatting sqref="BK92">
    <cfRule type="cellIs" dxfId="1085" priority="1067" operator="equal">
      <formula>"Moderado"</formula>
    </cfRule>
  </conditionalFormatting>
  <conditionalFormatting sqref="BK92">
    <cfRule type="cellIs" dxfId="1084" priority="1068" operator="equal">
      <formula>"Menor"</formula>
    </cfRule>
  </conditionalFormatting>
  <conditionalFormatting sqref="BK92">
    <cfRule type="cellIs" dxfId="1083" priority="1069" operator="equal">
      <formula>"Leve"</formula>
    </cfRule>
  </conditionalFormatting>
  <conditionalFormatting sqref="BM92 BM81 BM86 BM78">
    <cfRule type="cellIs" dxfId="1082" priority="1070" operator="equal">
      <formula>"Extremo"</formula>
    </cfRule>
  </conditionalFormatting>
  <conditionalFormatting sqref="BM92 BM81 BM86 BM78">
    <cfRule type="cellIs" dxfId="1081" priority="1071" operator="equal">
      <formula>"Alto"</formula>
    </cfRule>
  </conditionalFormatting>
  <conditionalFormatting sqref="BM92 BM81 BM86 BM78">
    <cfRule type="cellIs" dxfId="1080" priority="1072" operator="equal">
      <formula>"Moderado"</formula>
    </cfRule>
  </conditionalFormatting>
  <conditionalFormatting sqref="BM92 BM81 BM86 BM78">
    <cfRule type="cellIs" dxfId="1079" priority="1073" operator="equal">
      <formula>"Bajo"</formula>
    </cfRule>
  </conditionalFormatting>
  <conditionalFormatting sqref="AH92">
    <cfRule type="cellIs" dxfId="1078" priority="1074" operator="equal">
      <formula>"Catastrófico"</formula>
    </cfRule>
  </conditionalFormatting>
  <conditionalFormatting sqref="AH92">
    <cfRule type="cellIs" dxfId="1077" priority="1075" operator="equal">
      <formula>"Mayor"</formula>
    </cfRule>
  </conditionalFormatting>
  <conditionalFormatting sqref="AH92">
    <cfRule type="cellIs" dxfId="1076" priority="1076" operator="equal">
      <formula>"Moderado"</formula>
    </cfRule>
  </conditionalFormatting>
  <conditionalFormatting sqref="AH92">
    <cfRule type="cellIs" dxfId="1075" priority="1077" operator="equal">
      <formula>"Menor"</formula>
    </cfRule>
  </conditionalFormatting>
  <conditionalFormatting sqref="AH92">
    <cfRule type="cellIs" dxfId="1074" priority="1078" operator="equal">
      <formula>"Leve"</formula>
    </cfRule>
  </conditionalFormatting>
  <conditionalFormatting sqref="K92">
    <cfRule type="cellIs" dxfId="1073" priority="1079" operator="equal">
      <formula>"Muy Alta"</formula>
    </cfRule>
  </conditionalFormatting>
  <conditionalFormatting sqref="K92">
    <cfRule type="cellIs" dxfId="1072" priority="1080" operator="equal">
      <formula>"Alta"</formula>
    </cfRule>
  </conditionalFormatting>
  <conditionalFormatting sqref="K92">
    <cfRule type="cellIs" dxfId="1071" priority="1081" operator="equal">
      <formula>"Media"</formula>
    </cfRule>
  </conditionalFormatting>
  <conditionalFormatting sqref="K92">
    <cfRule type="cellIs" dxfId="1070" priority="1082" operator="equal">
      <formula>"Baja"</formula>
    </cfRule>
  </conditionalFormatting>
  <conditionalFormatting sqref="K92">
    <cfRule type="cellIs" dxfId="1069" priority="1083" operator="equal">
      <formula>"Muy Baja"</formula>
    </cfRule>
  </conditionalFormatting>
  <conditionalFormatting sqref="BI92">
    <cfRule type="cellIs" dxfId="1068" priority="1084" operator="equal">
      <formula>"Catastrófico"</formula>
    </cfRule>
  </conditionalFormatting>
  <conditionalFormatting sqref="BI92">
    <cfRule type="cellIs" dxfId="1067" priority="1085" operator="equal">
      <formula>"Mayor"</formula>
    </cfRule>
  </conditionalFormatting>
  <conditionalFormatting sqref="BI92">
    <cfRule type="cellIs" dxfId="1066" priority="1086" operator="equal">
      <formula>"Moderado"</formula>
    </cfRule>
  </conditionalFormatting>
  <conditionalFormatting sqref="BI92">
    <cfRule type="cellIs" dxfId="1065" priority="1087" operator="equal">
      <formula>"Menor"</formula>
    </cfRule>
  </conditionalFormatting>
  <conditionalFormatting sqref="BI92">
    <cfRule type="cellIs" dxfId="1064" priority="1088" operator="equal">
      <formula>"Leve"</formula>
    </cfRule>
  </conditionalFormatting>
  <conditionalFormatting sqref="AJ22">
    <cfRule type="cellIs" dxfId="1063" priority="1089" operator="equal">
      <formula>"Extremo"</formula>
    </cfRule>
  </conditionalFormatting>
  <conditionalFormatting sqref="AJ22">
    <cfRule type="cellIs" dxfId="1062" priority="1090" operator="equal">
      <formula>"Alto"</formula>
    </cfRule>
  </conditionalFormatting>
  <conditionalFormatting sqref="AJ22">
    <cfRule type="cellIs" dxfId="1061" priority="1091" operator="equal">
      <formula>"Moderado"</formula>
    </cfRule>
  </conditionalFormatting>
  <conditionalFormatting sqref="AJ22">
    <cfRule type="cellIs" dxfId="1060" priority="1092" operator="equal">
      <formula>"Bajo"</formula>
    </cfRule>
  </conditionalFormatting>
  <conditionalFormatting sqref="BH22">
    <cfRule type="cellIs" dxfId="1059" priority="1093" operator="equal">
      <formula>"Muy Alta"</formula>
    </cfRule>
  </conditionalFormatting>
  <conditionalFormatting sqref="BH22">
    <cfRule type="cellIs" dxfId="1058" priority="1094" operator="equal">
      <formula>"Alta"</formula>
    </cfRule>
  </conditionalFormatting>
  <conditionalFormatting sqref="BH22">
    <cfRule type="cellIs" dxfId="1057" priority="1095" operator="equal">
      <formula>"Media"</formula>
    </cfRule>
  </conditionalFormatting>
  <conditionalFormatting sqref="BH22">
    <cfRule type="cellIs" dxfId="1056" priority="1096" operator="equal">
      <formula>"Baja"</formula>
    </cfRule>
  </conditionalFormatting>
  <conditionalFormatting sqref="BH22">
    <cfRule type="cellIs" dxfId="1055" priority="1097" operator="equal">
      <formula>"Muy Baja"</formula>
    </cfRule>
  </conditionalFormatting>
  <conditionalFormatting sqref="BK22">
    <cfRule type="cellIs" dxfId="1054" priority="1098" operator="equal">
      <formula>"Catastrófico"</formula>
    </cfRule>
  </conditionalFormatting>
  <conditionalFormatting sqref="BK22">
    <cfRule type="cellIs" dxfId="1053" priority="1099" operator="equal">
      <formula>"Mayor"</formula>
    </cfRule>
  </conditionalFormatting>
  <conditionalFormatting sqref="BK22">
    <cfRule type="cellIs" dxfId="1052" priority="1100" operator="equal">
      <formula>"Moderado"</formula>
    </cfRule>
  </conditionalFormatting>
  <conditionalFormatting sqref="BK22">
    <cfRule type="cellIs" dxfId="1051" priority="1101" operator="equal">
      <formula>"Menor"</formula>
    </cfRule>
  </conditionalFormatting>
  <conditionalFormatting sqref="BK22">
    <cfRule type="cellIs" dxfId="1050" priority="1102" operator="equal">
      <formula>"Leve"</formula>
    </cfRule>
  </conditionalFormatting>
  <conditionalFormatting sqref="BM22">
    <cfRule type="cellIs" dxfId="1049" priority="1103" operator="equal">
      <formula>"Extremo"</formula>
    </cfRule>
  </conditionalFormatting>
  <conditionalFormatting sqref="BM22">
    <cfRule type="cellIs" dxfId="1048" priority="1104" operator="equal">
      <formula>"Alto"</formula>
    </cfRule>
  </conditionalFormatting>
  <conditionalFormatting sqref="BM22">
    <cfRule type="cellIs" dxfId="1047" priority="1105" operator="equal">
      <formula>"Moderado"</formula>
    </cfRule>
  </conditionalFormatting>
  <conditionalFormatting sqref="BM22">
    <cfRule type="cellIs" dxfId="1046" priority="1106" operator="equal">
      <formula>"Bajo"</formula>
    </cfRule>
  </conditionalFormatting>
  <conditionalFormatting sqref="AG22:AG24">
    <cfRule type="containsText" dxfId="1045" priority="1107" operator="containsText" text="❌">
      <formula>NOT(ISERROR(SEARCH(("❌"),(AG22))))</formula>
    </cfRule>
  </conditionalFormatting>
  <conditionalFormatting sqref="AH22">
    <cfRule type="cellIs" dxfId="1044" priority="1108" operator="equal">
      <formula>"Catastrófico"</formula>
    </cfRule>
  </conditionalFormatting>
  <conditionalFormatting sqref="AH22">
    <cfRule type="cellIs" dxfId="1043" priority="1109" operator="equal">
      <formula>"Mayor"</formula>
    </cfRule>
  </conditionalFormatting>
  <conditionalFormatting sqref="AH22">
    <cfRule type="cellIs" dxfId="1042" priority="1110" operator="equal">
      <formula>"Moderado"</formula>
    </cfRule>
  </conditionalFormatting>
  <conditionalFormatting sqref="AH22">
    <cfRule type="cellIs" dxfId="1041" priority="1111" operator="equal">
      <formula>"Menor"</formula>
    </cfRule>
  </conditionalFormatting>
  <conditionalFormatting sqref="AH22">
    <cfRule type="cellIs" dxfId="1040" priority="1112" operator="equal">
      <formula>"Leve"</formula>
    </cfRule>
  </conditionalFormatting>
  <conditionalFormatting sqref="K22">
    <cfRule type="cellIs" dxfId="1039" priority="1113" operator="equal">
      <formula>"Muy Alta"</formula>
    </cfRule>
  </conditionalFormatting>
  <conditionalFormatting sqref="K22">
    <cfRule type="cellIs" dxfId="1038" priority="1114" operator="equal">
      <formula>"Alta"</formula>
    </cfRule>
  </conditionalFormatting>
  <conditionalFormatting sqref="K22">
    <cfRule type="cellIs" dxfId="1037" priority="1115" operator="equal">
      <formula>"Media"</formula>
    </cfRule>
  </conditionalFormatting>
  <conditionalFormatting sqref="K22">
    <cfRule type="cellIs" dxfId="1036" priority="1116" operator="equal">
      <formula>"Baja"</formula>
    </cfRule>
  </conditionalFormatting>
  <conditionalFormatting sqref="K22">
    <cfRule type="cellIs" dxfId="1035" priority="1117" operator="equal">
      <formula>"Muy Baja"</formula>
    </cfRule>
  </conditionalFormatting>
  <conditionalFormatting sqref="BI12 BI15 BI18 BI22">
    <cfRule type="cellIs" dxfId="1034" priority="1118" operator="equal">
      <formula>"Catastrófico"</formula>
    </cfRule>
  </conditionalFormatting>
  <conditionalFormatting sqref="BI12 BI15 BI18 BI22">
    <cfRule type="cellIs" dxfId="1033" priority="1119" operator="equal">
      <formula>"Mayor"</formula>
    </cfRule>
  </conditionalFormatting>
  <conditionalFormatting sqref="BI12 BI15 BI18 BI22">
    <cfRule type="cellIs" dxfId="1032" priority="1120" operator="equal">
      <formula>"Moderado"</formula>
    </cfRule>
  </conditionalFormatting>
  <conditionalFormatting sqref="BI12 BI15 BI18 BI22">
    <cfRule type="cellIs" dxfId="1031" priority="1121" operator="equal">
      <formula>"Menor"</formula>
    </cfRule>
  </conditionalFormatting>
  <conditionalFormatting sqref="BI12 BI15 BI18 BI22">
    <cfRule type="cellIs" dxfId="1030" priority="1122" operator="equal">
      <formula>"Leve"</formula>
    </cfRule>
  </conditionalFormatting>
  <conditionalFormatting sqref="BM22:BM24">
    <cfRule type="cellIs" dxfId="1029" priority="1123" operator="equal">
      <formula>"Extremo"</formula>
    </cfRule>
  </conditionalFormatting>
  <conditionalFormatting sqref="BM22:BM24">
    <cfRule type="cellIs" dxfId="1028" priority="1124" operator="equal">
      <formula>"Extremo"</formula>
    </cfRule>
  </conditionalFormatting>
  <conditionalFormatting sqref="BM22:BM24">
    <cfRule type="cellIs" dxfId="1027" priority="1125" operator="equal">
      <formula>"Alta"</formula>
    </cfRule>
  </conditionalFormatting>
  <conditionalFormatting sqref="K22:K24">
    <cfRule type="cellIs" dxfId="1026" priority="1126" operator="equal">
      <formula>"Casi Seguro"</formula>
    </cfRule>
  </conditionalFormatting>
  <conditionalFormatting sqref="K22:K24">
    <cfRule type="cellIs" dxfId="1025" priority="1127" operator="equal">
      <formula>"Probable"</formula>
    </cfRule>
  </conditionalFormatting>
  <conditionalFormatting sqref="K22:K24">
    <cfRule type="cellIs" dxfId="1024" priority="1128" operator="equal">
      <formula>"Posible"</formula>
    </cfRule>
  </conditionalFormatting>
  <conditionalFormatting sqref="K22:K24">
    <cfRule type="cellIs" dxfId="1023" priority="1129" operator="equal">
      <formula>"Rara vez"</formula>
    </cfRule>
  </conditionalFormatting>
  <conditionalFormatting sqref="K22:K24">
    <cfRule type="cellIs" dxfId="1022" priority="1130" operator="equal">
      <formula>"Improbable"</formula>
    </cfRule>
  </conditionalFormatting>
  <conditionalFormatting sqref="K22:K24">
    <cfRule type="cellIs" dxfId="1021" priority="1131" operator="equal">
      <formula>"Rara vez"</formula>
    </cfRule>
  </conditionalFormatting>
  <conditionalFormatting sqref="AJ22:AJ24">
    <cfRule type="cellIs" dxfId="1020" priority="1132" operator="equal">
      <formula>"Moderada"</formula>
    </cfRule>
  </conditionalFormatting>
  <conditionalFormatting sqref="AJ22:AJ24">
    <cfRule type="cellIs" dxfId="1019" priority="1133" operator="equal">
      <formula>"Alta"</formula>
    </cfRule>
  </conditionalFormatting>
  <conditionalFormatting sqref="AJ22:AJ24">
    <cfRule type="cellIs" dxfId="1018" priority="1134" operator="equal">
      <formula>"Extrema"</formula>
    </cfRule>
  </conditionalFormatting>
  <conditionalFormatting sqref="BI12 BI15 BI18 BI22">
    <cfRule type="cellIs" dxfId="1017" priority="1135" operator="equal">
      <formula>"Catastrófico"</formula>
    </cfRule>
  </conditionalFormatting>
  <conditionalFormatting sqref="BI12 BI15 BI18 BI22">
    <cfRule type="cellIs" dxfId="1016" priority="1136" operator="equal">
      <formula>"Mayor"</formula>
    </cfRule>
  </conditionalFormatting>
  <conditionalFormatting sqref="BI12 BI15 BI18 BI22">
    <cfRule type="cellIs" dxfId="1015" priority="1137" operator="equal">
      <formula>"Moderado"</formula>
    </cfRule>
  </conditionalFormatting>
  <conditionalFormatting sqref="BI12 BI15 BI18 BI22">
    <cfRule type="cellIs" dxfId="1014" priority="1138" operator="equal">
      <formula>"Menor"</formula>
    </cfRule>
  </conditionalFormatting>
  <conditionalFormatting sqref="BI12 BI15 BI18 BI22">
    <cfRule type="cellIs" dxfId="1013" priority="1139" operator="equal">
      <formula>"Leve"</formula>
    </cfRule>
  </conditionalFormatting>
  <conditionalFormatting sqref="BI12 BI15 BI18 BI22">
    <cfRule type="cellIs" dxfId="1012" priority="1140" operator="equal">
      <formula>"Casi Seguro"</formula>
    </cfRule>
  </conditionalFormatting>
  <conditionalFormatting sqref="BI12 BI15 BI18 BI22">
    <cfRule type="cellIs" dxfId="1011" priority="1141" operator="equal">
      <formula>"Probable"</formula>
    </cfRule>
  </conditionalFormatting>
  <conditionalFormatting sqref="BI12 BI15 BI18 BI22">
    <cfRule type="cellIs" dxfId="1010" priority="1142" operator="equal">
      <formula>"Posible"</formula>
    </cfRule>
  </conditionalFormatting>
  <conditionalFormatting sqref="BI12 BI15 BI18 BI22">
    <cfRule type="cellIs" dxfId="1009" priority="1143" operator="equal">
      <formula>"Improbable"</formula>
    </cfRule>
  </conditionalFormatting>
  <conditionalFormatting sqref="BI12 BI15 BI18 BI22">
    <cfRule type="cellIs" dxfId="1008" priority="1144" operator="equal">
      <formula>"Rara vez"</formula>
    </cfRule>
  </conditionalFormatting>
  <conditionalFormatting sqref="AJ31">
    <cfRule type="cellIs" dxfId="1007" priority="1145" operator="equal">
      <formula>"Extremo"</formula>
    </cfRule>
  </conditionalFormatting>
  <conditionalFormatting sqref="AJ31">
    <cfRule type="cellIs" dxfId="1006" priority="1146" operator="equal">
      <formula>"Alto"</formula>
    </cfRule>
  </conditionalFormatting>
  <conditionalFormatting sqref="AJ31">
    <cfRule type="cellIs" dxfId="1005" priority="1147" operator="equal">
      <formula>"Moderado"</formula>
    </cfRule>
  </conditionalFormatting>
  <conditionalFormatting sqref="AJ31">
    <cfRule type="cellIs" dxfId="1004" priority="1148" operator="equal">
      <formula>"Bajo"</formula>
    </cfRule>
  </conditionalFormatting>
  <conditionalFormatting sqref="BH31">
    <cfRule type="cellIs" dxfId="1003" priority="1149" operator="equal">
      <formula>"Muy Alta"</formula>
    </cfRule>
  </conditionalFormatting>
  <conditionalFormatting sqref="BH31">
    <cfRule type="cellIs" dxfId="1002" priority="1150" operator="equal">
      <formula>"Alta"</formula>
    </cfRule>
  </conditionalFormatting>
  <conditionalFormatting sqref="BH31">
    <cfRule type="cellIs" dxfId="1001" priority="1151" operator="equal">
      <formula>"Media"</formula>
    </cfRule>
  </conditionalFormatting>
  <conditionalFormatting sqref="BH31">
    <cfRule type="cellIs" dxfId="1000" priority="1152" operator="equal">
      <formula>"Baja"</formula>
    </cfRule>
  </conditionalFormatting>
  <conditionalFormatting sqref="BH31">
    <cfRule type="cellIs" dxfId="999" priority="1153" operator="equal">
      <formula>"Muy Baja"</formula>
    </cfRule>
  </conditionalFormatting>
  <conditionalFormatting sqref="BK31">
    <cfRule type="cellIs" dxfId="998" priority="1154" operator="equal">
      <formula>"Catastrófico"</formula>
    </cfRule>
  </conditionalFormatting>
  <conditionalFormatting sqref="BK31">
    <cfRule type="cellIs" dxfId="997" priority="1155" operator="equal">
      <formula>"Mayor"</formula>
    </cfRule>
  </conditionalFormatting>
  <conditionalFormatting sqref="BK31">
    <cfRule type="cellIs" dxfId="996" priority="1156" operator="equal">
      <formula>"Moderado"</formula>
    </cfRule>
  </conditionalFormatting>
  <conditionalFormatting sqref="BK31">
    <cfRule type="cellIs" dxfId="995" priority="1157" operator="equal">
      <formula>"Menor"</formula>
    </cfRule>
  </conditionalFormatting>
  <conditionalFormatting sqref="BK31">
    <cfRule type="cellIs" dxfId="994" priority="1158" operator="equal">
      <formula>"Leve"</formula>
    </cfRule>
  </conditionalFormatting>
  <conditionalFormatting sqref="BM31">
    <cfRule type="cellIs" dxfId="993" priority="1159" operator="equal">
      <formula>"Extremo"</formula>
    </cfRule>
  </conditionalFormatting>
  <conditionalFormatting sqref="BM31">
    <cfRule type="cellIs" dxfId="992" priority="1160" operator="equal">
      <formula>"Alto"</formula>
    </cfRule>
  </conditionalFormatting>
  <conditionalFormatting sqref="BM31">
    <cfRule type="cellIs" dxfId="991" priority="1161" operator="equal">
      <formula>"Moderado"</formula>
    </cfRule>
  </conditionalFormatting>
  <conditionalFormatting sqref="BM31">
    <cfRule type="cellIs" dxfId="990" priority="1162" operator="equal">
      <formula>"Bajo"</formula>
    </cfRule>
  </conditionalFormatting>
  <conditionalFormatting sqref="AG31:AG34">
    <cfRule type="containsText" dxfId="989" priority="1163" operator="containsText" text="❌">
      <formula>NOT(ISERROR(SEARCH(("❌"),(AG31))))</formula>
    </cfRule>
  </conditionalFormatting>
  <conditionalFormatting sqref="AH31">
    <cfRule type="cellIs" dxfId="988" priority="1164" operator="equal">
      <formula>"Catastrófico"</formula>
    </cfRule>
  </conditionalFormatting>
  <conditionalFormatting sqref="AH31">
    <cfRule type="cellIs" dxfId="987" priority="1165" operator="equal">
      <formula>"Mayor"</formula>
    </cfRule>
  </conditionalFormatting>
  <conditionalFormatting sqref="AH31">
    <cfRule type="cellIs" dxfId="986" priority="1166" operator="equal">
      <formula>"Moderado"</formula>
    </cfRule>
  </conditionalFormatting>
  <conditionalFormatting sqref="AH31">
    <cfRule type="cellIs" dxfId="985" priority="1167" operator="equal">
      <formula>"Menor"</formula>
    </cfRule>
  </conditionalFormatting>
  <conditionalFormatting sqref="AH31">
    <cfRule type="cellIs" dxfId="984" priority="1168" operator="equal">
      <formula>"Leve"</formula>
    </cfRule>
  </conditionalFormatting>
  <conditionalFormatting sqref="K31">
    <cfRule type="cellIs" dxfId="983" priority="1169" operator="equal">
      <formula>"Muy Alta"</formula>
    </cfRule>
  </conditionalFormatting>
  <conditionalFormatting sqref="K31">
    <cfRule type="cellIs" dxfId="982" priority="1170" operator="equal">
      <formula>"Alta"</formula>
    </cfRule>
  </conditionalFormatting>
  <conditionalFormatting sqref="K31">
    <cfRule type="cellIs" dxfId="981" priority="1171" operator="equal">
      <formula>"Media"</formula>
    </cfRule>
  </conditionalFormatting>
  <conditionalFormatting sqref="K31">
    <cfRule type="cellIs" dxfId="980" priority="1172" operator="equal">
      <formula>"Baja"</formula>
    </cfRule>
  </conditionalFormatting>
  <conditionalFormatting sqref="K31">
    <cfRule type="cellIs" dxfId="979" priority="1173" operator="equal">
      <formula>"Muy Baja"</formula>
    </cfRule>
  </conditionalFormatting>
  <conditionalFormatting sqref="BI31">
    <cfRule type="cellIs" dxfId="978" priority="1174" operator="equal">
      <formula>"Catastrófico"</formula>
    </cfRule>
  </conditionalFormatting>
  <conditionalFormatting sqref="BI31">
    <cfRule type="cellIs" dxfId="977" priority="1175" operator="equal">
      <formula>"Mayor"</formula>
    </cfRule>
  </conditionalFormatting>
  <conditionalFormatting sqref="BI31">
    <cfRule type="cellIs" dxfId="976" priority="1176" operator="equal">
      <formula>"Moderado"</formula>
    </cfRule>
  </conditionalFormatting>
  <conditionalFormatting sqref="BI31">
    <cfRule type="cellIs" dxfId="975" priority="1177" operator="equal">
      <formula>"Menor"</formula>
    </cfRule>
  </conditionalFormatting>
  <conditionalFormatting sqref="BI31">
    <cfRule type="cellIs" dxfId="974" priority="1178" operator="equal">
      <formula>"Leve"</formula>
    </cfRule>
  </conditionalFormatting>
  <conditionalFormatting sqref="BM31:BM34">
    <cfRule type="cellIs" dxfId="973" priority="1179" operator="equal">
      <formula>"Extremo"</formula>
    </cfRule>
  </conditionalFormatting>
  <conditionalFormatting sqref="BM31:BM34">
    <cfRule type="cellIs" dxfId="972" priority="1180" operator="equal">
      <formula>"Extremo"</formula>
    </cfRule>
  </conditionalFormatting>
  <conditionalFormatting sqref="BM31:BM34">
    <cfRule type="cellIs" dxfId="971" priority="1181" operator="equal">
      <formula>"Alta"</formula>
    </cfRule>
  </conditionalFormatting>
  <conditionalFormatting sqref="K31:K34">
    <cfRule type="cellIs" dxfId="970" priority="1182" operator="equal">
      <formula>"Casi Seguro"</formula>
    </cfRule>
  </conditionalFormatting>
  <conditionalFormatting sqref="K31:K34">
    <cfRule type="cellIs" dxfId="969" priority="1183" operator="equal">
      <formula>"Probable"</formula>
    </cfRule>
  </conditionalFormatting>
  <conditionalFormatting sqref="K31:K34">
    <cfRule type="cellIs" dxfId="968" priority="1184" operator="equal">
      <formula>"Posible"</formula>
    </cfRule>
  </conditionalFormatting>
  <conditionalFormatting sqref="K31:K34">
    <cfRule type="cellIs" dxfId="967" priority="1185" operator="equal">
      <formula>"Rara vez"</formula>
    </cfRule>
  </conditionalFormatting>
  <conditionalFormatting sqref="K31:K34">
    <cfRule type="cellIs" dxfId="966" priority="1186" operator="equal">
      <formula>"Improbable"</formula>
    </cfRule>
  </conditionalFormatting>
  <conditionalFormatting sqref="K31:K34">
    <cfRule type="cellIs" dxfId="965" priority="1187" operator="equal">
      <formula>"Rara vez"</formula>
    </cfRule>
  </conditionalFormatting>
  <conditionalFormatting sqref="BI31:BI34">
    <cfRule type="cellIs" dxfId="964" priority="1188" operator="equal">
      <formula>"Casi Seguro"</formula>
    </cfRule>
  </conditionalFormatting>
  <conditionalFormatting sqref="BI31:BI34">
    <cfRule type="cellIs" dxfId="963" priority="1189" operator="equal">
      <formula>"Probable"</formula>
    </cfRule>
  </conditionalFormatting>
  <conditionalFormatting sqref="BI31:BI34">
    <cfRule type="cellIs" dxfId="962" priority="1190" operator="equal">
      <formula>"Posible"</formula>
    </cfRule>
  </conditionalFormatting>
  <conditionalFormatting sqref="BI31:BI34">
    <cfRule type="cellIs" dxfId="961" priority="1191" operator="equal">
      <formula>"Improbable"</formula>
    </cfRule>
  </conditionalFormatting>
  <conditionalFormatting sqref="BI31:BI34">
    <cfRule type="cellIs" dxfId="960" priority="1192" operator="equal">
      <formula>"Rara vez"</formula>
    </cfRule>
  </conditionalFormatting>
  <conditionalFormatting sqref="AJ31:AJ34">
    <cfRule type="cellIs" dxfId="959" priority="1193" operator="equal">
      <formula>"Moderada"</formula>
    </cfRule>
  </conditionalFormatting>
  <conditionalFormatting sqref="AJ31:AJ34">
    <cfRule type="cellIs" dxfId="958" priority="1194" operator="equal">
      <formula>"Alta"</formula>
    </cfRule>
  </conditionalFormatting>
  <conditionalFormatting sqref="AJ31:AJ34">
    <cfRule type="cellIs" dxfId="957" priority="1195" operator="equal">
      <formula>"Extrema"</formula>
    </cfRule>
  </conditionalFormatting>
  <conditionalFormatting sqref="BI31">
    <cfRule type="cellIs" dxfId="956" priority="1196" operator="equal">
      <formula>"Catastrófico"</formula>
    </cfRule>
  </conditionalFormatting>
  <conditionalFormatting sqref="BI31">
    <cfRule type="cellIs" dxfId="955" priority="1197" operator="equal">
      <formula>"Mayor"</formula>
    </cfRule>
  </conditionalFormatting>
  <conditionalFormatting sqref="BI31">
    <cfRule type="cellIs" dxfId="954" priority="1198" operator="equal">
      <formula>"Moderado"</formula>
    </cfRule>
  </conditionalFormatting>
  <conditionalFormatting sqref="BI31">
    <cfRule type="cellIs" dxfId="953" priority="1199" operator="equal">
      <formula>"Menor"</formula>
    </cfRule>
  </conditionalFormatting>
  <conditionalFormatting sqref="BI31">
    <cfRule type="cellIs" dxfId="952" priority="1200" operator="equal">
      <formula>"Leve"</formula>
    </cfRule>
  </conditionalFormatting>
  <conditionalFormatting sqref="BI31">
    <cfRule type="cellIs" dxfId="951" priority="1201" operator="equal">
      <formula>"Casi Seguro"</formula>
    </cfRule>
  </conditionalFormatting>
  <conditionalFormatting sqref="BI31">
    <cfRule type="cellIs" dxfId="950" priority="1202" operator="equal">
      <formula>"Probable"</formula>
    </cfRule>
  </conditionalFormatting>
  <conditionalFormatting sqref="BI31">
    <cfRule type="cellIs" dxfId="949" priority="1203" operator="equal">
      <formula>"Posible"</formula>
    </cfRule>
  </conditionalFormatting>
  <conditionalFormatting sqref="BI31">
    <cfRule type="cellIs" dxfId="948" priority="1204" operator="equal">
      <formula>"Improbable"</formula>
    </cfRule>
  </conditionalFormatting>
  <conditionalFormatting sqref="BI31">
    <cfRule type="cellIs" dxfId="947" priority="1205" operator="equal">
      <formula>"Rara vez"</formula>
    </cfRule>
  </conditionalFormatting>
  <conditionalFormatting sqref="AJ40">
    <cfRule type="cellIs" dxfId="946" priority="1206" operator="equal">
      <formula>"Extremo"</formula>
    </cfRule>
  </conditionalFormatting>
  <conditionalFormatting sqref="AJ40">
    <cfRule type="cellIs" dxfId="945" priority="1207" operator="equal">
      <formula>"Alto"</formula>
    </cfRule>
  </conditionalFormatting>
  <conditionalFormatting sqref="AJ40">
    <cfRule type="cellIs" dxfId="944" priority="1208" operator="equal">
      <formula>"Moderado"</formula>
    </cfRule>
  </conditionalFormatting>
  <conditionalFormatting sqref="AJ40">
    <cfRule type="cellIs" dxfId="943" priority="1209" operator="equal">
      <formula>"Bajo"</formula>
    </cfRule>
  </conditionalFormatting>
  <conditionalFormatting sqref="BH40">
    <cfRule type="cellIs" dxfId="942" priority="1210" operator="equal">
      <formula>"Muy Alta"</formula>
    </cfRule>
  </conditionalFormatting>
  <conditionalFormatting sqref="BH40">
    <cfRule type="cellIs" dxfId="941" priority="1211" operator="equal">
      <formula>"Alta"</formula>
    </cfRule>
  </conditionalFormatting>
  <conditionalFormatting sqref="BH40">
    <cfRule type="cellIs" dxfId="940" priority="1212" operator="equal">
      <formula>"Media"</formula>
    </cfRule>
  </conditionalFormatting>
  <conditionalFormatting sqref="BH40">
    <cfRule type="cellIs" dxfId="939" priority="1213" operator="equal">
      <formula>"Baja"</formula>
    </cfRule>
  </conditionalFormatting>
  <conditionalFormatting sqref="BH40">
    <cfRule type="cellIs" dxfId="938" priority="1214" operator="equal">
      <formula>"Muy Baja"</formula>
    </cfRule>
  </conditionalFormatting>
  <conditionalFormatting sqref="BK40">
    <cfRule type="cellIs" dxfId="937" priority="1215" operator="equal">
      <formula>"Catastrófico"</formula>
    </cfRule>
  </conditionalFormatting>
  <conditionalFormatting sqref="BK40">
    <cfRule type="cellIs" dxfId="936" priority="1216" operator="equal">
      <formula>"Mayor"</formula>
    </cfRule>
  </conditionalFormatting>
  <conditionalFormatting sqref="BK40">
    <cfRule type="cellIs" dxfId="935" priority="1217" operator="equal">
      <formula>"Moderado"</formula>
    </cfRule>
  </conditionalFormatting>
  <conditionalFormatting sqref="BK40">
    <cfRule type="cellIs" dxfId="934" priority="1218" operator="equal">
      <formula>"Menor"</formula>
    </cfRule>
  </conditionalFormatting>
  <conditionalFormatting sqref="BK40">
    <cfRule type="cellIs" dxfId="933" priority="1219" operator="equal">
      <formula>"Leve"</formula>
    </cfRule>
  </conditionalFormatting>
  <conditionalFormatting sqref="BM40">
    <cfRule type="cellIs" dxfId="932" priority="1220" operator="equal">
      <formula>"Extremo"</formula>
    </cfRule>
  </conditionalFormatting>
  <conditionalFormatting sqref="BM40">
    <cfRule type="cellIs" dxfId="931" priority="1221" operator="equal">
      <formula>"Alto"</formula>
    </cfRule>
  </conditionalFormatting>
  <conditionalFormatting sqref="BM40">
    <cfRule type="cellIs" dxfId="930" priority="1222" operator="equal">
      <formula>"Moderado"</formula>
    </cfRule>
  </conditionalFormatting>
  <conditionalFormatting sqref="BM40">
    <cfRule type="cellIs" dxfId="929" priority="1223" operator="equal">
      <formula>"Bajo"</formula>
    </cfRule>
  </conditionalFormatting>
  <conditionalFormatting sqref="AG40:AG45">
    <cfRule type="containsText" dxfId="928" priority="1224" operator="containsText" text="❌">
      <formula>NOT(ISERROR(SEARCH(("❌"),(AG40))))</formula>
    </cfRule>
  </conditionalFormatting>
  <conditionalFormatting sqref="AH40">
    <cfRule type="cellIs" dxfId="927" priority="1225" operator="equal">
      <formula>"Catastrófico"</formula>
    </cfRule>
  </conditionalFormatting>
  <conditionalFormatting sqref="AH40">
    <cfRule type="cellIs" dxfId="926" priority="1226" operator="equal">
      <formula>"Mayor"</formula>
    </cfRule>
  </conditionalFormatting>
  <conditionalFormatting sqref="AH40">
    <cfRule type="cellIs" dxfId="925" priority="1227" operator="equal">
      <formula>"Moderado"</formula>
    </cfRule>
  </conditionalFormatting>
  <conditionalFormatting sqref="AH40">
    <cfRule type="cellIs" dxfId="924" priority="1228" operator="equal">
      <formula>"Menor"</formula>
    </cfRule>
  </conditionalFormatting>
  <conditionalFormatting sqref="AH40">
    <cfRule type="cellIs" dxfId="923" priority="1229" operator="equal">
      <formula>"Leve"</formula>
    </cfRule>
  </conditionalFormatting>
  <conditionalFormatting sqref="K40">
    <cfRule type="cellIs" dxfId="922" priority="1230" operator="equal">
      <formula>"Muy Alta"</formula>
    </cfRule>
  </conditionalFormatting>
  <conditionalFormatting sqref="K40">
    <cfRule type="cellIs" dxfId="921" priority="1231" operator="equal">
      <formula>"Alta"</formula>
    </cfRule>
  </conditionalFormatting>
  <conditionalFormatting sqref="K40">
    <cfRule type="cellIs" dxfId="920" priority="1232" operator="equal">
      <formula>"Media"</formula>
    </cfRule>
  </conditionalFormatting>
  <conditionalFormatting sqref="K40">
    <cfRule type="cellIs" dxfId="919" priority="1233" operator="equal">
      <formula>"Baja"</formula>
    </cfRule>
  </conditionalFormatting>
  <conditionalFormatting sqref="K40">
    <cfRule type="cellIs" dxfId="918" priority="1234" operator="equal">
      <formula>"Muy Baja"</formula>
    </cfRule>
  </conditionalFormatting>
  <conditionalFormatting sqref="BI40">
    <cfRule type="cellIs" dxfId="917" priority="1235" operator="equal">
      <formula>"Catastrófico"</formula>
    </cfRule>
  </conditionalFormatting>
  <conditionalFormatting sqref="BI40">
    <cfRule type="cellIs" dxfId="916" priority="1236" operator="equal">
      <formula>"Mayor"</formula>
    </cfRule>
  </conditionalFormatting>
  <conditionalFormatting sqref="BI40">
    <cfRule type="cellIs" dxfId="915" priority="1237" operator="equal">
      <formula>"Moderado"</formula>
    </cfRule>
  </conditionalFormatting>
  <conditionalFormatting sqref="BI40">
    <cfRule type="cellIs" dxfId="914" priority="1238" operator="equal">
      <formula>"Menor"</formula>
    </cfRule>
  </conditionalFormatting>
  <conditionalFormatting sqref="BI40">
    <cfRule type="cellIs" dxfId="913" priority="1239" operator="equal">
      <formula>"Leve"</formula>
    </cfRule>
  </conditionalFormatting>
  <conditionalFormatting sqref="BM40:BM45">
    <cfRule type="cellIs" dxfId="912" priority="1240" operator="equal">
      <formula>"Extremo"</formula>
    </cfRule>
  </conditionalFormatting>
  <conditionalFormatting sqref="BM40:BM45">
    <cfRule type="cellIs" dxfId="911" priority="1241" operator="equal">
      <formula>"Extremo"</formula>
    </cfRule>
  </conditionalFormatting>
  <conditionalFormatting sqref="BM40:BM45">
    <cfRule type="cellIs" dxfId="910" priority="1242" operator="equal">
      <formula>"Alta"</formula>
    </cfRule>
  </conditionalFormatting>
  <conditionalFormatting sqref="K40:K45 BI40:BI45">
    <cfRule type="cellIs" dxfId="909" priority="1243" operator="equal">
      <formula>"Casi Seguro"</formula>
    </cfRule>
  </conditionalFormatting>
  <conditionalFormatting sqref="K40:K45">
    <cfRule type="cellIs" dxfId="908" priority="1244" operator="equal">
      <formula>"Probable"</formula>
    </cfRule>
  </conditionalFormatting>
  <conditionalFormatting sqref="K40:K45 BI40:BI45">
    <cfRule type="cellIs" dxfId="907" priority="1245" operator="equal">
      <formula>"Posible"</formula>
    </cfRule>
  </conditionalFormatting>
  <conditionalFormatting sqref="K40:K45">
    <cfRule type="cellIs" dxfId="906" priority="1246" operator="equal">
      <formula>"Rara vez"</formula>
    </cfRule>
  </conditionalFormatting>
  <conditionalFormatting sqref="K40:K45">
    <cfRule type="cellIs" dxfId="905" priority="1247" operator="equal">
      <formula>"Improbable"</formula>
    </cfRule>
  </conditionalFormatting>
  <conditionalFormatting sqref="K40:K45">
    <cfRule type="cellIs" dxfId="904" priority="1248" operator="equal">
      <formula>"Rara vez"</formula>
    </cfRule>
  </conditionalFormatting>
  <conditionalFormatting sqref="BI40:BI45">
    <cfRule type="cellIs" dxfId="903" priority="1249" operator="equal">
      <formula>"Probable"</formula>
    </cfRule>
  </conditionalFormatting>
  <conditionalFormatting sqref="BI40:BI45">
    <cfRule type="cellIs" dxfId="902" priority="1250" operator="equal">
      <formula>"Improbable"</formula>
    </cfRule>
  </conditionalFormatting>
  <conditionalFormatting sqref="BI40:BI45">
    <cfRule type="cellIs" dxfId="901" priority="1251" operator="equal">
      <formula>"Rara vez"</formula>
    </cfRule>
  </conditionalFormatting>
  <conditionalFormatting sqref="AJ40:AJ45">
    <cfRule type="cellIs" dxfId="900" priority="1252" operator="equal">
      <formula>"Moderada"</formula>
    </cfRule>
  </conditionalFormatting>
  <conditionalFormatting sqref="AJ40:AJ45">
    <cfRule type="cellIs" dxfId="899" priority="1253" operator="equal">
      <formula>"Alta"</formula>
    </cfRule>
  </conditionalFormatting>
  <conditionalFormatting sqref="AJ40:AJ45">
    <cfRule type="cellIs" dxfId="898" priority="1254" operator="equal">
      <formula>"Extrema"</formula>
    </cfRule>
  </conditionalFormatting>
  <conditionalFormatting sqref="BI40">
    <cfRule type="cellIs" dxfId="897" priority="1255" operator="equal">
      <formula>"Catastrófico"</formula>
    </cfRule>
  </conditionalFormatting>
  <conditionalFormatting sqref="BI40">
    <cfRule type="cellIs" dxfId="896" priority="1256" operator="equal">
      <formula>"Mayor"</formula>
    </cfRule>
  </conditionalFormatting>
  <conditionalFormatting sqref="BI40">
    <cfRule type="cellIs" dxfId="895" priority="1257" operator="equal">
      <formula>"Moderado"</formula>
    </cfRule>
  </conditionalFormatting>
  <conditionalFormatting sqref="BI40">
    <cfRule type="cellIs" dxfId="894" priority="1258" operator="equal">
      <formula>"Menor"</formula>
    </cfRule>
  </conditionalFormatting>
  <conditionalFormatting sqref="BI40">
    <cfRule type="cellIs" dxfId="893" priority="1259" operator="equal">
      <formula>"Leve"</formula>
    </cfRule>
  </conditionalFormatting>
  <conditionalFormatting sqref="BI40">
    <cfRule type="cellIs" dxfId="892" priority="1260" operator="equal">
      <formula>"Casi Seguro"</formula>
    </cfRule>
  </conditionalFormatting>
  <conditionalFormatting sqref="BI40">
    <cfRule type="cellIs" dxfId="891" priority="1261" operator="equal">
      <formula>"Probable"</formula>
    </cfRule>
  </conditionalFormatting>
  <conditionalFormatting sqref="BI40">
    <cfRule type="cellIs" dxfId="890" priority="1262" operator="equal">
      <formula>"Posible"</formula>
    </cfRule>
  </conditionalFormatting>
  <conditionalFormatting sqref="BI40">
    <cfRule type="cellIs" dxfId="889" priority="1263" operator="equal">
      <formula>"Improbable"</formula>
    </cfRule>
  </conditionalFormatting>
  <conditionalFormatting sqref="BI40">
    <cfRule type="cellIs" dxfId="888" priority="1264" operator="equal">
      <formula>"Rara vez"</formula>
    </cfRule>
  </conditionalFormatting>
  <conditionalFormatting sqref="AJ9 AJ12">
    <cfRule type="cellIs" dxfId="887" priority="1265" operator="equal">
      <formula>"Extremo"</formula>
    </cfRule>
  </conditionalFormatting>
  <conditionalFormatting sqref="AJ9 AJ12">
    <cfRule type="cellIs" dxfId="886" priority="1266" operator="equal">
      <formula>"Alto"</formula>
    </cfRule>
  </conditionalFormatting>
  <conditionalFormatting sqref="AJ9 AJ12">
    <cfRule type="cellIs" dxfId="885" priority="1267" operator="equal">
      <formula>"Moderado"</formula>
    </cfRule>
  </conditionalFormatting>
  <conditionalFormatting sqref="AJ9 AJ12">
    <cfRule type="cellIs" dxfId="884" priority="1268" operator="equal">
      <formula>"Bajo"</formula>
    </cfRule>
  </conditionalFormatting>
  <conditionalFormatting sqref="BH9 BH12">
    <cfRule type="cellIs" dxfId="883" priority="1269" operator="equal">
      <formula>"Muy Alta"</formula>
    </cfRule>
  </conditionalFormatting>
  <conditionalFormatting sqref="BH9 BH12">
    <cfRule type="cellIs" dxfId="882" priority="1270" operator="equal">
      <formula>"Alta"</formula>
    </cfRule>
  </conditionalFormatting>
  <conditionalFormatting sqref="BH9 BH12">
    <cfRule type="cellIs" dxfId="881" priority="1271" operator="equal">
      <formula>"Media"</formula>
    </cfRule>
  </conditionalFormatting>
  <conditionalFormatting sqref="BH9 BH12">
    <cfRule type="cellIs" dxfId="880" priority="1272" operator="equal">
      <formula>"Baja"</formula>
    </cfRule>
  </conditionalFormatting>
  <conditionalFormatting sqref="BH9 BH12">
    <cfRule type="cellIs" dxfId="879" priority="1273" operator="equal">
      <formula>"Muy Baja"</formula>
    </cfRule>
  </conditionalFormatting>
  <conditionalFormatting sqref="BK9 BK12">
    <cfRule type="cellIs" dxfId="878" priority="1274" operator="equal">
      <formula>"Catastrófico"</formula>
    </cfRule>
  </conditionalFormatting>
  <conditionalFormatting sqref="BK9 BK12">
    <cfRule type="cellIs" dxfId="877" priority="1275" operator="equal">
      <formula>"Mayor"</formula>
    </cfRule>
  </conditionalFormatting>
  <conditionalFormatting sqref="BK9 BK12">
    <cfRule type="cellIs" dxfId="876" priority="1276" operator="equal">
      <formula>"Moderado"</formula>
    </cfRule>
  </conditionalFormatting>
  <conditionalFormatting sqref="BK9 BK12">
    <cfRule type="cellIs" dxfId="875" priority="1277" operator="equal">
      <formula>"Menor"</formula>
    </cfRule>
  </conditionalFormatting>
  <conditionalFormatting sqref="BK9 BK12">
    <cfRule type="cellIs" dxfId="874" priority="1278" operator="equal">
      <formula>"Leve"</formula>
    </cfRule>
  </conditionalFormatting>
  <conditionalFormatting sqref="BM9 BM12">
    <cfRule type="cellIs" dxfId="873" priority="1279" operator="equal">
      <formula>"Extremo"</formula>
    </cfRule>
  </conditionalFormatting>
  <conditionalFormatting sqref="BM9 BM12">
    <cfRule type="cellIs" dxfId="872" priority="1280" operator="equal">
      <formula>"Alto"</formula>
    </cfRule>
  </conditionalFormatting>
  <conditionalFormatting sqref="BM9 BM12">
    <cfRule type="cellIs" dxfId="871" priority="1281" operator="equal">
      <formula>"Moderado"</formula>
    </cfRule>
  </conditionalFormatting>
  <conditionalFormatting sqref="BM9 BM12">
    <cfRule type="cellIs" dxfId="870" priority="1282" operator="equal">
      <formula>"Bajo"</formula>
    </cfRule>
  </conditionalFormatting>
  <conditionalFormatting sqref="AH12">
    <cfRule type="cellIs" dxfId="869" priority="1283" operator="equal">
      <formula>"Catastrófico"</formula>
    </cfRule>
  </conditionalFormatting>
  <conditionalFormatting sqref="AH12">
    <cfRule type="cellIs" dxfId="868" priority="1284" operator="equal">
      <formula>"Mayor"</formula>
    </cfRule>
  </conditionalFormatting>
  <conditionalFormatting sqref="AH12">
    <cfRule type="cellIs" dxfId="867" priority="1285" operator="equal">
      <formula>"Moderado"</formula>
    </cfRule>
  </conditionalFormatting>
  <conditionalFormatting sqref="AH12">
    <cfRule type="cellIs" dxfId="866" priority="1286" operator="equal">
      <formula>"Menor"</formula>
    </cfRule>
  </conditionalFormatting>
  <conditionalFormatting sqref="AH12">
    <cfRule type="cellIs" dxfId="865" priority="1287" operator="equal">
      <formula>"Leve"</formula>
    </cfRule>
  </conditionalFormatting>
  <conditionalFormatting sqref="K9 K12">
    <cfRule type="cellIs" dxfId="864" priority="1288" operator="equal">
      <formula>"Muy Alta"</formula>
    </cfRule>
  </conditionalFormatting>
  <conditionalFormatting sqref="K9 K12">
    <cfRule type="cellIs" dxfId="863" priority="1289" operator="equal">
      <formula>"Alta"</formula>
    </cfRule>
  </conditionalFormatting>
  <conditionalFormatting sqref="K9 K12">
    <cfRule type="cellIs" dxfId="862" priority="1290" operator="equal">
      <formula>"Media"</formula>
    </cfRule>
  </conditionalFormatting>
  <conditionalFormatting sqref="K9 K12">
    <cfRule type="cellIs" dxfId="861" priority="1291" operator="equal">
      <formula>"Baja"</formula>
    </cfRule>
  </conditionalFormatting>
  <conditionalFormatting sqref="K9 K12">
    <cfRule type="cellIs" dxfId="860" priority="1292" operator="equal">
      <formula>"Muy Baja"</formula>
    </cfRule>
  </conditionalFormatting>
  <conditionalFormatting sqref="AH9">
    <cfRule type="cellIs" dxfId="859" priority="1293" operator="equal">
      <formula>"Catastrófico"</formula>
    </cfRule>
  </conditionalFormatting>
  <conditionalFormatting sqref="AH9">
    <cfRule type="cellIs" dxfId="858" priority="1294" operator="equal">
      <formula>"Mayor"</formula>
    </cfRule>
  </conditionalFormatting>
  <conditionalFormatting sqref="AH9">
    <cfRule type="cellIs" dxfId="857" priority="1295" operator="equal">
      <formula>"Moderado"</formula>
    </cfRule>
  </conditionalFormatting>
  <conditionalFormatting sqref="AH9">
    <cfRule type="cellIs" dxfId="856" priority="1296" operator="equal">
      <formula>"Menor"</formula>
    </cfRule>
  </conditionalFormatting>
  <conditionalFormatting sqref="AH9">
    <cfRule type="cellIs" dxfId="855" priority="1297" operator="equal">
      <formula>"Leve"</formula>
    </cfRule>
  </conditionalFormatting>
  <conditionalFormatting sqref="BI9">
    <cfRule type="cellIs" dxfId="854" priority="1298" operator="equal">
      <formula>"Catastrófico"</formula>
    </cfRule>
  </conditionalFormatting>
  <conditionalFormatting sqref="BI9">
    <cfRule type="cellIs" dxfId="853" priority="1299" operator="equal">
      <formula>"Mayor"</formula>
    </cfRule>
  </conditionalFormatting>
  <conditionalFormatting sqref="BI9">
    <cfRule type="cellIs" dxfId="852" priority="1300" operator="equal">
      <formula>"Moderado"</formula>
    </cfRule>
  </conditionalFormatting>
  <conditionalFormatting sqref="BI9">
    <cfRule type="cellIs" dxfId="851" priority="1301" operator="equal">
      <formula>"Menor"</formula>
    </cfRule>
  </conditionalFormatting>
  <conditionalFormatting sqref="BI9">
    <cfRule type="cellIs" dxfId="850" priority="1302" operator="equal">
      <formula>"Leve"</formula>
    </cfRule>
  </conditionalFormatting>
  <conditionalFormatting sqref="BI9:BI11">
    <cfRule type="cellIs" dxfId="849" priority="1303" operator="equal">
      <formula>"Casi Seguro"</formula>
    </cfRule>
  </conditionalFormatting>
  <conditionalFormatting sqref="BI9:BI11">
    <cfRule type="cellIs" dxfId="848" priority="1304" operator="equal">
      <formula>"Probable"</formula>
    </cfRule>
  </conditionalFormatting>
  <conditionalFormatting sqref="BI9:BI11">
    <cfRule type="cellIs" dxfId="847" priority="1305" operator="equal">
      <formula>"Posible"</formula>
    </cfRule>
  </conditionalFormatting>
  <conditionalFormatting sqref="BI9:BI11">
    <cfRule type="cellIs" dxfId="846" priority="1306" operator="equal">
      <formula>"Improbable"</formula>
    </cfRule>
  </conditionalFormatting>
  <conditionalFormatting sqref="BI9:BI11">
    <cfRule type="cellIs" dxfId="845" priority="1307" operator="equal">
      <formula>"Rara vez"</formula>
    </cfRule>
  </conditionalFormatting>
  <conditionalFormatting sqref="BI9">
    <cfRule type="cellIs" dxfId="844" priority="1308" operator="equal">
      <formula>"Catastrófico"</formula>
    </cfRule>
  </conditionalFormatting>
  <conditionalFormatting sqref="BI9">
    <cfRule type="cellIs" dxfId="843" priority="1309" operator="equal">
      <formula>"Mayor"</formula>
    </cfRule>
  </conditionalFormatting>
  <conditionalFormatting sqref="BI9">
    <cfRule type="cellIs" dxfId="842" priority="1310" operator="equal">
      <formula>"Moderado"</formula>
    </cfRule>
  </conditionalFormatting>
  <conditionalFormatting sqref="BI9">
    <cfRule type="cellIs" dxfId="841" priority="1311" operator="equal">
      <formula>"Menor"</formula>
    </cfRule>
  </conditionalFormatting>
  <conditionalFormatting sqref="BI9">
    <cfRule type="cellIs" dxfId="840" priority="1312" operator="equal">
      <formula>"Leve"</formula>
    </cfRule>
  </conditionalFormatting>
  <conditionalFormatting sqref="BI9">
    <cfRule type="cellIs" dxfId="839" priority="1313" operator="equal">
      <formula>"Casi Seguro"</formula>
    </cfRule>
  </conditionalFormatting>
  <conditionalFormatting sqref="BI9">
    <cfRule type="cellIs" dxfId="838" priority="1314" operator="equal">
      <formula>"Probable"</formula>
    </cfRule>
  </conditionalFormatting>
  <conditionalFormatting sqref="BI9">
    <cfRule type="cellIs" dxfId="837" priority="1315" operator="equal">
      <formula>"Posible"</formula>
    </cfRule>
  </conditionalFormatting>
  <conditionalFormatting sqref="BI9">
    <cfRule type="cellIs" dxfId="836" priority="1316" operator="equal">
      <formula>"Improbable"</formula>
    </cfRule>
  </conditionalFormatting>
  <conditionalFormatting sqref="BI9">
    <cfRule type="cellIs" dxfId="835" priority="1317" operator="equal">
      <formula>"Rara vez"</formula>
    </cfRule>
  </conditionalFormatting>
  <conditionalFormatting sqref="BI46">
    <cfRule type="cellIs" dxfId="834" priority="1318" operator="equal">
      <formula>"Catastrófico"</formula>
    </cfRule>
  </conditionalFormatting>
  <conditionalFormatting sqref="BI46">
    <cfRule type="cellIs" dxfId="833" priority="1319" operator="equal">
      <formula>"Mayor"</formula>
    </cfRule>
  </conditionalFormatting>
  <conditionalFormatting sqref="BI46">
    <cfRule type="cellIs" dxfId="832" priority="1320" operator="equal">
      <formula>"Moderado"</formula>
    </cfRule>
  </conditionalFormatting>
  <conditionalFormatting sqref="BI46">
    <cfRule type="cellIs" dxfId="831" priority="1321" operator="equal">
      <formula>"Menor"</formula>
    </cfRule>
  </conditionalFormatting>
  <conditionalFormatting sqref="BI46">
    <cfRule type="cellIs" dxfId="830" priority="1322" operator="equal">
      <formula>"Leve"</formula>
    </cfRule>
  </conditionalFormatting>
  <conditionalFormatting sqref="BI46:BI49">
    <cfRule type="cellIs" dxfId="829" priority="1323" operator="equal">
      <formula>"Casi Seguro"</formula>
    </cfRule>
  </conditionalFormatting>
  <conditionalFormatting sqref="BI46:BI49">
    <cfRule type="cellIs" dxfId="828" priority="1324" operator="equal">
      <formula>"Posible"</formula>
    </cfRule>
  </conditionalFormatting>
  <conditionalFormatting sqref="BI46:BI49">
    <cfRule type="cellIs" dxfId="827" priority="1325" operator="equal">
      <formula>"Probable"</formula>
    </cfRule>
  </conditionalFormatting>
  <conditionalFormatting sqref="BI46:BI49">
    <cfRule type="cellIs" dxfId="826" priority="1326" operator="equal">
      <formula>"Improbable"</formula>
    </cfRule>
  </conditionalFormatting>
  <conditionalFormatting sqref="BI46:BI49">
    <cfRule type="cellIs" dxfId="825" priority="1327" operator="equal">
      <formula>"Rara vez"</formula>
    </cfRule>
  </conditionalFormatting>
  <conditionalFormatting sqref="AJ46">
    <cfRule type="cellIs" dxfId="824" priority="1328" operator="equal">
      <formula>"Extremo"</formula>
    </cfRule>
  </conditionalFormatting>
  <conditionalFormatting sqref="AJ46">
    <cfRule type="cellIs" dxfId="823" priority="1329" operator="equal">
      <formula>"Alto"</formula>
    </cfRule>
  </conditionalFormatting>
  <conditionalFormatting sqref="AJ46">
    <cfRule type="cellIs" dxfId="822" priority="1330" operator="equal">
      <formula>"Moderado"</formula>
    </cfRule>
  </conditionalFormatting>
  <conditionalFormatting sqref="AJ46">
    <cfRule type="cellIs" dxfId="821" priority="1331" operator="equal">
      <formula>"Bajo"</formula>
    </cfRule>
  </conditionalFormatting>
  <conditionalFormatting sqref="BH46">
    <cfRule type="cellIs" dxfId="820" priority="1332" operator="equal">
      <formula>"Muy Alta"</formula>
    </cfRule>
  </conditionalFormatting>
  <conditionalFormatting sqref="BH46">
    <cfRule type="cellIs" dxfId="819" priority="1333" operator="equal">
      <formula>"Alta"</formula>
    </cfRule>
  </conditionalFormatting>
  <conditionalFormatting sqref="BH46">
    <cfRule type="cellIs" dxfId="818" priority="1334" operator="equal">
      <formula>"Media"</formula>
    </cfRule>
  </conditionalFormatting>
  <conditionalFormatting sqref="BH46">
    <cfRule type="cellIs" dxfId="817" priority="1335" operator="equal">
      <formula>"Baja"</formula>
    </cfRule>
  </conditionalFormatting>
  <conditionalFormatting sqref="BH46">
    <cfRule type="cellIs" dxfId="816" priority="1336" operator="equal">
      <formula>"Muy Baja"</formula>
    </cfRule>
  </conditionalFormatting>
  <conditionalFormatting sqref="BK46">
    <cfRule type="cellIs" dxfId="815" priority="1337" operator="equal">
      <formula>"Catastrófico"</formula>
    </cfRule>
  </conditionalFormatting>
  <conditionalFormatting sqref="BK46">
    <cfRule type="cellIs" dxfId="814" priority="1338" operator="equal">
      <formula>"Mayor"</formula>
    </cfRule>
  </conditionalFormatting>
  <conditionalFormatting sqref="BK46">
    <cfRule type="cellIs" dxfId="813" priority="1339" operator="equal">
      <formula>"Moderado"</formula>
    </cfRule>
  </conditionalFormatting>
  <conditionalFormatting sqref="BK46">
    <cfRule type="cellIs" dxfId="812" priority="1340" operator="equal">
      <formula>"Menor"</formula>
    </cfRule>
  </conditionalFormatting>
  <conditionalFormatting sqref="BK46">
    <cfRule type="cellIs" dxfId="811" priority="1341" operator="equal">
      <formula>"Leve"</formula>
    </cfRule>
  </conditionalFormatting>
  <conditionalFormatting sqref="BM46">
    <cfRule type="cellIs" dxfId="810" priority="1342" operator="equal">
      <formula>"Extremo"</formula>
    </cfRule>
  </conditionalFormatting>
  <conditionalFormatting sqref="BM46">
    <cfRule type="cellIs" dxfId="809" priority="1343" operator="equal">
      <formula>"Alto"</formula>
    </cfRule>
  </conditionalFormatting>
  <conditionalFormatting sqref="BM46">
    <cfRule type="cellIs" dxfId="808" priority="1344" operator="equal">
      <formula>"Moderado"</formula>
    </cfRule>
  </conditionalFormatting>
  <conditionalFormatting sqref="BM46">
    <cfRule type="cellIs" dxfId="807" priority="1345" operator="equal">
      <formula>"Bajo"</formula>
    </cfRule>
  </conditionalFormatting>
  <conditionalFormatting sqref="AG46:AG49">
    <cfRule type="containsText" dxfId="806" priority="1346" operator="containsText" text="❌">
      <formula>NOT(ISERROR(SEARCH(("❌"),(AG46))))</formula>
    </cfRule>
  </conditionalFormatting>
  <conditionalFormatting sqref="AH46">
    <cfRule type="cellIs" dxfId="805" priority="1347" operator="equal">
      <formula>"Catastrófico"</formula>
    </cfRule>
  </conditionalFormatting>
  <conditionalFormatting sqref="AH46">
    <cfRule type="cellIs" dxfId="804" priority="1348" operator="equal">
      <formula>"Mayor"</formula>
    </cfRule>
  </conditionalFormatting>
  <conditionalFormatting sqref="AH46">
    <cfRule type="cellIs" dxfId="803" priority="1349" operator="equal">
      <formula>"Moderado"</formula>
    </cfRule>
  </conditionalFormatting>
  <conditionalFormatting sqref="AH46">
    <cfRule type="cellIs" dxfId="802" priority="1350" operator="equal">
      <formula>"Menor"</formula>
    </cfRule>
  </conditionalFormatting>
  <conditionalFormatting sqref="AH46">
    <cfRule type="cellIs" dxfId="801" priority="1351" operator="equal">
      <formula>"Leve"</formula>
    </cfRule>
  </conditionalFormatting>
  <conditionalFormatting sqref="K46">
    <cfRule type="cellIs" dxfId="800" priority="1352" operator="equal">
      <formula>"Muy Alta"</formula>
    </cfRule>
  </conditionalFormatting>
  <conditionalFormatting sqref="K46">
    <cfRule type="cellIs" dxfId="799" priority="1353" operator="equal">
      <formula>"Alta"</formula>
    </cfRule>
  </conditionalFormatting>
  <conditionalFormatting sqref="K46">
    <cfRule type="cellIs" dxfId="798" priority="1354" operator="equal">
      <formula>"Media"</formula>
    </cfRule>
  </conditionalFormatting>
  <conditionalFormatting sqref="K46">
    <cfRule type="cellIs" dxfId="797" priority="1355" operator="equal">
      <formula>"Baja"</formula>
    </cfRule>
  </conditionalFormatting>
  <conditionalFormatting sqref="K46">
    <cfRule type="cellIs" dxfId="796" priority="1356" operator="equal">
      <formula>"Muy Baja"</formula>
    </cfRule>
  </conditionalFormatting>
  <conditionalFormatting sqref="BI46">
    <cfRule type="cellIs" dxfId="795" priority="1357" operator="equal">
      <formula>"Catastrófico"</formula>
    </cfRule>
  </conditionalFormatting>
  <conditionalFormatting sqref="BI46">
    <cfRule type="cellIs" dxfId="794" priority="1358" operator="equal">
      <formula>"Mayor"</formula>
    </cfRule>
  </conditionalFormatting>
  <conditionalFormatting sqref="BI46">
    <cfRule type="cellIs" dxfId="793" priority="1359" operator="equal">
      <formula>"Moderado"</formula>
    </cfRule>
  </conditionalFormatting>
  <conditionalFormatting sqref="BI46">
    <cfRule type="cellIs" dxfId="792" priority="1360" operator="equal">
      <formula>"Menor"</formula>
    </cfRule>
  </conditionalFormatting>
  <conditionalFormatting sqref="BI46">
    <cfRule type="cellIs" dxfId="791" priority="1361" operator="equal">
      <formula>"Leve"</formula>
    </cfRule>
  </conditionalFormatting>
  <conditionalFormatting sqref="BM46:BM49">
    <cfRule type="cellIs" dxfId="790" priority="1362" operator="equal">
      <formula>"Extremo"</formula>
    </cfRule>
  </conditionalFormatting>
  <conditionalFormatting sqref="BM46:BM49">
    <cfRule type="cellIs" dxfId="789" priority="1363" operator="equal">
      <formula>"Extremo"</formula>
    </cfRule>
  </conditionalFormatting>
  <conditionalFormatting sqref="BM46:BM49">
    <cfRule type="cellIs" dxfId="788" priority="1364" operator="equal">
      <formula>"Alta"</formula>
    </cfRule>
  </conditionalFormatting>
  <conditionalFormatting sqref="K46:K49">
    <cfRule type="cellIs" dxfId="787" priority="1365" operator="equal">
      <formula>"Casi Seguro"</formula>
    </cfRule>
  </conditionalFormatting>
  <conditionalFormatting sqref="K46:K49">
    <cfRule type="cellIs" dxfId="786" priority="1366" operator="equal">
      <formula>"Probable"</formula>
    </cfRule>
  </conditionalFormatting>
  <conditionalFormatting sqref="K46:K49">
    <cfRule type="cellIs" dxfId="785" priority="1367" operator="equal">
      <formula>"Posible"</formula>
    </cfRule>
  </conditionalFormatting>
  <conditionalFormatting sqref="K46:K49">
    <cfRule type="cellIs" dxfId="784" priority="1368" operator="equal">
      <formula>"Rara vez"</formula>
    </cfRule>
  </conditionalFormatting>
  <conditionalFormatting sqref="K46:K49">
    <cfRule type="cellIs" dxfId="783" priority="1369" operator="equal">
      <formula>"Improbable"</formula>
    </cfRule>
  </conditionalFormatting>
  <conditionalFormatting sqref="K46:K49">
    <cfRule type="cellIs" dxfId="782" priority="1370" operator="equal">
      <formula>"Rara vez"</formula>
    </cfRule>
  </conditionalFormatting>
  <conditionalFormatting sqref="BI46:BI49">
    <cfRule type="cellIs" dxfId="781" priority="1371" operator="equal">
      <formula>"Casi Seguro"</formula>
    </cfRule>
  </conditionalFormatting>
  <conditionalFormatting sqref="BI46:BI49">
    <cfRule type="cellIs" dxfId="780" priority="1372" operator="equal">
      <formula>"Probable"</formula>
    </cfRule>
  </conditionalFormatting>
  <conditionalFormatting sqref="BI46:BI49">
    <cfRule type="cellIs" dxfId="779" priority="1373" operator="equal">
      <formula>"Posible"</formula>
    </cfRule>
  </conditionalFormatting>
  <conditionalFormatting sqref="BI46:BI49">
    <cfRule type="cellIs" dxfId="778" priority="1374" operator="equal">
      <formula>"Improbable"</formula>
    </cfRule>
  </conditionalFormatting>
  <conditionalFormatting sqref="BI46:BI49">
    <cfRule type="cellIs" dxfId="777" priority="1375" operator="equal">
      <formula>"Rara vez"</formula>
    </cfRule>
  </conditionalFormatting>
  <conditionalFormatting sqref="AJ46:AJ49">
    <cfRule type="cellIs" dxfId="776" priority="1376" operator="equal">
      <formula>"Moderada"</formula>
    </cfRule>
  </conditionalFormatting>
  <conditionalFormatting sqref="AJ46:AJ49">
    <cfRule type="cellIs" dxfId="775" priority="1377" operator="equal">
      <formula>"Alta"</formula>
    </cfRule>
  </conditionalFormatting>
  <conditionalFormatting sqref="AJ46:AJ49">
    <cfRule type="cellIs" dxfId="774" priority="1378" operator="equal">
      <formula>"Extrema"</formula>
    </cfRule>
  </conditionalFormatting>
  <conditionalFormatting sqref="K50:K52">
    <cfRule type="cellIs" dxfId="773" priority="1379" operator="equal">
      <formula>"Casi Seguro"</formula>
    </cfRule>
  </conditionalFormatting>
  <conditionalFormatting sqref="K50:K52">
    <cfRule type="cellIs" dxfId="772" priority="1380" operator="equal">
      <formula>"Probable"</formula>
    </cfRule>
  </conditionalFormatting>
  <conditionalFormatting sqref="K50:K52">
    <cfRule type="cellIs" dxfId="771" priority="1381" operator="equal">
      <formula>"Posible"</formula>
    </cfRule>
  </conditionalFormatting>
  <conditionalFormatting sqref="K50:K52">
    <cfRule type="cellIs" dxfId="770" priority="1382" operator="equal">
      <formula>"Rara vez"</formula>
    </cfRule>
  </conditionalFormatting>
  <conditionalFormatting sqref="K50:K52">
    <cfRule type="cellIs" dxfId="769" priority="1383" operator="equal">
      <formula>"Improbable"</formula>
    </cfRule>
  </conditionalFormatting>
  <conditionalFormatting sqref="K50:K52">
    <cfRule type="cellIs" dxfId="768" priority="1384" operator="equal">
      <formula>"Rara vez"</formula>
    </cfRule>
  </conditionalFormatting>
  <conditionalFormatting sqref="AH50">
    <cfRule type="cellIs" dxfId="767" priority="1385" operator="equal">
      <formula>"Catastrófico"</formula>
    </cfRule>
  </conditionalFormatting>
  <conditionalFormatting sqref="AH50">
    <cfRule type="cellIs" dxfId="766" priority="1386" operator="equal">
      <formula>"Mayor"</formula>
    </cfRule>
  </conditionalFormatting>
  <conditionalFormatting sqref="AH50">
    <cfRule type="cellIs" dxfId="765" priority="1387" operator="equal">
      <formula>"Moderado"</formula>
    </cfRule>
  </conditionalFormatting>
  <conditionalFormatting sqref="AH50">
    <cfRule type="cellIs" dxfId="764" priority="1388" operator="equal">
      <formula>"Menor"</formula>
    </cfRule>
  </conditionalFormatting>
  <conditionalFormatting sqref="AH50">
    <cfRule type="cellIs" dxfId="763" priority="1389" operator="equal">
      <formula>"Leve"</formula>
    </cfRule>
  </conditionalFormatting>
  <conditionalFormatting sqref="AJ50">
    <cfRule type="cellIs" dxfId="762" priority="1390" operator="equal">
      <formula>"Extremo"</formula>
    </cfRule>
  </conditionalFormatting>
  <conditionalFormatting sqref="AJ50">
    <cfRule type="cellIs" dxfId="761" priority="1391" operator="equal">
      <formula>"Alto"</formula>
    </cfRule>
  </conditionalFormatting>
  <conditionalFormatting sqref="AJ50">
    <cfRule type="cellIs" dxfId="760" priority="1392" operator="equal">
      <formula>"Moderado"</formula>
    </cfRule>
  </conditionalFormatting>
  <conditionalFormatting sqref="AJ50">
    <cfRule type="cellIs" dxfId="759" priority="1393" operator="equal">
      <formula>"Bajo"</formula>
    </cfRule>
  </conditionalFormatting>
  <conditionalFormatting sqref="AJ50">
    <cfRule type="cellIs" dxfId="758" priority="1394" operator="equal">
      <formula>"Moderada"</formula>
    </cfRule>
  </conditionalFormatting>
  <conditionalFormatting sqref="AJ50">
    <cfRule type="cellIs" dxfId="757" priority="1395" operator="equal">
      <formula>"Alta"</formula>
    </cfRule>
  </conditionalFormatting>
  <conditionalFormatting sqref="AJ50">
    <cfRule type="cellIs" dxfId="756" priority="1396" operator="equal">
      <formula>"Extrema"</formula>
    </cfRule>
  </conditionalFormatting>
  <conditionalFormatting sqref="AG50:AG56">
    <cfRule type="containsText" dxfId="755" priority="1397" operator="containsText" text="❌">
      <formula>NOT(ISERROR(SEARCH(("❌"),(AG50))))</formula>
    </cfRule>
  </conditionalFormatting>
  <conditionalFormatting sqref="BH50 BH53">
    <cfRule type="cellIs" dxfId="754" priority="1398" operator="equal">
      <formula>"Muy Alta"</formula>
    </cfRule>
  </conditionalFormatting>
  <conditionalFormatting sqref="BH50 BH53">
    <cfRule type="cellIs" dxfId="753" priority="1399" operator="equal">
      <formula>"Alta"</formula>
    </cfRule>
  </conditionalFormatting>
  <conditionalFormatting sqref="BH50 BH53">
    <cfRule type="cellIs" dxfId="752" priority="1400" operator="equal">
      <formula>"Media"</formula>
    </cfRule>
  </conditionalFormatting>
  <conditionalFormatting sqref="BH50 BH53">
    <cfRule type="cellIs" dxfId="751" priority="1401" operator="equal">
      <formula>"Baja"</formula>
    </cfRule>
  </conditionalFormatting>
  <conditionalFormatting sqref="BH50 BH53">
    <cfRule type="cellIs" dxfId="750" priority="1402" operator="equal">
      <formula>"Muy Baja"</formula>
    </cfRule>
  </conditionalFormatting>
  <conditionalFormatting sqref="BK50 BK53">
    <cfRule type="cellIs" dxfId="749" priority="1403" operator="equal">
      <formula>"Catastrófico"</formula>
    </cfRule>
  </conditionalFormatting>
  <conditionalFormatting sqref="BK50 BK53">
    <cfRule type="cellIs" dxfId="748" priority="1404" operator="equal">
      <formula>"Mayor"</formula>
    </cfRule>
  </conditionalFormatting>
  <conditionalFormatting sqref="BK50 BK53">
    <cfRule type="cellIs" dxfId="747" priority="1405" operator="equal">
      <formula>"Moderado"</formula>
    </cfRule>
  </conditionalFormatting>
  <conditionalFormatting sqref="BK50 BK53">
    <cfRule type="cellIs" dxfId="746" priority="1406" operator="equal">
      <formula>"Menor"</formula>
    </cfRule>
  </conditionalFormatting>
  <conditionalFormatting sqref="BK50 BK53">
    <cfRule type="cellIs" dxfId="745" priority="1407" operator="equal">
      <formula>"Leve"</formula>
    </cfRule>
  </conditionalFormatting>
  <conditionalFormatting sqref="BM50 BM53">
    <cfRule type="cellIs" dxfId="744" priority="1408" operator="equal">
      <formula>"Extremo"</formula>
    </cfRule>
  </conditionalFormatting>
  <conditionalFormatting sqref="BM50 BM53">
    <cfRule type="cellIs" dxfId="743" priority="1409" operator="equal">
      <formula>"Alto"</formula>
    </cfRule>
  </conditionalFormatting>
  <conditionalFormatting sqref="BM50 BM53">
    <cfRule type="cellIs" dxfId="742" priority="1410" operator="equal">
      <formula>"Moderado"</formula>
    </cfRule>
  </conditionalFormatting>
  <conditionalFormatting sqref="BM50 BM53">
    <cfRule type="cellIs" dxfId="741" priority="1411" operator="equal">
      <formula>"Bajo"</formula>
    </cfRule>
  </conditionalFormatting>
  <conditionalFormatting sqref="BM50:BM53">
    <cfRule type="cellIs" dxfId="740" priority="1412" operator="equal">
      <formula>"Extremo"</formula>
    </cfRule>
  </conditionalFormatting>
  <conditionalFormatting sqref="BM50:BM53">
    <cfRule type="cellIs" dxfId="739" priority="1413" operator="equal">
      <formula>"Extremo"</formula>
    </cfRule>
  </conditionalFormatting>
  <conditionalFormatting sqref="BM50:BM53">
    <cfRule type="cellIs" dxfId="738" priority="1414" operator="equal">
      <formula>"Alta"</formula>
    </cfRule>
  </conditionalFormatting>
  <conditionalFormatting sqref="BI78">
    <cfRule type="cellIs" dxfId="737" priority="1415" operator="equal">
      <formula>"Catastrófico"</formula>
    </cfRule>
  </conditionalFormatting>
  <conditionalFormatting sqref="BI78">
    <cfRule type="cellIs" dxfId="736" priority="1416" operator="equal">
      <formula>"Mayor"</formula>
    </cfRule>
  </conditionalFormatting>
  <conditionalFormatting sqref="BI78">
    <cfRule type="cellIs" dxfId="735" priority="1417" operator="equal">
      <formula>"Moderado"</formula>
    </cfRule>
  </conditionalFormatting>
  <conditionalFormatting sqref="BI78">
    <cfRule type="cellIs" dxfId="734" priority="1418" operator="equal">
      <formula>"Menor"</formula>
    </cfRule>
  </conditionalFormatting>
  <conditionalFormatting sqref="BI78">
    <cfRule type="cellIs" dxfId="733" priority="1419" operator="equal">
      <formula>"Leve"</formula>
    </cfRule>
  </conditionalFormatting>
  <conditionalFormatting sqref="BI78:BI80">
    <cfRule type="cellIs" dxfId="732" priority="1420" operator="equal">
      <formula>"Casi Seguro"</formula>
    </cfRule>
  </conditionalFormatting>
  <conditionalFormatting sqref="BI78:BI80">
    <cfRule type="cellIs" dxfId="731" priority="1421" operator="equal">
      <formula>"Probable"</formula>
    </cfRule>
  </conditionalFormatting>
  <conditionalFormatting sqref="BI78:BI80">
    <cfRule type="cellIs" dxfId="730" priority="1422" operator="equal">
      <formula>"Posible"</formula>
    </cfRule>
  </conditionalFormatting>
  <conditionalFormatting sqref="BI78:BI80">
    <cfRule type="cellIs" dxfId="729" priority="1423" operator="equal">
      <formula>"Improbable"</formula>
    </cfRule>
  </conditionalFormatting>
  <conditionalFormatting sqref="BI78:BI80">
    <cfRule type="cellIs" dxfId="728" priority="1424" operator="equal">
      <formula>"Rara vez"</formula>
    </cfRule>
  </conditionalFormatting>
  <conditionalFormatting sqref="BI78">
    <cfRule type="cellIs" dxfId="727" priority="1425" operator="equal">
      <formula>"Catastrófico"</formula>
    </cfRule>
  </conditionalFormatting>
  <conditionalFormatting sqref="BI78">
    <cfRule type="cellIs" dxfId="726" priority="1426" operator="equal">
      <formula>"Mayor"</formula>
    </cfRule>
  </conditionalFormatting>
  <conditionalFormatting sqref="BI78">
    <cfRule type="cellIs" dxfId="725" priority="1427" operator="equal">
      <formula>"Moderado"</formula>
    </cfRule>
  </conditionalFormatting>
  <conditionalFormatting sqref="BI78">
    <cfRule type="cellIs" dxfId="724" priority="1428" operator="equal">
      <formula>"Menor"</formula>
    </cfRule>
  </conditionalFormatting>
  <conditionalFormatting sqref="BI78">
    <cfRule type="cellIs" dxfId="723" priority="1429" operator="equal">
      <formula>"Leve"</formula>
    </cfRule>
  </conditionalFormatting>
  <conditionalFormatting sqref="BI78:BI80">
    <cfRule type="cellIs" dxfId="722" priority="1430" operator="equal">
      <formula>"Casi Seguro"</formula>
    </cfRule>
  </conditionalFormatting>
  <conditionalFormatting sqref="BI78:BI80">
    <cfRule type="cellIs" dxfId="721" priority="1431" operator="equal">
      <formula>"Probable"</formula>
    </cfRule>
  </conditionalFormatting>
  <conditionalFormatting sqref="BI78:BI80">
    <cfRule type="cellIs" dxfId="720" priority="1432" operator="equal">
      <formula>"Posible"</formula>
    </cfRule>
  </conditionalFormatting>
  <conditionalFormatting sqref="BI78:BI80">
    <cfRule type="cellIs" dxfId="719" priority="1433" operator="equal">
      <formula>"Improbable"</formula>
    </cfRule>
  </conditionalFormatting>
  <conditionalFormatting sqref="BI78:BI80">
    <cfRule type="cellIs" dxfId="718" priority="1434" operator="equal">
      <formula>"Rara vez"</formula>
    </cfRule>
  </conditionalFormatting>
  <conditionalFormatting sqref="AJ78">
    <cfRule type="cellIs" dxfId="717" priority="1435" operator="equal">
      <formula>"Extremo"</formula>
    </cfRule>
  </conditionalFormatting>
  <conditionalFormatting sqref="AJ78">
    <cfRule type="cellIs" dxfId="716" priority="1436" operator="equal">
      <formula>"Alto"</formula>
    </cfRule>
  </conditionalFormatting>
  <conditionalFormatting sqref="AJ78">
    <cfRule type="cellIs" dxfId="715" priority="1437" operator="equal">
      <formula>"Moderado"</formula>
    </cfRule>
  </conditionalFormatting>
  <conditionalFormatting sqref="AJ78">
    <cfRule type="cellIs" dxfId="714" priority="1438" operator="equal">
      <formula>"Bajo"</formula>
    </cfRule>
  </conditionalFormatting>
  <conditionalFormatting sqref="BH78">
    <cfRule type="cellIs" dxfId="713" priority="1439" operator="equal">
      <formula>"Muy Alta"</formula>
    </cfRule>
  </conditionalFormatting>
  <conditionalFormatting sqref="BH78">
    <cfRule type="cellIs" dxfId="712" priority="1440" operator="equal">
      <formula>"Alta"</formula>
    </cfRule>
  </conditionalFormatting>
  <conditionalFormatting sqref="BH78">
    <cfRule type="cellIs" dxfId="711" priority="1441" operator="equal">
      <formula>"Media"</formula>
    </cfRule>
  </conditionalFormatting>
  <conditionalFormatting sqref="BH78">
    <cfRule type="cellIs" dxfId="710" priority="1442" operator="equal">
      <formula>"Baja"</formula>
    </cfRule>
  </conditionalFormatting>
  <conditionalFormatting sqref="BH78">
    <cfRule type="cellIs" dxfId="709" priority="1443" operator="equal">
      <formula>"Muy Baja"</formula>
    </cfRule>
  </conditionalFormatting>
  <conditionalFormatting sqref="BK78">
    <cfRule type="cellIs" dxfId="708" priority="1444" operator="equal">
      <formula>"Catastrófico"</formula>
    </cfRule>
  </conditionalFormatting>
  <conditionalFormatting sqref="BK78">
    <cfRule type="cellIs" dxfId="707" priority="1445" operator="equal">
      <formula>"Mayor"</formula>
    </cfRule>
  </conditionalFormatting>
  <conditionalFormatting sqref="BK78">
    <cfRule type="cellIs" dxfId="706" priority="1446" operator="equal">
      <formula>"Moderado"</formula>
    </cfRule>
  </conditionalFormatting>
  <conditionalFormatting sqref="BK78">
    <cfRule type="cellIs" dxfId="705" priority="1447" operator="equal">
      <formula>"Menor"</formula>
    </cfRule>
  </conditionalFormatting>
  <conditionalFormatting sqref="BK78">
    <cfRule type="cellIs" dxfId="704" priority="1448" operator="equal">
      <formula>"Leve"</formula>
    </cfRule>
  </conditionalFormatting>
  <conditionalFormatting sqref="AG78:AG80">
    <cfRule type="containsText" dxfId="703" priority="1449" operator="containsText" text="❌">
      <formula>NOT(ISERROR(SEARCH(("❌"),(AG78))))</formula>
    </cfRule>
  </conditionalFormatting>
  <conditionalFormatting sqref="AH78">
    <cfRule type="cellIs" dxfId="702" priority="1450" operator="equal">
      <formula>"Catastrófico"</formula>
    </cfRule>
  </conditionalFormatting>
  <conditionalFormatting sqref="AH78">
    <cfRule type="cellIs" dxfId="701" priority="1451" operator="equal">
      <formula>"Mayor"</formula>
    </cfRule>
  </conditionalFormatting>
  <conditionalFormatting sqref="AH78">
    <cfRule type="cellIs" dxfId="700" priority="1452" operator="equal">
      <formula>"Moderado"</formula>
    </cfRule>
  </conditionalFormatting>
  <conditionalFormatting sqref="AH78">
    <cfRule type="cellIs" dxfId="699" priority="1453" operator="equal">
      <formula>"Menor"</formula>
    </cfRule>
  </conditionalFormatting>
  <conditionalFormatting sqref="AH78">
    <cfRule type="cellIs" dxfId="698" priority="1454" operator="equal">
      <formula>"Leve"</formula>
    </cfRule>
  </conditionalFormatting>
  <conditionalFormatting sqref="K78">
    <cfRule type="cellIs" dxfId="697" priority="1455" operator="equal">
      <formula>"Muy Alta"</formula>
    </cfRule>
  </conditionalFormatting>
  <conditionalFormatting sqref="K78">
    <cfRule type="cellIs" dxfId="696" priority="1456" operator="equal">
      <formula>"Alta"</formula>
    </cfRule>
  </conditionalFormatting>
  <conditionalFormatting sqref="K78">
    <cfRule type="cellIs" dxfId="695" priority="1457" operator="equal">
      <formula>"Media"</formula>
    </cfRule>
  </conditionalFormatting>
  <conditionalFormatting sqref="K78">
    <cfRule type="cellIs" dxfId="694" priority="1458" operator="equal">
      <formula>"Baja"</formula>
    </cfRule>
  </conditionalFormatting>
  <conditionalFormatting sqref="K78">
    <cfRule type="cellIs" dxfId="693" priority="1459" operator="equal">
      <formula>"Muy Baja"</formula>
    </cfRule>
  </conditionalFormatting>
  <conditionalFormatting sqref="BI78">
    <cfRule type="cellIs" dxfId="692" priority="1460" operator="equal">
      <formula>"Catastrófico"</formula>
    </cfRule>
  </conditionalFormatting>
  <conditionalFormatting sqref="BI78">
    <cfRule type="cellIs" dxfId="691" priority="1461" operator="equal">
      <formula>"Mayor"</formula>
    </cfRule>
  </conditionalFormatting>
  <conditionalFormatting sqref="BI78">
    <cfRule type="cellIs" dxfId="690" priority="1462" operator="equal">
      <formula>"Moderado"</formula>
    </cfRule>
  </conditionalFormatting>
  <conditionalFormatting sqref="BI78">
    <cfRule type="cellIs" dxfId="689" priority="1463" operator="equal">
      <formula>"Menor"</formula>
    </cfRule>
  </conditionalFormatting>
  <conditionalFormatting sqref="BI78">
    <cfRule type="cellIs" dxfId="688" priority="1464" operator="equal">
      <formula>"Leve"</formula>
    </cfRule>
  </conditionalFormatting>
  <conditionalFormatting sqref="K78:K80">
    <cfRule type="cellIs" dxfId="687" priority="1465" operator="equal">
      <formula>"Casi Seguro"</formula>
    </cfRule>
  </conditionalFormatting>
  <conditionalFormatting sqref="K78:K80">
    <cfRule type="cellIs" dxfId="686" priority="1466" operator="equal">
      <formula>"Probable"</formula>
    </cfRule>
  </conditionalFormatting>
  <conditionalFormatting sqref="K78:K80">
    <cfRule type="cellIs" dxfId="685" priority="1467" operator="equal">
      <formula>"Posible"</formula>
    </cfRule>
  </conditionalFormatting>
  <conditionalFormatting sqref="K78:K80">
    <cfRule type="cellIs" dxfId="684" priority="1468" operator="equal">
      <formula>"Rara vez"</formula>
    </cfRule>
  </conditionalFormatting>
  <conditionalFormatting sqref="K78:K80">
    <cfRule type="cellIs" dxfId="683" priority="1469" operator="equal">
      <formula>"Improbable"</formula>
    </cfRule>
  </conditionalFormatting>
  <conditionalFormatting sqref="K78:K80">
    <cfRule type="cellIs" dxfId="682" priority="1470" operator="equal">
      <formula>"Rara vez"</formula>
    </cfRule>
  </conditionalFormatting>
  <conditionalFormatting sqref="BI78:BI80">
    <cfRule type="cellIs" dxfId="681" priority="1471" operator="equal">
      <formula>"Casi Seguro"</formula>
    </cfRule>
  </conditionalFormatting>
  <conditionalFormatting sqref="BI78:BI80">
    <cfRule type="cellIs" dxfId="680" priority="1472" operator="equal">
      <formula>"Probable"</formula>
    </cfRule>
  </conditionalFormatting>
  <conditionalFormatting sqref="BI78:BI80">
    <cfRule type="cellIs" dxfId="679" priority="1473" operator="equal">
      <formula>"Posible"</formula>
    </cfRule>
  </conditionalFormatting>
  <conditionalFormatting sqref="BI78:BI80">
    <cfRule type="cellIs" dxfId="678" priority="1474" operator="equal">
      <formula>"Improbable"</formula>
    </cfRule>
  </conditionalFormatting>
  <conditionalFormatting sqref="BI78:BI80">
    <cfRule type="cellIs" dxfId="677" priority="1475" operator="equal">
      <formula>"Rara vez"</formula>
    </cfRule>
  </conditionalFormatting>
  <conditionalFormatting sqref="AJ78:AJ80">
    <cfRule type="cellIs" dxfId="676" priority="1476" operator="equal">
      <formula>"Moderada"</formula>
    </cfRule>
  </conditionalFormatting>
  <conditionalFormatting sqref="AJ78:AJ80">
    <cfRule type="cellIs" dxfId="675" priority="1477" operator="equal">
      <formula>"Alta"</formula>
    </cfRule>
  </conditionalFormatting>
  <conditionalFormatting sqref="AJ78:AJ80">
    <cfRule type="cellIs" dxfId="674" priority="1478" operator="equal">
      <formula>"Extrema"</formula>
    </cfRule>
  </conditionalFormatting>
  <conditionalFormatting sqref="AJ78">
    <cfRule type="cellIs" dxfId="673" priority="1479" operator="equal">
      <formula>"Extremo"</formula>
    </cfRule>
  </conditionalFormatting>
  <conditionalFormatting sqref="AJ78">
    <cfRule type="cellIs" dxfId="672" priority="1480" operator="equal">
      <formula>"Alto"</formula>
    </cfRule>
  </conditionalFormatting>
  <conditionalFormatting sqref="AJ78">
    <cfRule type="cellIs" dxfId="671" priority="1481" operator="equal">
      <formula>"Moderado"</formula>
    </cfRule>
  </conditionalFormatting>
  <conditionalFormatting sqref="AJ78">
    <cfRule type="cellIs" dxfId="670" priority="1482" operator="equal">
      <formula>"Bajo"</formula>
    </cfRule>
  </conditionalFormatting>
  <conditionalFormatting sqref="BH78">
    <cfRule type="cellIs" dxfId="669" priority="1483" operator="equal">
      <formula>"Muy Alta"</formula>
    </cfRule>
  </conditionalFormatting>
  <conditionalFormatting sqref="BH78">
    <cfRule type="cellIs" dxfId="668" priority="1484" operator="equal">
      <formula>"Alta"</formula>
    </cfRule>
  </conditionalFormatting>
  <conditionalFormatting sqref="BH78">
    <cfRule type="cellIs" dxfId="667" priority="1485" operator="equal">
      <formula>"Media"</formula>
    </cfRule>
  </conditionalFormatting>
  <conditionalFormatting sqref="BH78">
    <cfRule type="cellIs" dxfId="666" priority="1486" operator="equal">
      <formula>"Baja"</formula>
    </cfRule>
  </conditionalFormatting>
  <conditionalFormatting sqref="BH78">
    <cfRule type="cellIs" dxfId="665" priority="1487" operator="equal">
      <formula>"Muy Baja"</formula>
    </cfRule>
  </conditionalFormatting>
  <conditionalFormatting sqref="BK78">
    <cfRule type="cellIs" dxfId="664" priority="1488" operator="equal">
      <formula>"Catastrófico"</formula>
    </cfRule>
  </conditionalFormatting>
  <conditionalFormatting sqref="BK78">
    <cfRule type="cellIs" dxfId="663" priority="1489" operator="equal">
      <formula>"Mayor"</formula>
    </cfRule>
  </conditionalFormatting>
  <conditionalFormatting sqref="BK78">
    <cfRule type="cellIs" dxfId="662" priority="1490" operator="equal">
      <formula>"Moderado"</formula>
    </cfRule>
  </conditionalFormatting>
  <conditionalFormatting sqref="BK78">
    <cfRule type="cellIs" dxfId="661" priority="1491" operator="equal">
      <formula>"Menor"</formula>
    </cfRule>
  </conditionalFormatting>
  <conditionalFormatting sqref="BK78">
    <cfRule type="cellIs" dxfId="660" priority="1492" operator="equal">
      <formula>"Leve"</formula>
    </cfRule>
  </conditionalFormatting>
  <conditionalFormatting sqref="AG78:AG80">
    <cfRule type="containsText" dxfId="659" priority="1493" operator="containsText" text="❌">
      <formula>NOT(ISERROR(SEARCH(("❌"),(AG78))))</formula>
    </cfRule>
  </conditionalFormatting>
  <conditionalFormatting sqref="AH78">
    <cfRule type="cellIs" dxfId="658" priority="1494" operator="equal">
      <formula>"Catastrófico"</formula>
    </cfRule>
  </conditionalFormatting>
  <conditionalFormatting sqref="AH78">
    <cfRule type="cellIs" dxfId="657" priority="1495" operator="equal">
      <formula>"Mayor"</formula>
    </cfRule>
  </conditionalFormatting>
  <conditionalFormatting sqref="AH78">
    <cfRule type="cellIs" dxfId="656" priority="1496" operator="equal">
      <formula>"Moderado"</formula>
    </cfRule>
  </conditionalFormatting>
  <conditionalFormatting sqref="AH78">
    <cfRule type="cellIs" dxfId="655" priority="1497" operator="equal">
      <formula>"Menor"</formula>
    </cfRule>
  </conditionalFormatting>
  <conditionalFormatting sqref="AH78">
    <cfRule type="cellIs" dxfId="654" priority="1498" operator="equal">
      <formula>"Leve"</formula>
    </cfRule>
  </conditionalFormatting>
  <conditionalFormatting sqref="K78">
    <cfRule type="cellIs" dxfId="653" priority="1499" operator="equal">
      <formula>"Muy Alta"</formula>
    </cfRule>
  </conditionalFormatting>
  <conditionalFormatting sqref="K78">
    <cfRule type="cellIs" dxfId="652" priority="1500" operator="equal">
      <formula>"Alta"</formula>
    </cfRule>
  </conditionalFormatting>
  <conditionalFormatting sqref="K78">
    <cfRule type="cellIs" dxfId="651" priority="1501" operator="equal">
      <formula>"Media"</formula>
    </cfRule>
  </conditionalFormatting>
  <conditionalFormatting sqref="K78">
    <cfRule type="cellIs" dxfId="650" priority="1502" operator="equal">
      <formula>"Baja"</formula>
    </cfRule>
  </conditionalFormatting>
  <conditionalFormatting sqref="K78">
    <cfRule type="cellIs" dxfId="649" priority="1503" operator="equal">
      <formula>"Muy Baja"</formula>
    </cfRule>
  </conditionalFormatting>
  <conditionalFormatting sqref="BI78">
    <cfRule type="cellIs" dxfId="648" priority="1504" operator="equal">
      <formula>"Catastrófico"</formula>
    </cfRule>
  </conditionalFormatting>
  <conditionalFormatting sqref="BI78">
    <cfRule type="cellIs" dxfId="647" priority="1505" operator="equal">
      <formula>"Mayor"</formula>
    </cfRule>
  </conditionalFormatting>
  <conditionalFormatting sqref="BI78">
    <cfRule type="cellIs" dxfId="646" priority="1506" operator="equal">
      <formula>"Moderado"</formula>
    </cfRule>
  </conditionalFormatting>
  <conditionalFormatting sqref="BI78">
    <cfRule type="cellIs" dxfId="645" priority="1507" operator="equal">
      <formula>"Menor"</formula>
    </cfRule>
  </conditionalFormatting>
  <conditionalFormatting sqref="BI78">
    <cfRule type="cellIs" dxfId="644" priority="1508" operator="equal">
      <formula>"Leve"</formula>
    </cfRule>
  </conditionalFormatting>
  <conditionalFormatting sqref="K78:K80">
    <cfRule type="cellIs" dxfId="643" priority="1509" operator="equal">
      <formula>"Casi Seguro"</formula>
    </cfRule>
  </conditionalFormatting>
  <conditionalFormatting sqref="K78:K80">
    <cfRule type="cellIs" dxfId="642" priority="1510" operator="equal">
      <formula>"Probable"</formula>
    </cfRule>
  </conditionalFormatting>
  <conditionalFormatting sqref="K78:K80">
    <cfRule type="cellIs" dxfId="641" priority="1511" operator="equal">
      <formula>"Posible"</formula>
    </cfRule>
  </conditionalFormatting>
  <conditionalFormatting sqref="K78:K80">
    <cfRule type="cellIs" dxfId="640" priority="1512" operator="equal">
      <formula>"Rara vez"</formula>
    </cfRule>
  </conditionalFormatting>
  <conditionalFormatting sqref="K78:K80">
    <cfRule type="cellIs" dxfId="639" priority="1513" operator="equal">
      <formula>"Improbable"</formula>
    </cfRule>
  </conditionalFormatting>
  <conditionalFormatting sqref="K78:K80">
    <cfRule type="cellIs" dxfId="638" priority="1514" operator="equal">
      <formula>"Rara vez"</formula>
    </cfRule>
  </conditionalFormatting>
  <conditionalFormatting sqref="BI78:BI80">
    <cfRule type="cellIs" dxfId="637" priority="1515" operator="equal">
      <formula>"Casi Seguro"</formula>
    </cfRule>
  </conditionalFormatting>
  <conditionalFormatting sqref="BI78:BI80">
    <cfRule type="cellIs" dxfId="636" priority="1516" operator="equal">
      <formula>"Probable"</formula>
    </cfRule>
  </conditionalFormatting>
  <conditionalFormatting sqref="BI78:BI80">
    <cfRule type="cellIs" dxfId="635" priority="1517" operator="equal">
      <formula>"Posible"</formula>
    </cfRule>
  </conditionalFormatting>
  <conditionalFormatting sqref="BI78:BI80">
    <cfRule type="cellIs" dxfId="634" priority="1518" operator="equal">
      <formula>"Improbable"</formula>
    </cfRule>
  </conditionalFormatting>
  <conditionalFormatting sqref="BI78:BI80">
    <cfRule type="cellIs" dxfId="633" priority="1519" operator="equal">
      <formula>"Rara vez"</formula>
    </cfRule>
  </conditionalFormatting>
  <conditionalFormatting sqref="AJ78:AJ80">
    <cfRule type="cellIs" dxfId="632" priority="1520" operator="equal">
      <formula>"Moderada"</formula>
    </cfRule>
  </conditionalFormatting>
  <conditionalFormatting sqref="AJ78:AJ80">
    <cfRule type="cellIs" dxfId="631" priority="1521" operator="equal">
      <formula>"Alta"</formula>
    </cfRule>
  </conditionalFormatting>
  <conditionalFormatting sqref="AJ78:AJ80">
    <cfRule type="cellIs" dxfId="630" priority="1522" operator="equal">
      <formula>"Extrema"</formula>
    </cfRule>
  </conditionalFormatting>
  <conditionalFormatting sqref="BH78">
    <cfRule type="cellIs" dxfId="629" priority="1523" operator="equal">
      <formula>"Muy Alta"</formula>
    </cfRule>
  </conditionalFormatting>
  <conditionalFormatting sqref="BH78">
    <cfRule type="cellIs" dxfId="628" priority="1524" operator="equal">
      <formula>"Alta"</formula>
    </cfRule>
  </conditionalFormatting>
  <conditionalFormatting sqref="BH78">
    <cfRule type="cellIs" dxfId="627" priority="1525" operator="equal">
      <formula>"Media"</formula>
    </cfRule>
  </conditionalFormatting>
  <conditionalFormatting sqref="BH78">
    <cfRule type="cellIs" dxfId="626" priority="1526" operator="equal">
      <formula>"Baja"</formula>
    </cfRule>
  </conditionalFormatting>
  <conditionalFormatting sqref="BH78">
    <cfRule type="cellIs" dxfId="625" priority="1527" operator="equal">
      <formula>"Muy Baja"</formula>
    </cfRule>
  </conditionalFormatting>
  <conditionalFormatting sqref="BK78">
    <cfRule type="cellIs" dxfId="624" priority="1528" operator="equal">
      <formula>"Catastrófico"</formula>
    </cfRule>
  </conditionalFormatting>
  <conditionalFormatting sqref="BK78">
    <cfRule type="cellIs" dxfId="623" priority="1529" operator="equal">
      <formula>"Mayor"</formula>
    </cfRule>
  </conditionalFormatting>
  <conditionalFormatting sqref="BK78">
    <cfRule type="cellIs" dxfId="622" priority="1530" operator="equal">
      <formula>"Moderado"</formula>
    </cfRule>
  </conditionalFormatting>
  <conditionalFormatting sqref="BK78">
    <cfRule type="cellIs" dxfId="621" priority="1531" operator="equal">
      <formula>"Menor"</formula>
    </cfRule>
  </conditionalFormatting>
  <conditionalFormatting sqref="BK78">
    <cfRule type="cellIs" dxfId="620" priority="1532" operator="equal">
      <formula>"Leve"</formula>
    </cfRule>
  </conditionalFormatting>
  <conditionalFormatting sqref="BI78">
    <cfRule type="cellIs" dxfId="619" priority="1533" operator="equal">
      <formula>"Catastrófico"</formula>
    </cfRule>
  </conditionalFormatting>
  <conditionalFormatting sqref="BI78">
    <cfRule type="cellIs" dxfId="618" priority="1534" operator="equal">
      <formula>"Mayor"</formula>
    </cfRule>
  </conditionalFormatting>
  <conditionalFormatting sqref="BI78">
    <cfRule type="cellIs" dxfId="617" priority="1535" operator="equal">
      <formula>"Moderado"</formula>
    </cfRule>
  </conditionalFormatting>
  <conditionalFormatting sqref="BI78">
    <cfRule type="cellIs" dxfId="616" priority="1536" operator="equal">
      <formula>"Menor"</formula>
    </cfRule>
  </conditionalFormatting>
  <conditionalFormatting sqref="BI78">
    <cfRule type="cellIs" dxfId="615" priority="1537" operator="equal">
      <formula>"Leve"</formula>
    </cfRule>
  </conditionalFormatting>
  <conditionalFormatting sqref="BI78:BI80">
    <cfRule type="cellIs" dxfId="614" priority="1538" operator="equal">
      <formula>"Casi Seguro"</formula>
    </cfRule>
  </conditionalFormatting>
  <conditionalFormatting sqref="BI78:BI80">
    <cfRule type="cellIs" dxfId="613" priority="1539" operator="equal">
      <formula>"Probable"</formula>
    </cfRule>
  </conditionalFormatting>
  <conditionalFormatting sqref="BI78:BI80">
    <cfRule type="cellIs" dxfId="612" priority="1540" operator="equal">
      <formula>"Posible"</formula>
    </cfRule>
  </conditionalFormatting>
  <conditionalFormatting sqref="BI78:BI80">
    <cfRule type="cellIs" dxfId="611" priority="1541" operator="equal">
      <formula>"Improbable"</formula>
    </cfRule>
  </conditionalFormatting>
  <conditionalFormatting sqref="BI78:BI80">
    <cfRule type="cellIs" dxfId="610" priority="1542" operator="equal">
      <formula>"Rara vez"</formula>
    </cfRule>
  </conditionalFormatting>
  <conditionalFormatting sqref="BH78">
    <cfRule type="cellIs" dxfId="609" priority="1543" operator="equal">
      <formula>"Muy Alta"</formula>
    </cfRule>
  </conditionalFormatting>
  <conditionalFormatting sqref="BH78">
    <cfRule type="cellIs" dxfId="608" priority="1544" operator="equal">
      <formula>"Alta"</formula>
    </cfRule>
  </conditionalFormatting>
  <conditionalFormatting sqref="BH78">
    <cfRule type="cellIs" dxfId="607" priority="1545" operator="equal">
      <formula>"Media"</formula>
    </cfRule>
  </conditionalFormatting>
  <conditionalFormatting sqref="BH78">
    <cfRule type="cellIs" dxfId="606" priority="1546" operator="equal">
      <formula>"Baja"</formula>
    </cfRule>
  </conditionalFormatting>
  <conditionalFormatting sqref="BH78">
    <cfRule type="cellIs" dxfId="605" priority="1547" operator="equal">
      <formula>"Muy Baja"</formula>
    </cfRule>
  </conditionalFormatting>
  <conditionalFormatting sqref="BK78">
    <cfRule type="cellIs" dxfId="604" priority="1548" operator="equal">
      <formula>"Catastrófico"</formula>
    </cfRule>
  </conditionalFormatting>
  <conditionalFormatting sqref="BK78">
    <cfRule type="cellIs" dxfId="603" priority="1549" operator="equal">
      <formula>"Mayor"</formula>
    </cfRule>
  </conditionalFormatting>
  <conditionalFormatting sqref="BK78">
    <cfRule type="cellIs" dxfId="602" priority="1550" operator="equal">
      <formula>"Moderado"</formula>
    </cfRule>
  </conditionalFormatting>
  <conditionalFormatting sqref="BK78">
    <cfRule type="cellIs" dxfId="601" priority="1551" operator="equal">
      <formula>"Menor"</formula>
    </cfRule>
  </conditionalFormatting>
  <conditionalFormatting sqref="BK78">
    <cfRule type="cellIs" dxfId="600" priority="1552" operator="equal">
      <formula>"Leve"</formula>
    </cfRule>
  </conditionalFormatting>
  <conditionalFormatting sqref="K78">
    <cfRule type="cellIs" dxfId="599" priority="1553" operator="equal">
      <formula>"Muy Alta"</formula>
    </cfRule>
  </conditionalFormatting>
  <conditionalFormatting sqref="K78">
    <cfRule type="cellIs" dxfId="598" priority="1554" operator="equal">
      <formula>"Alta"</formula>
    </cfRule>
  </conditionalFormatting>
  <conditionalFormatting sqref="K78">
    <cfRule type="cellIs" dxfId="597" priority="1555" operator="equal">
      <formula>"Media"</formula>
    </cfRule>
  </conditionalFormatting>
  <conditionalFormatting sqref="K78">
    <cfRule type="cellIs" dxfId="596" priority="1556" operator="equal">
      <formula>"Baja"</formula>
    </cfRule>
  </conditionalFormatting>
  <conditionalFormatting sqref="K78">
    <cfRule type="cellIs" dxfId="595" priority="1557" operator="equal">
      <formula>"Muy Baja"</formula>
    </cfRule>
  </conditionalFormatting>
  <conditionalFormatting sqref="BI78">
    <cfRule type="cellIs" dxfId="594" priority="1558" operator="equal">
      <formula>"Catastrófico"</formula>
    </cfRule>
  </conditionalFormatting>
  <conditionalFormatting sqref="BI78">
    <cfRule type="cellIs" dxfId="593" priority="1559" operator="equal">
      <formula>"Mayor"</formula>
    </cfRule>
  </conditionalFormatting>
  <conditionalFormatting sqref="BI78">
    <cfRule type="cellIs" dxfId="592" priority="1560" operator="equal">
      <formula>"Moderado"</formula>
    </cfRule>
  </conditionalFormatting>
  <conditionalFormatting sqref="BI78">
    <cfRule type="cellIs" dxfId="591" priority="1561" operator="equal">
      <formula>"Menor"</formula>
    </cfRule>
  </conditionalFormatting>
  <conditionalFormatting sqref="BI78">
    <cfRule type="cellIs" dxfId="590" priority="1562" operator="equal">
      <formula>"Leve"</formula>
    </cfRule>
  </conditionalFormatting>
  <conditionalFormatting sqref="K78">
    <cfRule type="cellIs" dxfId="589" priority="1563" operator="equal">
      <formula>"Casi Seguro"</formula>
    </cfRule>
  </conditionalFormatting>
  <conditionalFormatting sqref="K78">
    <cfRule type="cellIs" dxfId="588" priority="1564" operator="equal">
      <formula>"Probable"</formula>
    </cfRule>
  </conditionalFormatting>
  <conditionalFormatting sqref="K78">
    <cfRule type="cellIs" dxfId="587" priority="1565" operator="equal">
      <formula>"Posible"</formula>
    </cfRule>
  </conditionalFormatting>
  <conditionalFormatting sqref="K78">
    <cfRule type="cellIs" dxfId="586" priority="1566" operator="equal">
      <formula>"Rara vez"</formula>
    </cfRule>
  </conditionalFormatting>
  <conditionalFormatting sqref="K78">
    <cfRule type="cellIs" dxfId="585" priority="1567" operator="equal">
      <formula>"Improbable"</formula>
    </cfRule>
  </conditionalFormatting>
  <conditionalFormatting sqref="K78">
    <cfRule type="cellIs" dxfId="584" priority="1568" operator="equal">
      <formula>"Rara vez"</formula>
    </cfRule>
  </conditionalFormatting>
  <conditionalFormatting sqref="BI78:BI80">
    <cfRule type="cellIs" dxfId="583" priority="1569" operator="equal">
      <formula>"Casi Seguro"</formula>
    </cfRule>
  </conditionalFormatting>
  <conditionalFormatting sqref="BI78:BI80">
    <cfRule type="cellIs" dxfId="582" priority="1570" operator="equal">
      <formula>"Probable"</formula>
    </cfRule>
  </conditionalFormatting>
  <conditionalFormatting sqref="BI78:BI80">
    <cfRule type="cellIs" dxfId="581" priority="1571" operator="equal">
      <formula>"Posible"</formula>
    </cfRule>
  </conditionalFormatting>
  <conditionalFormatting sqref="BI78:BI80">
    <cfRule type="cellIs" dxfId="580" priority="1572" operator="equal">
      <formula>"Improbable"</formula>
    </cfRule>
  </conditionalFormatting>
  <conditionalFormatting sqref="BI78:BI80">
    <cfRule type="cellIs" dxfId="579" priority="1573" operator="equal">
      <formula>"Rara vez"</formula>
    </cfRule>
  </conditionalFormatting>
  <conditionalFormatting sqref="AJ78">
    <cfRule type="cellIs" dxfId="578" priority="1574" operator="equal">
      <formula>"Extremo"</formula>
    </cfRule>
  </conditionalFormatting>
  <conditionalFormatting sqref="AJ78">
    <cfRule type="cellIs" dxfId="577" priority="1575" operator="equal">
      <formula>"Alto"</formula>
    </cfRule>
  </conditionalFormatting>
  <conditionalFormatting sqref="AJ78">
    <cfRule type="cellIs" dxfId="576" priority="1576" operator="equal">
      <formula>"Moderado"</formula>
    </cfRule>
  </conditionalFormatting>
  <conditionalFormatting sqref="AJ78">
    <cfRule type="cellIs" dxfId="575" priority="1577" operator="equal">
      <formula>"Bajo"</formula>
    </cfRule>
  </conditionalFormatting>
  <conditionalFormatting sqref="BH78">
    <cfRule type="cellIs" dxfId="574" priority="1578" operator="equal">
      <formula>"Muy Alta"</formula>
    </cfRule>
  </conditionalFormatting>
  <conditionalFormatting sqref="BH78">
    <cfRule type="cellIs" dxfId="573" priority="1579" operator="equal">
      <formula>"Alta"</formula>
    </cfRule>
  </conditionalFormatting>
  <conditionalFormatting sqref="BH78">
    <cfRule type="cellIs" dxfId="572" priority="1580" operator="equal">
      <formula>"Media"</formula>
    </cfRule>
  </conditionalFormatting>
  <conditionalFormatting sqref="BH78">
    <cfRule type="cellIs" dxfId="571" priority="1581" operator="equal">
      <formula>"Baja"</formula>
    </cfRule>
  </conditionalFormatting>
  <conditionalFormatting sqref="BH78">
    <cfRule type="cellIs" dxfId="570" priority="1582" operator="equal">
      <formula>"Muy Baja"</formula>
    </cfRule>
  </conditionalFormatting>
  <conditionalFormatting sqref="BK78">
    <cfRule type="cellIs" dxfId="569" priority="1583" operator="equal">
      <formula>"Catastrófico"</formula>
    </cfRule>
  </conditionalFormatting>
  <conditionalFormatting sqref="BK78">
    <cfRule type="cellIs" dxfId="568" priority="1584" operator="equal">
      <formula>"Mayor"</formula>
    </cfRule>
  </conditionalFormatting>
  <conditionalFormatting sqref="BK78">
    <cfRule type="cellIs" dxfId="567" priority="1585" operator="equal">
      <formula>"Moderado"</formula>
    </cfRule>
  </conditionalFormatting>
  <conditionalFormatting sqref="BK78">
    <cfRule type="cellIs" dxfId="566" priority="1586" operator="equal">
      <formula>"Menor"</formula>
    </cfRule>
  </conditionalFormatting>
  <conditionalFormatting sqref="BK78">
    <cfRule type="cellIs" dxfId="565" priority="1587" operator="equal">
      <formula>"Leve"</formula>
    </cfRule>
  </conditionalFormatting>
  <conditionalFormatting sqref="AG78:AG80">
    <cfRule type="containsText" dxfId="564" priority="1588" operator="containsText" text="❌">
      <formula>NOT(ISERROR(SEARCH(("❌"),(AG78))))</formula>
    </cfRule>
  </conditionalFormatting>
  <conditionalFormatting sqref="AH78">
    <cfRule type="cellIs" dxfId="563" priority="1589" operator="equal">
      <formula>"Catastrófico"</formula>
    </cfRule>
  </conditionalFormatting>
  <conditionalFormatting sqref="AH78">
    <cfRule type="cellIs" dxfId="562" priority="1590" operator="equal">
      <formula>"Mayor"</formula>
    </cfRule>
  </conditionalFormatting>
  <conditionalFormatting sqref="AH78">
    <cfRule type="cellIs" dxfId="561" priority="1591" operator="equal">
      <formula>"Moderado"</formula>
    </cfRule>
  </conditionalFormatting>
  <conditionalFormatting sqref="AH78">
    <cfRule type="cellIs" dxfId="560" priority="1592" operator="equal">
      <formula>"Menor"</formula>
    </cfRule>
  </conditionalFormatting>
  <conditionalFormatting sqref="AH78">
    <cfRule type="cellIs" dxfId="559" priority="1593" operator="equal">
      <formula>"Leve"</formula>
    </cfRule>
  </conditionalFormatting>
  <conditionalFormatting sqref="K78">
    <cfRule type="cellIs" dxfId="558" priority="1594" operator="equal">
      <formula>"Muy Alta"</formula>
    </cfRule>
  </conditionalFormatting>
  <conditionalFormatting sqref="K78">
    <cfRule type="cellIs" dxfId="557" priority="1595" operator="equal">
      <formula>"Alta"</formula>
    </cfRule>
  </conditionalFormatting>
  <conditionalFormatting sqref="K78">
    <cfRule type="cellIs" dxfId="556" priority="1596" operator="equal">
      <formula>"Media"</formula>
    </cfRule>
  </conditionalFormatting>
  <conditionalFormatting sqref="K78">
    <cfRule type="cellIs" dxfId="555" priority="1597" operator="equal">
      <formula>"Baja"</formula>
    </cfRule>
  </conditionalFormatting>
  <conditionalFormatting sqref="K78">
    <cfRule type="cellIs" dxfId="554" priority="1598" operator="equal">
      <formula>"Muy Baja"</formula>
    </cfRule>
  </conditionalFormatting>
  <conditionalFormatting sqref="BI78">
    <cfRule type="cellIs" dxfId="553" priority="1599" operator="equal">
      <formula>"Catastrófico"</formula>
    </cfRule>
  </conditionalFormatting>
  <conditionalFormatting sqref="BI78">
    <cfRule type="cellIs" dxfId="552" priority="1600" operator="equal">
      <formula>"Mayor"</formula>
    </cfRule>
  </conditionalFormatting>
  <conditionalFormatting sqref="BI78">
    <cfRule type="cellIs" dxfId="551" priority="1601" operator="equal">
      <formula>"Moderado"</formula>
    </cfRule>
  </conditionalFormatting>
  <conditionalFormatting sqref="BI78">
    <cfRule type="cellIs" dxfId="550" priority="1602" operator="equal">
      <formula>"Menor"</formula>
    </cfRule>
  </conditionalFormatting>
  <conditionalFormatting sqref="BI78">
    <cfRule type="cellIs" dxfId="549" priority="1603" operator="equal">
      <formula>"Leve"</formula>
    </cfRule>
  </conditionalFormatting>
  <conditionalFormatting sqref="K78:K80">
    <cfRule type="cellIs" dxfId="548" priority="1604" operator="equal">
      <formula>"Casi Seguro"</formula>
    </cfRule>
  </conditionalFormatting>
  <conditionalFormatting sqref="K78:K80">
    <cfRule type="cellIs" dxfId="547" priority="1605" operator="equal">
      <formula>"Probable"</formula>
    </cfRule>
  </conditionalFormatting>
  <conditionalFormatting sqref="K78:K80">
    <cfRule type="cellIs" dxfId="546" priority="1606" operator="equal">
      <formula>"Posible"</formula>
    </cfRule>
  </conditionalFormatting>
  <conditionalFormatting sqref="K78:K80">
    <cfRule type="cellIs" dxfId="545" priority="1607" operator="equal">
      <formula>"Rara vez"</formula>
    </cfRule>
  </conditionalFormatting>
  <conditionalFormatting sqref="K78:K80">
    <cfRule type="cellIs" dxfId="544" priority="1608" operator="equal">
      <formula>"Improbable"</formula>
    </cfRule>
  </conditionalFormatting>
  <conditionalFormatting sqref="K78:K80">
    <cfRule type="cellIs" dxfId="543" priority="1609" operator="equal">
      <formula>"Rara vez"</formula>
    </cfRule>
  </conditionalFormatting>
  <conditionalFormatting sqref="BI78:BI80">
    <cfRule type="cellIs" dxfId="542" priority="1610" operator="equal">
      <formula>"Casi Seguro"</formula>
    </cfRule>
  </conditionalFormatting>
  <conditionalFormatting sqref="BI78:BI80">
    <cfRule type="cellIs" dxfId="541" priority="1611" operator="equal">
      <formula>"Probable"</formula>
    </cfRule>
  </conditionalFormatting>
  <conditionalFormatting sqref="BI78:BI80">
    <cfRule type="cellIs" dxfId="540" priority="1612" operator="equal">
      <formula>"Posible"</formula>
    </cfRule>
  </conditionalFormatting>
  <conditionalFormatting sqref="BI78:BI80">
    <cfRule type="cellIs" dxfId="539" priority="1613" operator="equal">
      <formula>"Improbable"</formula>
    </cfRule>
  </conditionalFormatting>
  <conditionalFormatting sqref="BI78:BI80">
    <cfRule type="cellIs" dxfId="538" priority="1614" operator="equal">
      <formula>"Rara vez"</formula>
    </cfRule>
  </conditionalFormatting>
  <conditionalFormatting sqref="AJ78:AJ80">
    <cfRule type="cellIs" dxfId="537" priority="1615" operator="equal">
      <formula>"Moderada"</formula>
    </cfRule>
  </conditionalFormatting>
  <conditionalFormatting sqref="AJ78:AJ80">
    <cfRule type="cellIs" dxfId="536" priority="1616" operator="equal">
      <formula>"Alta"</formula>
    </cfRule>
  </conditionalFormatting>
  <conditionalFormatting sqref="AJ78:AJ80">
    <cfRule type="cellIs" dxfId="535" priority="1617" operator="equal">
      <formula>"Extrema"</formula>
    </cfRule>
  </conditionalFormatting>
  <conditionalFormatting sqref="BI81">
    <cfRule type="cellIs" dxfId="534" priority="1618" operator="equal">
      <formula>"Catastrófico"</formula>
    </cfRule>
  </conditionalFormatting>
  <conditionalFormatting sqref="BI81">
    <cfRule type="cellIs" dxfId="533" priority="1619" operator="equal">
      <formula>"Mayor"</formula>
    </cfRule>
  </conditionalFormatting>
  <conditionalFormatting sqref="BI81">
    <cfRule type="cellIs" dxfId="532" priority="1620" operator="equal">
      <formula>"Moderado"</formula>
    </cfRule>
  </conditionalFormatting>
  <conditionalFormatting sqref="BI81">
    <cfRule type="cellIs" dxfId="531" priority="1621" operator="equal">
      <formula>"Menor"</formula>
    </cfRule>
  </conditionalFormatting>
  <conditionalFormatting sqref="BI81">
    <cfRule type="cellIs" dxfId="530" priority="1622" operator="equal">
      <formula>"Leve"</formula>
    </cfRule>
  </conditionalFormatting>
  <conditionalFormatting sqref="BI81:BI85">
    <cfRule type="cellIs" dxfId="529" priority="1623" operator="equal">
      <formula>"Casi Seguro"</formula>
    </cfRule>
  </conditionalFormatting>
  <conditionalFormatting sqref="BI81:BI85">
    <cfRule type="cellIs" dxfId="528" priority="1624" operator="equal">
      <formula>"Probable"</formula>
    </cfRule>
  </conditionalFormatting>
  <conditionalFormatting sqref="BI81:BI85">
    <cfRule type="cellIs" dxfId="527" priority="1625" operator="equal">
      <formula>"Posible"</formula>
    </cfRule>
  </conditionalFormatting>
  <conditionalFormatting sqref="BI81:BI85">
    <cfRule type="cellIs" dxfId="526" priority="1626" operator="equal">
      <formula>"Improbable"</formula>
    </cfRule>
  </conditionalFormatting>
  <conditionalFormatting sqref="BI81:BI85">
    <cfRule type="cellIs" dxfId="525" priority="1627" operator="equal">
      <formula>"Rara vez"</formula>
    </cfRule>
  </conditionalFormatting>
  <conditionalFormatting sqref="BI81">
    <cfRule type="cellIs" dxfId="524" priority="1628" operator="equal">
      <formula>"Catastrófico"</formula>
    </cfRule>
  </conditionalFormatting>
  <conditionalFormatting sqref="BI81">
    <cfRule type="cellIs" dxfId="523" priority="1629" operator="equal">
      <formula>"Mayor"</formula>
    </cfRule>
  </conditionalFormatting>
  <conditionalFormatting sqref="BI81">
    <cfRule type="cellIs" dxfId="522" priority="1630" operator="equal">
      <formula>"Moderado"</formula>
    </cfRule>
  </conditionalFormatting>
  <conditionalFormatting sqref="BI81">
    <cfRule type="cellIs" dxfId="521" priority="1631" operator="equal">
      <formula>"Menor"</formula>
    </cfRule>
  </conditionalFormatting>
  <conditionalFormatting sqref="BI81">
    <cfRule type="cellIs" dxfId="520" priority="1632" operator="equal">
      <formula>"Leve"</formula>
    </cfRule>
  </conditionalFormatting>
  <conditionalFormatting sqref="BI81:BI85">
    <cfRule type="cellIs" dxfId="519" priority="1633" operator="equal">
      <formula>"Casi Seguro"</formula>
    </cfRule>
  </conditionalFormatting>
  <conditionalFormatting sqref="BI81:BI85">
    <cfRule type="cellIs" dxfId="518" priority="1634" operator="equal">
      <formula>"Probable"</formula>
    </cfRule>
  </conditionalFormatting>
  <conditionalFormatting sqref="BI81:BI85">
    <cfRule type="cellIs" dxfId="517" priority="1635" operator="equal">
      <formula>"Posible"</formula>
    </cfRule>
  </conditionalFormatting>
  <conditionalFormatting sqref="BI81:BI85">
    <cfRule type="cellIs" dxfId="516" priority="1636" operator="equal">
      <formula>"Improbable"</formula>
    </cfRule>
  </conditionalFormatting>
  <conditionalFormatting sqref="BI81:BI85">
    <cfRule type="cellIs" dxfId="515" priority="1637" operator="equal">
      <formula>"Rara vez"</formula>
    </cfRule>
  </conditionalFormatting>
  <conditionalFormatting sqref="AJ81">
    <cfRule type="cellIs" dxfId="514" priority="1638" operator="equal">
      <formula>"Extremo"</formula>
    </cfRule>
  </conditionalFormatting>
  <conditionalFormatting sqref="AJ81">
    <cfRule type="cellIs" dxfId="513" priority="1639" operator="equal">
      <formula>"Alto"</formula>
    </cfRule>
  </conditionalFormatting>
  <conditionalFormatting sqref="AJ81">
    <cfRule type="cellIs" dxfId="512" priority="1640" operator="equal">
      <formula>"Moderado"</formula>
    </cfRule>
  </conditionalFormatting>
  <conditionalFormatting sqref="AJ81">
    <cfRule type="cellIs" dxfId="511" priority="1641" operator="equal">
      <formula>"Bajo"</formula>
    </cfRule>
  </conditionalFormatting>
  <conditionalFormatting sqref="BH81">
    <cfRule type="cellIs" dxfId="510" priority="1642" operator="equal">
      <formula>"Muy Alta"</formula>
    </cfRule>
  </conditionalFormatting>
  <conditionalFormatting sqref="BH81">
    <cfRule type="cellIs" dxfId="509" priority="1643" operator="equal">
      <formula>"Alta"</formula>
    </cfRule>
  </conditionalFormatting>
  <conditionalFormatting sqref="BH81">
    <cfRule type="cellIs" dxfId="508" priority="1644" operator="equal">
      <formula>"Media"</formula>
    </cfRule>
  </conditionalFormatting>
  <conditionalFormatting sqref="BH81">
    <cfRule type="cellIs" dxfId="507" priority="1645" operator="equal">
      <formula>"Baja"</formula>
    </cfRule>
  </conditionalFormatting>
  <conditionalFormatting sqref="BH81">
    <cfRule type="cellIs" dxfId="506" priority="1646" operator="equal">
      <formula>"Muy Baja"</formula>
    </cfRule>
  </conditionalFormatting>
  <conditionalFormatting sqref="BK81">
    <cfRule type="cellIs" dxfId="505" priority="1647" operator="equal">
      <formula>"Catastrófico"</formula>
    </cfRule>
  </conditionalFormatting>
  <conditionalFormatting sqref="BK81">
    <cfRule type="cellIs" dxfId="504" priority="1648" operator="equal">
      <formula>"Mayor"</formula>
    </cfRule>
  </conditionalFormatting>
  <conditionalFormatting sqref="BK81">
    <cfRule type="cellIs" dxfId="503" priority="1649" operator="equal">
      <formula>"Moderado"</formula>
    </cfRule>
  </conditionalFormatting>
  <conditionalFormatting sqref="BK81">
    <cfRule type="cellIs" dxfId="502" priority="1650" operator="equal">
      <formula>"Menor"</formula>
    </cfRule>
  </conditionalFormatting>
  <conditionalFormatting sqref="BK81">
    <cfRule type="cellIs" dxfId="501" priority="1651" operator="equal">
      <formula>"Leve"</formula>
    </cfRule>
  </conditionalFormatting>
  <conditionalFormatting sqref="AG81:AG85">
    <cfRule type="containsText" dxfId="500" priority="1652" operator="containsText" text="❌">
      <formula>NOT(ISERROR(SEARCH(("❌"),(AG81))))</formula>
    </cfRule>
  </conditionalFormatting>
  <conditionalFormatting sqref="AH81">
    <cfRule type="cellIs" dxfId="499" priority="1653" operator="equal">
      <formula>"Catastrófico"</formula>
    </cfRule>
  </conditionalFormatting>
  <conditionalFormatting sqref="AH81">
    <cfRule type="cellIs" dxfId="498" priority="1654" operator="equal">
      <formula>"Mayor"</formula>
    </cfRule>
  </conditionalFormatting>
  <conditionalFormatting sqref="AH81">
    <cfRule type="cellIs" dxfId="497" priority="1655" operator="equal">
      <formula>"Moderado"</formula>
    </cfRule>
  </conditionalFormatting>
  <conditionalFormatting sqref="AH81">
    <cfRule type="cellIs" dxfId="496" priority="1656" operator="equal">
      <formula>"Menor"</formula>
    </cfRule>
  </conditionalFormatting>
  <conditionalFormatting sqref="AH81">
    <cfRule type="cellIs" dxfId="495" priority="1657" operator="equal">
      <formula>"Leve"</formula>
    </cfRule>
  </conditionalFormatting>
  <conditionalFormatting sqref="K81">
    <cfRule type="cellIs" dxfId="494" priority="1658" operator="equal">
      <formula>"Muy Alta"</formula>
    </cfRule>
  </conditionalFormatting>
  <conditionalFormatting sqref="K81">
    <cfRule type="cellIs" dxfId="493" priority="1659" operator="equal">
      <formula>"Alta"</formula>
    </cfRule>
  </conditionalFormatting>
  <conditionalFormatting sqref="K81">
    <cfRule type="cellIs" dxfId="492" priority="1660" operator="equal">
      <formula>"Media"</formula>
    </cfRule>
  </conditionalFormatting>
  <conditionalFormatting sqref="K81">
    <cfRule type="cellIs" dxfId="491" priority="1661" operator="equal">
      <formula>"Baja"</formula>
    </cfRule>
  </conditionalFormatting>
  <conditionalFormatting sqref="K81">
    <cfRule type="cellIs" dxfId="490" priority="1662" operator="equal">
      <formula>"Muy Baja"</formula>
    </cfRule>
  </conditionalFormatting>
  <conditionalFormatting sqref="BI81">
    <cfRule type="cellIs" dxfId="489" priority="1663" operator="equal">
      <formula>"Catastrófico"</formula>
    </cfRule>
  </conditionalFormatting>
  <conditionalFormatting sqref="BI81">
    <cfRule type="cellIs" dxfId="488" priority="1664" operator="equal">
      <formula>"Mayor"</formula>
    </cfRule>
  </conditionalFormatting>
  <conditionalFormatting sqref="BI81">
    <cfRule type="cellIs" dxfId="487" priority="1665" operator="equal">
      <formula>"Moderado"</formula>
    </cfRule>
  </conditionalFormatting>
  <conditionalFormatting sqref="BI81">
    <cfRule type="cellIs" dxfId="486" priority="1666" operator="equal">
      <formula>"Menor"</formula>
    </cfRule>
  </conditionalFormatting>
  <conditionalFormatting sqref="BI81">
    <cfRule type="cellIs" dxfId="485" priority="1667" operator="equal">
      <formula>"Leve"</formula>
    </cfRule>
  </conditionalFormatting>
  <conditionalFormatting sqref="K81:K85">
    <cfRule type="cellIs" dxfId="484" priority="1668" operator="equal">
      <formula>"Casi Seguro"</formula>
    </cfRule>
  </conditionalFormatting>
  <conditionalFormatting sqref="K81:K85">
    <cfRule type="cellIs" dxfId="483" priority="1669" operator="equal">
      <formula>"Probable"</formula>
    </cfRule>
  </conditionalFormatting>
  <conditionalFormatting sqref="K81:K85">
    <cfRule type="cellIs" dxfId="482" priority="1670" operator="equal">
      <formula>"Posible"</formula>
    </cfRule>
  </conditionalFormatting>
  <conditionalFormatting sqref="K81:K85">
    <cfRule type="cellIs" dxfId="481" priority="1671" operator="equal">
      <formula>"Rara vez"</formula>
    </cfRule>
  </conditionalFormatting>
  <conditionalFormatting sqref="K81:K85">
    <cfRule type="cellIs" dxfId="480" priority="1672" operator="equal">
      <formula>"Improbable"</formula>
    </cfRule>
  </conditionalFormatting>
  <conditionalFormatting sqref="K81:K85">
    <cfRule type="cellIs" dxfId="479" priority="1673" operator="equal">
      <formula>"Rara vez"</formula>
    </cfRule>
  </conditionalFormatting>
  <conditionalFormatting sqref="BI81:BI85">
    <cfRule type="cellIs" dxfId="478" priority="1674" operator="equal">
      <formula>"Casi Seguro"</formula>
    </cfRule>
  </conditionalFormatting>
  <conditionalFormatting sqref="BI81:BI85">
    <cfRule type="cellIs" dxfId="477" priority="1675" operator="equal">
      <formula>"Probable"</formula>
    </cfRule>
  </conditionalFormatting>
  <conditionalFormatting sqref="BI81:BI85">
    <cfRule type="cellIs" dxfId="476" priority="1676" operator="equal">
      <formula>"Posible"</formula>
    </cfRule>
  </conditionalFormatting>
  <conditionalFormatting sqref="BI81:BI85">
    <cfRule type="cellIs" dxfId="475" priority="1677" operator="equal">
      <formula>"Improbable"</formula>
    </cfRule>
  </conditionalFormatting>
  <conditionalFormatting sqref="BI81:BI85">
    <cfRule type="cellIs" dxfId="474" priority="1678" operator="equal">
      <formula>"Rara vez"</formula>
    </cfRule>
  </conditionalFormatting>
  <conditionalFormatting sqref="AJ81:AJ85">
    <cfRule type="cellIs" dxfId="473" priority="1679" operator="equal">
      <formula>"Moderada"</formula>
    </cfRule>
  </conditionalFormatting>
  <conditionalFormatting sqref="AJ81:AJ85">
    <cfRule type="cellIs" dxfId="472" priority="1680" operator="equal">
      <formula>"Alta"</formula>
    </cfRule>
  </conditionalFormatting>
  <conditionalFormatting sqref="AJ81:AJ85">
    <cfRule type="cellIs" dxfId="471" priority="1681" operator="equal">
      <formula>"Extrema"</formula>
    </cfRule>
  </conditionalFormatting>
  <conditionalFormatting sqref="AJ81">
    <cfRule type="cellIs" dxfId="470" priority="1682" operator="equal">
      <formula>"Extremo"</formula>
    </cfRule>
  </conditionalFormatting>
  <conditionalFormatting sqref="AJ81">
    <cfRule type="cellIs" dxfId="469" priority="1683" operator="equal">
      <formula>"Alto"</formula>
    </cfRule>
  </conditionalFormatting>
  <conditionalFormatting sqref="AJ81">
    <cfRule type="cellIs" dxfId="468" priority="1684" operator="equal">
      <formula>"Moderado"</formula>
    </cfRule>
  </conditionalFormatting>
  <conditionalFormatting sqref="AJ81">
    <cfRule type="cellIs" dxfId="467" priority="1685" operator="equal">
      <formula>"Bajo"</formula>
    </cfRule>
  </conditionalFormatting>
  <conditionalFormatting sqref="BH81">
    <cfRule type="cellIs" dxfId="466" priority="1686" operator="equal">
      <formula>"Muy Alta"</formula>
    </cfRule>
  </conditionalFormatting>
  <conditionalFormatting sqref="BH81">
    <cfRule type="cellIs" dxfId="465" priority="1687" operator="equal">
      <formula>"Alta"</formula>
    </cfRule>
  </conditionalFormatting>
  <conditionalFormatting sqref="BH81">
    <cfRule type="cellIs" dxfId="464" priority="1688" operator="equal">
      <formula>"Media"</formula>
    </cfRule>
  </conditionalFormatting>
  <conditionalFormatting sqref="BH81">
    <cfRule type="cellIs" dxfId="463" priority="1689" operator="equal">
      <formula>"Baja"</formula>
    </cfRule>
  </conditionalFormatting>
  <conditionalFormatting sqref="BH81">
    <cfRule type="cellIs" dxfId="462" priority="1690" operator="equal">
      <formula>"Muy Baja"</formula>
    </cfRule>
  </conditionalFormatting>
  <conditionalFormatting sqref="BK81">
    <cfRule type="cellIs" dxfId="461" priority="1691" operator="equal">
      <formula>"Catastrófico"</formula>
    </cfRule>
  </conditionalFormatting>
  <conditionalFormatting sqref="BK81">
    <cfRule type="cellIs" dxfId="460" priority="1692" operator="equal">
      <formula>"Mayor"</formula>
    </cfRule>
  </conditionalFormatting>
  <conditionalFormatting sqref="BK81">
    <cfRule type="cellIs" dxfId="459" priority="1693" operator="equal">
      <formula>"Moderado"</formula>
    </cfRule>
  </conditionalFormatting>
  <conditionalFormatting sqref="BK81">
    <cfRule type="cellIs" dxfId="458" priority="1694" operator="equal">
      <formula>"Menor"</formula>
    </cfRule>
  </conditionalFormatting>
  <conditionalFormatting sqref="BK81">
    <cfRule type="cellIs" dxfId="457" priority="1695" operator="equal">
      <formula>"Leve"</formula>
    </cfRule>
  </conditionalFormatting>
  <conditionalFormatting sqref="AG81:AG85">
    <cfRule type="containsText" dxfId="456" priority="1696" operator="containsText" text="❌">
      <formula>NOT(ISERROR(SEARCH(("❌"),(AG81))))</formula>
    </cfRule>
  </conditionalFormatting>
  <conditionalFormatting sqref="AH81">
    <cfRule type="cellIs" dxfId="455" priority="1697" operator="equal">
      <formula>"Catastrófico"</formula>
    </cfRule>
  </conditionalFormatting>
  <conditionalFormatting sqref="AH81">
    <cfRule type="cellIs" dxfId="454" priority="1698" operator="equal">
      <formula>"Mayor"</formula>
    </cfRule>
  </conditionalFormatting>
  <conditionalFormatting sqref="AH81">
    <cfRule type="cellIs" dxfId="453" priority="1699" operator="equal">
      <formula>"Moderado"</formula>
    </cfRule>
  </conditionalFormatting>
  <conditionalFormatting sqref="AH81">
    <cfRule type="cellIs" dxfId="452" priority="1700" operator="equal">
      <formula>"Menor"</formula>
    </cfRule>
  </conditionalFormatting>
  <conditionalFormatting sqref="AH81">
    <cfRule type="cellIs" dxfId="451" priority="1701" operator="equal">
      <formula>"Leve"</formula>
    </cfRule>
  </conditionalFormatting>
  <conditionalFormatting sqref="K81">
    <cfRule type="cellIs" dxfId="450" priority="1702" operator="equal">
      <formula>"Muy Alta"</formula>
    </cfRule>
  </conditionalFormatting>
  <conditionalFormatting sqref="K81">
    <cfRule type="cellIs" dxfId="449" priority="1703" operator="equal">
      <formula>"Alta"</formula>
    </cfRule>
  </conditionalFormatting>
  <conditionalFormatting sqref="K81">
    <cfRule type="cellIs" dxfId="448" priority="1704" operator="equal">
      <formula>"Media"</formula>
    </cfRule>
  </conditionalFormatting>
  <conditionalFormatting sqref="K81">
    <cfRule type="cellIs" dxfId="447" priority="1705" operator="equal">
      <formula>"Baja"</formula>
    </cfRule>
  </conditionalFormatting>
  <conditionalFormatting sqref="K81">
    <cfRule type="cellIs" dxfId="446" priority="1706" operator="equal">
      <formula>"Muy Baja"</formula>
    </cfRule>
  </conditionalFormatting>
  <conditionalFormatting sqref="BI81">
    <cfRule type="cellIs" dxfId="445" priority="1707" operator="equal">
      <formula>"Catastrófico"</formula>
    </cfRule>
  </conditionalFormatting>
  <conditionalFormatting sqref="BI81">
    <cfRule type="cellIs" dxfId="444" priority="1708" operator="equal">
      <formula>"Mayor"</formula>
    </cfRule>
  </conditionalFormatting>
  <conditionalFormatting sqref="BI81">
    <cfRule type="cellIs" dxfId="443" priority="1709" operator="equal">
      <formula>"Moderado"</formula>
    </cfRule>
  </conditionalFormatting>
  <conditionalFormatting sqref="BI81">
    <cfRule type="cellIs" dxfId="442" priority="1710" operator="equal">
      <formula>"Menor"</formula>
    </cfRule>
  </conditionalFormatting>
  <conditionalFormatting sqref="BI81">
    <cfRule type="cellIs" dxfId="441" priority="1711" operator="equal">
      <formula>"Leve"</formula>
    </cfRule>
  </conditionalFormatting>
  <conditionalFormatting sqref="K81:K85">
    <cfRule type="cellIs" dxfId="440" priority="1712" operator="equal">
      <formula>"Casi Seguro"</formula>
    </cfRule>
  </conditionalFormatting>
  <conditionalFormatting sqref="K81:K85">
    <cfRule type="cellIs" dxfId="439" priority="1713" operator="equal">
      <formula>"Probable"</formula>
    </cfRule>
  </conditionalFormatting>
  <conditionalFormatting sqref="K81:K85">
    <cfRule type="cellIs" dxfId="438" priority="1714" operator="equal">
      <formula>"Posible"</formula>
    </cfRule>
  </conditionalFormatting>
  <conditionalFormatting sqref="K81:K85">
    <cfRule type="cellIs" dxfId="437" priority="1715" operator="equal">
      <formula>"Rara vez"</formula>
    </cfRule>
  </conditionalFormatting>
  <conditionalFormatting sqref="K81:K85">
    <cfRule type="cellIs" dxfId="436" priority="1716" operator="equal">
      <formula>"Improbable"</formula>
    </cfRule>
  </conditionalFormatting>
  <conditionalFormatting sqref="K81:K85">
    <cfRule type="cellIs" dxfId="435" priority="1717" operator="equal">
      <formula>"Rara vez"</formula>
    </cfRule>
  </conditionalFormatting>
  <conditionalFormatting sqref="BI81:BI85">
    <cfRule type="cellIs" dxfId="434" priority="1718" operator="equal">
      <formula>"Casi Seguro"</formula>
    </cfRule>
  </conditionalFormatting>
  <conditionalFormatting sqref="BI81:BI85">
    <cfRule type="cellIs" dxfId="433" priority="1719" operator="equal">
      <formula>"Probable"</formula>
    </cfRule>
  </conditionalFormatting>
  <conditionalFormatting sqref="BI81:BI85">
    <cfRule type="cellIs" dxfId="432" priority="1720" operator="equal">
      <formula>"Posible"</formula>
    </cfRule>
  </conditionalFormatting>
  <conditionalFormatting sqref="BI81:BI85">
    <cfRule type="cellIs" dxfId="431" priority="1721" operator="equal">
      <formula>"Improbable"</formula>
    </cfRule>
  </conditionalFormatting>
  <conditionalFormatting sqref="BI81:BI85">
    <cfRule type="cellIs" dxfId="430" priority="1722" operator="equal">
      <formula>"Rara vez"</formula>
    </cfRule>
  </conditionalFormatting>
  <conditionalFormatting sqref="AJ81:AJ85">
    <cfRule type="cellIs" dxfId="429" priority="1723" operator="equal">
      <formula>"Moderada"</formula>
    </cfRule>
  </conditionalFormatting>
  <conditionalFormatting sqref="AJ81:AJ85">
    <cfRule type="cellIs" dxfId="428" priority="1724" operator="equal">
      <formula>"Alta"</formula>
    </cfRule>
  </conditionalFormatting>
  <conditionalFormatting sqref="AJ81:AJ85">
    <cfRule type="cellIs" dxfId="427" priority="1725" operator="equal">
      <formula>"Extrema"</formula>
    </cfRule>
  </conditionalFormatting>
  <conditionalFormatting sqref="BH81">
    <cfRule type="cellIs" dxfId="426" priority="1726" operator="equal">
      <formula>"Muy Alta"</formula>
    </cfRule>
  </conditionalFormatting>
  <conditionalFormatting sqref="BH81">
    <cfRule type="cellIs" dxfId="425" priority="1727" operator="equal">
      <formula>"Alta"</formula>
    </cfRule>
  </conditionalFormatting>
  <conditionalFormatting sqref="BH81">
    <cfRule type="cellIs" dxfId="424" priority="1728" operator="equal">
      <formula>"Media"</formula>
    </cfRule>
  </conditionalFormatting>
  <conditionalFormatting sqref="BH81">
    <cfRule type="cellIs" dxfId="423" priority="1729" operator="equal">
      <formula>"Baja"</formula>
    </cfRule>
  </conditionalFormatting>
  <conditionalFormatting sqref="BH81">
    <cfRule type="cellIs" dxfId="422" priority="1730" operator="equal">
      <formula>"Muy Baja"</formula>
    </cfRule>
  </conditionalFormatting>
  <conditionalFormatting sqref="BK81">
    <cfRule type="cellIs" dxfId="421" priority="1731" operator="equal">
      <formula>"Catastrófico"</formula>
    </cfRule>
  </conditionalFormatting>
  <conditionalFormatting sqref="BK81">
    <cfRule type="cellIs" dxfId="420" priority="1732" operator="equal">
      <formula>"Mayor"</formula>
    </cfRule>
  </conditionalFormatting>
  <conditionalFormatting sqref="BK81">
    <cfRule type="cellIs" dxfId="419" priority="1733" operator="equal">
      <formula>"Moderado"</formula>
    </cfRule>
  </conditionalFormatting>
  <conditionalFormatting sqref="BK81">
    <cfRule type="cellIs" dxfId="418" priority="1734" operator="equal">
      <formula>"Menor"</formula>
    </cfRule>
  </conditionalFormatting>
  <conditionalFormatting sqref="BK81">
    <cfRule type="cellIs" dxfId="417" priority="1735" operator="equal">
      <formula>"Leve"</formula>
    </cfRule>
  </conditionalFormatting>
  <conditionalFormatting sqref="BI81">
    <cfRule type="cellIs" dxfId="416" priority="1736" operator="equal">
      <formula>"Catastrófico"</formula>
    </cfRule>
  </conditionalFormatting>
  <conditionalFormatting sqref="BI81">
    <cfRule type="cellIs" dxfId="415" priority="1737" operator="equal">
      <formula>"Mayor"</formula>
    </cfRule>
  </conditionalFormatting>
  <conditionalFormatting sqref="BI81">
    <cfRule type="cellIs" dxfId="414" priority="1738" operator="equal">
      <formula>"Moderado"</formula>
    </cfRule>
  </conditionalFormatting>
  <conditionalFormatting sqref="BI81">
    <cfRule type="cellIs" dxfId="413" priority="1739" operator="equal">
      <formula>"Menor"</formula>
    </cfRule>
  </conditionalFormatting>
  <conditionalFormatting sqref="BI81">
    <cfRule type="cellIs" dxfId="412" priority="1740" operator="equal">
      <formula>"Leve"</formula>
    </cfRule>
  </conditionalFormatting>
  <conditionalFormatting sqref="BI81:BI85">
    <cfRule type="cellIs" dxfId="411" priority="1741" operator="equal">
      <formula>"Casi Seguro"</formula>
    </cfRule>
  </conditionalFormatting>
  <conditionalFormatting sqref="BI81:BI85">
    <cfRule type="cellIs" dxfId="410" priority="1742" operator="equal">
      <formula>"Probable"</formula>
    </cfRule>
  </conditionalFormatting>
  <conditionalFormatting sqref="BI81:BI85">
    <cfRule type="cellIs" dxfId="409" priority="1743" operator="equal">
      <formula>"Posible"</formula>
    </cfRule>
  </conditionalFormatting>
  <conditionalFormatting sqref="BI81:BI85">
    <cfRule type="cellIs" dxfId="408" priority="1744" operator="equal">
      <formula>"Improbable"</formula>
    </cfRule>
  </conditionalFormatting>
  <conditionalFormatting sqref="BI81:BI85">
    <cfRule type="cellIs" dxfId="407" priority="1745" operator="equal">
      <formula>"Rara vez"</formula>
    </cfRule>
  </conditionalFormatting>
  <conditionalFormatting sqref="BH81">
    <cfRule type="cellIs" dxfId="406" priority="1746" operator="equal">
      <formula>"Muy Alta"</formula>
    </cfRule>
  </conditionalFormatting>
  <conditionalFormatting sqref="BH81">
    <cfRule type="cellIs" dxfId="405" priority="1747" operator="equal">
      <formula>"Alta"</formula>
    </cfRule>
  </conditionalFormatting>
  <conditionalFormatting sqref="BH81">
    <cfRule type="cellIs" dxfId="404" priority="1748" operator="equal">
      <formula>"Media"</formula>
    </cfRule>
  </conditionalFormatting>
  <conditionalFormatting sqref="BH81">
    <cfRule type="cellIs" dxfId="403" priority="1749" operator="equal">
      <formula>"Baja"</formula>
    </cfRule>
  </conditionalFormatting>
  <conditionalFormatting sqref="BH81">
    <cfRule type="cellIs" dxfId="402" priority="1750" operator="equal">
      <formula>"Muy Baja"</formula>
    </cfRule>
  </conditionalFormatting>
  <conditionalFormatting sqref="BK81">
    <cfRule type="cellIs" dxfId="401" priority="1751" operator="equal">
      <formula>"Catastrófico"</formula>
    </cfRule>
  </conditionalFormatting>
  <conditionalFormatting sqref="BK81">
    <cfRule type="cellIs" dxfId="400" priority="1752" operator="equal">
      <formula>"Mayor"</formula>
    </cfRule>
  </conditionalFormatting>
  <conditionalFormatting sqref="BK81">
    <cfRule type="cellIs" dxfId="399" priority="1753" operator="equal">
      <formula>"Moderado"</formula>
    </cfRule>
  </conditionalFormatting>
  <conditionalFormatting sqref="BK81">
    <cfRule type="cellIs" dxfId="398" priority="1754" operator="equal">
      <formula>"Menor"</formula>
    </cfRule>
  </conditionalFormatting>
  <conditionalFormatting sqref="BK81">
    <cfRule type="cellIs" dxfId="397" priority="1755" operator="equal">
      <formula>"Leve"</formula>
    </cfRule>
  </conditionalFormatting>
  <conditionalFormatting sqref="K81">
    <cfRule type="cellIs" dxfId="396" priority="1756" operator="equal">
      <formula>"Muy Alta"</formula>
    </cfRule>
  </conditionalFormatting>
  <conditionalFormatting sqref="K81">
    <cfRule type="cellIs" dxfId="395" priority="1757" operator="equal">
      <formula>"Alta"</formula>
    </cfRule>
  </conditionalFormatting>
  <conditionalFormatting sqref="K81">
    <cfRule type="cellIs" dxfId="394" priority="1758" operator="equal">
      <formula>"Media"</formula>
    </cfRule>
  </conditionalFormatting>
  <conditionalFormatting sqref="K81">
    <cfRule type="cellIs" dxfId="393" priority="1759" operator="equal">
      <formula>"Baja"</formula>
    </cfRule>
  </conditionalFormatting>
  <conditionalFormatting sqref="K81">
    <cfRule type="cellIs" dxfId="392" priority="1760" operator="equal">
      <formula>"Muy Baja"</formula>
    </cfRule>
  </conditionalFormatting>
  <conditionalFormatting sqref="BI81">
    <cfRule type="cellIs" dxfId="391" priority="1761" operator="equal">
      <formula>"Catastrófico"</formula>
    </cfRule>
  </conditionalFormatting>
  <conditionalFormatting sqref="BI81">
    <cfRule type="cellIs" dxfId="390" priority="1762" operator="equal">
      <formula>"Mayor"</formula>
    </cfRule>
  </conditionalFormatting>
  <conditionalFormatting sqref="BI81">
    <cfRule type="cellIs" dxfId="389" priority="1763" operator="equal">
      <formula>"Moderado"</formula>
    </cfRule>
  </conditionalFormatting>
  <conditionalFormatting sqref="BI81">
    <cfRule type="cellIs" dxfId="388" priority="1764" operator="equal">
      <formula>"Menor"</formula>
    </cfRule>
  </conditionalFormatting>
  <conditionalFormatting sqref="BI81">
    <cfRule type="cellIs" dxfId="387" priority="1765" operator="equal">
      <formula>"Leve"</formula>
    </cfRule>
  </conditionalFormatting>
  <conditionalFormatting sqref="K81">
    <cfRule type="cellIs" dxfId="386" priority="1766" operator="equal">
      <formula>"Casi Seguro"</formula>
    </cfRule>
  </conditionalFormatting>
  <conditionalFormatting sqref="K81">
    <cfRule type="cellIs" dxfId="385" priority="1767" operator="equal">
      <formula>"Probable"</formula>
    </cfRule>
  </conditionalFormatting>
  <conditionalFormatting sqref="K81">
    <cfRule type="cellIs" dxfId="384" priority="1768" operator="equal">
      <formula>"Posible"</formula>
    </cfRule>
  </conditionalFormatting>
  <conditionalFormatting sqref="K81">
    <cfRule type="cellIs" dxfId="383" priority="1769" operator="equal">
      <formula>"Rara vez"</formula>
    </cfRule>
  </conditionalFormatting>
  <conditionalFormatting sqref="K81">
    <cfRule type="cellIs" dxfId="382" priority="1770" operator="equal">
      <formula>"Improbable"</formula>
    </cfRule>
  </conditionalFormatting>
  <conditionalFormatting sqref="K81">
    <cfRule type="cellIs" dxfId="381" priority="1771" operator="equal">
      <formula>"Rara vez"</formula>
    </cfRule>
  </conditionalFormatting>
  <conditionalFormatting sqref="BI81:BI85">
    <cfRule type="cellIs" dxfId="380" priority="1772" operator="equal">
      <formula>"Casi Seguro"</formula>
    </cfRule>
  </conditionalFormatting>
  <conditionalFormatting sqref="BI81:BI85">
    <cfRule type="cellIs" dxfId="379" priority="1773" operator="equal">
      <formula>"Probable"</formula>
    </cfRule>
  </conditionalFormatting>
  <conditionalFormatting sqref="BI81:BI85">
    <cfRule type="cellIs" dxfId="378" priority="1774" operator="equal">
      <formula>"Posible"</formula>
    </cfRule>
  </conditionalFormatting>
  <conditionalFormatting sqref="BI81:BI85">
    <cfRule type="cellIs" dxfId="377" priority="1775" operator="equal">
      <formula>"Improbable"</formula>
    </cfRule>
  </conditionalFormatting>
  <conditionalFormatting sqref="BI81:BI85">
    <cfRule type="cellIs" dxfId="376" priority="1776" operator="equal">
      <formula>"Rara vez"</formula>
    </cfRule>
  </conditionalFormatting>
  <conditionalFormatting sqref="AJ81">
    <cfRule type="cellIs" dxfId="375" priority="1777" operator="equal">
      <formula>"Extremo"</formula>
    </cfRule>
  </conditionalFormatting>
  <conditionalFormatting sqref="AJ81">
    <cfRule type="cellIs" dxfId="374" priority="1778" operator="equal">
      <formula>"Alto"</formula>
    </cfRule>
  </conditionalFormatting>
  <conditionalFormatting sqref="AJ81">
    <cfRule type="cellIs" dxfId="373" priority="1779" operator="equal">
      <formula>"Moderado"</formula>
    </cfRule>
  </conditionalFormatting>
  <conditionalFormatting sqref="AJ81">
    <cfRule type="cellIs" dxfId="372" priority="1780" operator="equal">
      <formula>"Bajo"</formula>
    </cfRule>
  </conditionalFormatting>
  <conditionalFormatting sqref="BH81">
    <cfRule type="cellIs" dxfId="371" priority="1781" operator="equal">
      <formula>"Muy Alta"</formula>
    </cfRule>
  </conditionalFormatting>
  <conditionalFormatting sqref="BH81">
    <cfRule type="cellIs" dxfId="370" priority="1782" operator="equal">
      <formula>"Alta"</formula>
    </cfRule>
  </conditionalFormatting>
  <conditionalFormatting sqref="BH81">
    <cfRule type="cellIs" dxfId="369" priority="1783" operator="equal">
      <formula>"Media"</formula>
    </cfRule>
  </conditionalFormatting>
  <conditionalFormatting sqref="BH81">
    <cfRule type="cellIs" dxfId="368" priority="1784" operator="equal">
      <formula>"Baja"</formula>
    </cfRule>
  </conditionalFormatting>
  <conditionalFormatting sqref="BH81">
    <cfRule type="cellIs" dxfId="367" priority="1785" operator="equal">
      <formula>"Muy Baja"</formula>
    </cfRule>
  </conditionalFormatting>
  <conditionalFormatting sqref="BK81">
    <cfRule type="cellIs" dxfId="366" priority="1786" operator="equal">
      <formula>"Catastrófico"</formula>
    </cfRule>
  </conditionalFormatting>
  <conditionalFormatting sqref="BK81">
    <cfRule type="cellIs" dxfId="365" priority="1787" operator="equal">
      <formula>"Mayor"</formula>
    </cfRule>
  </conditionalFormatting>
  <conditionalFormatting sqref="BK81">
    <cfRule type="cellIs" dxfId="364" priority="1788" operator="equal">
      <formula>"Moderado"</formula>
    </cfRule>
  </conditionalFormatting>
  <conditionalFormatting sqref="BK81">
    <cfRule type="cellIs" dxfId="363" priority="1789" operator="equal">
      <formula>"Menor"</formula>
    </cfRule>
  </conditionalFormatting>
  <conditionalFormatting sqref="BK81">
    <cfRule type="cellIs" dxfId="362" priority="1790" operator="equal">
      <formula>"Leve"</formula>
    </cfRule>
  </conditionalFormatting>
  <conditionalFormatting sqref="AG81:AG85">
    <cfRule type="containsText" dxfId="361" priority="1791" operator="containsText" text="❌">
      <formula>NOT(ISERROR(SEARCH(("❌"),(AG81))))</formula>
    </cfRule>
  </conditionalFormatting>
  <conditionalFormatting sqref="AH81">
    <cfRule type="cellIs" dxfId="360" priority="1792" operator="equal">
      <formula>"Catastrófico"</formula>
    </cfRule>
  </conditionalFormatting>
  <conditionalFormatting sqref="AH81">
    <cfRule type="cellIs" dxfId="359" priority="1793" operator="equal">
      <formula>"Mayor"</formula>
    </cfRule>
  </conditionalFormatting>
  <conditionalFormatting sqref="AH81">
    <cfRule type="cellIs" dxfId="358" priority="1794" operator="equal">
      <formula>"Moderado"</formula>
    </cfRule>
  </conditionalFormatting>
  <conditionalFormatting sqref="AH81">
    <cfRule type="cellIs" dxfId="357" priority="1795" operator="equal">
      <formula>"Menor"</formula>
    </cfRule>
  </conditionalFormatting>
  <conditionalFormatting sqref="AH81">
    <cfRule type="cellIs" dxfId="356" priority="1796" operator="equal">
      <formula>"Leve"</formula>
    </cfRule>
  </conditionalFormatting>
  <conditionalFormatting sqref="K81">
    <cfRule type="cellIs" dxfId="355" priority="1797" operator="equal">
      <formula>"Muy Alta"</formula>
    </cfRule>
  </conditionalFormatting>
  <conditionalFormatting sqref="K81">
    <cfRule type="cellIs" dxfId="354" priority="1798" operator="equal">
      <formula>"Alta"</formula>
    </cfRule>
  </conditionalFormatting>
  <conditionalFormatting sqref="K81">
    <cfRule type="cellIs" dxfId="353" priority="1799" operator="equal">
      <formula>"Media"</formula>
    </cfRule>
  </conditionalFormatting>
  <conditionalFormatting sqref="K81">
    <cfRule type="cellIs" dxfId="352" priority="1800" operator="equal">
      <formula>"Baja"</formula>
    </cfRule>
  </conditionalFormatting>
  <conditionalFormatting sqref="K81">
    <cfRule type="cellIs" dxfId="351" priority="1801" operator="equal">
      <formula>"Muy Baja"</formula>
    </cfRule>
  </conditionalFormatting>
  <conditionalFormatting sqref="BI81">
    <cfRule type="cellIs" dxfId="350" priority="1802" operator="equal">
      <formula>"Catastrófico"</formula>
    </cfRule>
  </conditionalFormatting>
  <conditionalFormatting sqref="BI81">
    <cfRule type="cellIs" dxfId="349" priority="1803" operator="equal">
      <formula>"Mayor"</formula>
    </cfRule>
  </conditionalFormatting>
  <conditionalFormatting sqref="BI81">
    <cfRule type="cellIs" dxfId="348" priority="1804" operator="equal">
      <formula>"Moderado"</formula>
    </cfRule>
  </conditionalFormatting>
  <conditionalFormatting sqref="BI81">
    <cfRule type="cellIs" dxfId="347" priority="1805" operator="equal">
      <formula>"Menor"</formula>
    </cfRule>
  </conditionalFormatting>
  <conditionalFormatting sqref="BI81">
    <cfRule type="cellIs" dxfId="346" priority="1806" operator="equal">
      <formula>"Leve"</formula>
    </cfRule>
  </conditionalFormatting>
  <conditionalFormatting sqref="K81:K85">
    <cfRule type="cellIs" dxfId="345" priority="1807" operator="equal">
      <formula>"Casi Seguro"</formula>
    </cfRule>
  </conditionalFormatting>
  <conditionalFormatting sqref="K81:K85">
    <cfRule type="cellIs" dxfId="344" priority="1808" operator="equal">
      <formula>"Probable"</formula>
    </cfRule>
  </conditionalFormatting>
  <conditionalFormatting sqref="K81:K85">
    <cfRule type="cellIs" dxfId="343" priority="1809" operator="equal">
      <formula>"Posible"</formula>
    </cfRule>
  </conditionalFormatting>
  <conditionalFormatting sqref="K81:K85">
    <cfRule type="cellIs" dxfId="342" priority="1810" operator="equal">
      <formula>"Rara vez"</formula>
    </cfRule>
  </conditionalFormatting>
  <conditionalFormatting sqref="K81:K85">
    <cfRule type="cellIs" dxfId="341" priority="1811" operator="equal">
      <formula>"Improbable"</formula>
    </cfRule>
  </conditionalFormatting>
  <conditionalFormatting sqref="K81:K85">
    <cfRule type="cellIs" dxfId="340" priority="1812" operator="equal">
      <formula>"Rara vez"</formula>
    </cfRule>
  </conditionalFormatting>
  <conditionalFormatting sqref="BI81:BI85">
    <cfRule type="cellIs" dxfId="339" priority="1813" operator="equal">
      <formula>"Casi Seguro"</formula>
    </cfRule>
  </conditionalFormatting>
  <conditionalFormatting sqref="BI81:BI85">
    <cfRule type="cellIs" dxfId="338" priority="1814" operator="equal">
      <formula>"Probable"</formula>
    </cfRule>
  </conditionalFormatting>
  <conditionalFormatting sqref="BI81:BI85">
    <cfRule type="cellIs" dxfId="337" priority="1815" operator="equal">
      <formula>"Posible"</formula>
    </cfRule>
  </conditionalFormatting>
  <conditionalFormatting sqref="BI81:BI85">
    <cfRule type="cellIs" dxfId="336" priority="1816" operator="equal">
      <formula>"Improbable"</formula>
    </cfRule>
  </conditionalFormatting>
  <conditionalFormatting sqref="BI81:BI85">
    <cfRule type="cellIs" dxfId="335" priority="1817" operator="equal">
      <formula>"Rara vez"</formula>
    </cfRule>
  </conditionalFormatting>
  <conditionalFormatting sqref="AJ81:AJ85">
    <cfRule type="cellIs" dxfId="334" priority="1818" operator="equal">
      <formula>"Moderada"</formula>
    </cfRule>
  </conditionalFormatting>
  <conditionalFormatting sqref="AJ81:AJ85">
    <cfRule type="cellIs" dxfId="333" priority="1819" operator="equal">
      <formula>"Alta"</formula>
    </cfRule>
  </conditionalFormatting>
  <conditionalFormatting sqref="AJ81:AJ85">
    <cfRule type="cellIs" dxfId="332" priority="1820" operator="equal">
      <formula>"Extrema"</formula>
    </cfRule>
  </conditionalFormatting>
  <conditionalFormatting sqref="AJ18">
    <cfRule type="cellIs" dxfId="331" priority="1821" operator="equal">
      <formula>"Extremo"</formula>
    </cfRule>
  </conditionalFormatting>
  <conditionalFormatting sqref="AJ18">
    <cfRule type="cellIs" dxfId="330" priority="1822" operator="equal">
      <formula>"Alto"</formula>
    </cfRule>
  </conditionalFormatting>
  <conditionalFormatting sqref="AJ18">
    <cfRule type="cellIs" dxfId="329" priority="1823" operator="equal">
      <formula>"Moderado"</formula>
    </cfRule>
  </conditionalFormatting>
  <conditionalFormatting sqref="AJ18">
    <cfRule type="cellIs" dxfId="328" priority="1824" operator="equal">
      <formula>"Bajo"</formula>
    </cfRule>
  </conditionalFormatting>
  <conditionalFormatting sqref="BH18">
    <cfRule type="cellIs" dxfId="327" priority="1825" operator="equal">
      <formula>"Muy Alta"</formula>
    </cfRule>
  </conditionalFormatting>
  <conditionalFormatting sqref="BH18">
    <cfRule type="cellIs" dxfId="326" priority="1826" operator="equal">
      <formula>"Alta"</formula>
    </cfRule>
  </conditionalFormatting>
  <conditionalFormatting sqref="BH18">
    <cfRule type="cellIs" dxfId="325" priority="1827" operator="equal">
      <formula>"Media"</formula>
    </cfRule>
  </conditionalFormatting>
  <conditionalFormatting sqref="BH18">
    <cfRule type="cellIs" dxfId="324" priority="1828" operator="equal">
      <formula>"Baja"</formula>
    </cfRule>
  </conditionalFormatting>
  <conditionalFormatting sqref="BH18">
    <cfRule type="cellIs" dxfId="323" priority="1829" operator="equal">
      <formula>"Muy Baja"</formula>
    </cfRule>
  </conditionalFormatting>
  <conditionalFormatting sqref="BK18">
    <cfRule type="cellIs" dxfId="322" priority="1830" operator="equal">
      <formula>"Catastrófico"</formula>
    </cfRule>
  </conditionalFormatting>
  <conditionalFormatting sqref="BK18">
    <cfRule type="cellIs" dxfId="321" priority="1831" operator="equal">
      <formula>"Mayor"</formula>
    </cfRule>
  </conditionalFormatting>
  <conditionalFormatting sqref="BK18">
    <cfRule type="cellIs" dxfId="320" priority="1832" operator="equal">
      <formula>"Moderado"</formula>
    </cfRule>
  </conditionalFormatting>
  <conditionalFormatting sqref="BK18">
    <cfRule type="cellIs" dxfId="319" priority="1833" operator="equal">
      <formula>"Menor"</formula>
    </cfRule>
  </conditionalFormatting>
  <conditionalFormatting sqref="BK18">
    <cfRule type="cellIs" dxfId="318" priority="1834" operator="equal">
      <formula>"Leve"</formula>
    </cfRule>
  </conditionalFormatting>
  <conditionalFormatting sqref="BM18">
    <cfRule type="cellIs" dxfId="317" priority="1835" operator="equal">
      <formula>"Extremo"</formula>
    </cfRule>
  </conditionalFormatting>
  <conditionalFormatting sqref="BM18">
    <cfRule type="cellIs" dxfId="316" priority="1836" operator="equal">
      <formula>"Alto"</formula>
    </cfRule>
  </conditionalFormatting>
  <conditionalFormatting sqref="BM18">
    <cfRule type="cellIs" dxfId="315" priority="1837" operator="equal">
      <formula>"Moderado"</formula>
    </cfRule>
  </conditionalFormatting>
  <conditionalFormatting sqref="BM18">
    <cfRule type="cellIs" dxfId="314" priority="1838" operator="equal">
      <formula>"Bajo"</formula>
    </cfRule>
  </conditionalFormatting>
  <conditionalFormatting sqref="AG18:AG21">
    <cfRule type="containsText" dxfId="313" priority="1839" operator="containsText" text="❌">
      <formula>NOT(ISERROR(SEARCH(("❌"),(AG18))))</formula>
    </cfRule>
  </conditionalFormatting>
  <conditionalFormatting sqref="K18">
    <cfRule type="cellIs" dxfId="312" priority="1840" operator="equal">
      <formula>"Muy Alta"</formula>
    </cfRule>
  </conditionalFormatting>
  <conditionalFormatting sqref="K18">
    <cfRule type="cellIs" dxfId="311" priority="1841" operator="equal">
      <formula>"Alta"</formula>
    </cfRule>
  </conditionalFormatting>
  <conditionalFormatting sqref="K18">
    <cfRule type="cellIs" dxfId="310" priority="1842" operator="equal">
      <formula>"Media"</formula>
    </cfRule>
  </conditionalFormatting>
  <conditionalFormatting sqref="K18">
    <cfRule type="cellIs" dxfId="309" priority="1843" operator="equal">
      <formula>"Baja"</formula>
    </cfRule>
  </conditionalFormatting>
  <conditionalFormatting sqref="K18">
    <cfRule type="cellIs" dxfId="308" priority="1844" operator="equal">
      <formula>"Muy Baja"</formula>
    </cfRule>
  </conditionalFormatting>
  <conditionalFormatting sqref="AH18">
    <cfRule type="cellIs" dxfId="307" priority="1845" operator="equal">
      <formula>"Catastrófico"</formula>
    </cfRule>
  </conditionalFormatting>
  <conditionalFormatting sqref="AH18">
    <cfRule type="cellIs" dxfId="306" priority="1846" operator="equal">
      <formula>"Mayor"</formula>
    </cfRule>
  </conditionalFormatting>
  <conditionalFormatting sqref="AH18">
    <cfRule type="cellIs" dxfId="305" priority="1847" operator="equal">
      <formula>"Moderado"</formula>
    </cfRule>
  </conditionalFormatting>
  <conditionalFormatting sqref="AH18">
    <cfRule type="cellIs" dxfId="304" priority="1848" operator="equal">
      <formula>"Menor"</formula>
    </cfRule>
  </conditionalFormatting>
  <conditionalFormatting sqref="AH18">
    <cfRule type="cellIs" dxfId="303" priority="1849" operator="equal">
      <formula>"Leve"</formula>
    </cfRule>
  </conditionalFormatting>
  <conditionalFormatting sqref="BM18:BM21">
    <cfRule type="cellIs" dxfId="302" priority="1850" operator="equal">
      <formula>"Extremo"</formula>
    </cfRule>
  </conditionalFormatting>
  <conditionalFormatting sqref="BM18:BM21">
    <cfRule type="cellIs" dxfId="301" priority="1851" operator="equal">
      <formula>"Extremo"</formula>
    </cfRule>
  </conditionalFormatting>
  <conditionalFormatting sqref="BM18:BM21">
    <cfRule type="cellIs" dxfId="300" priority="1852" operator="equal">
      <formula>"Alta"</formula>
    </cfRule>
  </conditionalFormatting>
  <conditionalFormatting sqref="K18:K21">
    <cfRule type="cellIs" dxfId="299" priority="1853" operator="equal">
      <formula>"Casi Seguro"</formula>
    </cfRule>
  </conditionalFormatting>
  <conditionalFormatting sqref="K18:K21">
    <cfRule type="cellIs" dxfId="298" priority="1854" operator="equal">
      <formula>"Probable"</formula>
    </cfRule>
  </conditionalFormatting>
  <conditionalFormatting sqref="K18:K21">
    <cfRule type="cellIs" dxfId="297" priority="1855" operator="equal">
      <formula>"Posible"</formula>
    </cfRule>
  </conditionalFormatting>
  <conditionalFormatting sqref="K18:K21">
    <cfRule type="cellIs" dxfId="296" priority="1856" operator="equal">
      <formula>"Rara vez"</formula>
    </cfRule>
  </conditionalFormatting>
  <conditionalFormatting sqref="K18:K21">
    <cfRule type="cellIs" dxfId="295" priority="1857" operator="equal">
      <formula>"Improbable"</formula>
    </cfRule>
  </conditionalFormatting>
  <conditionalFormatting sqref="K18:K21">
    <cfRule type="cellIs" dxfId="294" priority="1858" operator="equal">
      <formula>"Rara vez"</formula>
    </cfRule>
  </conditionalFormatting>
  <conditionalFormatting sqref="AJ18:AJ21">
    <cfRule type="cellIs" dxfId="293" priority="1859" operator="equal">
      <formula>"Moderada"</formula>
    </cfRule>
  </conditionalFormatting>
  <conditionalFormatting sqref="AJ18:AJ21">
    <cfRule type="cellIs" dxfId="292" priority="1860" operator="equal">
      <formula>"Alta"</formula>
    </cfRule>
  </conditionalFormatting>
  <conditionalFormatting sqref="AJ18:AJ21">
    <cfRule type="cellIs" dxfId="291" priority="1861" operator="equal">
      <formula>"Extrema"</formula>
    </cfRule>
  </conditionalFormatting>
  <conditionalFormatting sqref="AJ25">
    <cfRule type="cellIs" dxfId="290" priority="1862" operator="equal">
      <formula>"Extremo"</formula>
    </cfRule>
  </conditionalFormatting>
  <conditionalFormatting sqref="AJ25">
    <cfRule type="cellIs" dxfId="289" priority="1863" operator="equal">
      <formula>"Alto"</formula>
    </cfRule>
  </conditionalFormatting>
  <conditionalFormatting sqref="AJ25">
    <cfRule type="cellIs" dxfId="288" priority="1864" operator="equal">
      <formula>"Moderado"</formula>
    </cfRule>
  </conditionalFormatting>
  <conditionalFormatting sqref="AJ25">
    <cfRule type="cellIs" dxfId="287" priority="1865" operator="equal">
      <formula>"Bajo"</formula>
    </cfRule>
  </conditionalFormatting>
  <conditionalFormatting sqref="BH25">
    <cfRule type="cellIs" dxfId="286" priority="1866" operator="equal">
      <formula>"Muy Alta"</formula>
    </cfRule>
  </conditionalFormatting>
  <conditionalFormatting sqref="BH25">
    <cfRule type="cellIs" dxfId="285" priority="1867" operator="equal">
      <formula>"Alta"</formula>
    </cfRule>
  </conditionalFormatting>
  <conditionalFormatting sqref="BH25">
    <cfRule type="cellIs" dxfId="284" priority="1868" operator="equal">
      <formula>"Media"</formula>
    </cfRule>
  </conditionalFormatting>
  <conditionalFormatting sqref="BH25">
    <cfRule type="cellIs" dxfId="283" priority="1869" operator="equal">
      <formula>"Baja"</formula>
    </cfRule>
  </conditionalFormatting>
  <conditionalFormatting sqref="BH25">
    <cfRule type="cellIs" dxfId="282" priority="1870" operator="equal">
      <formula>"Muy Baja"</formula>
    </cfRule>
  </conditionalFormatting>
  <conditionalFormatting sqref="BK25">
    <cfRule type="cellIs" dxfId="281" priority="1871" operator="equal">
      <formula>"Catastrófico"</formula>
    </cfRule>
  </conditionalFormatting>
  <conditionalFormatting sqref="BK25">
    <cfRule type="cellIs" dxfId="280" priority="1872" operator="equal">
      <formula>"Mayor"</formula>
    </cfRule>
  </conditionalFormatting>
  <conditionalFormatting sqref="BK25">
    <cfRule type="cellIs" dxfId="279" priority="1873" operator="equal">
      <formula>"Moderado"</formula>
    </cfRule>
  </conditionalFormatting>
  <conditionalFormatting sqref="BK25">
    <cfRule type="cellIs" dxfId="278" priority="1874" operator="equal">
      <formula>"Menor"</formula>
    </cfRule>
  </conditionalFormatting>
  <conditionalFormatting sqref="BK25">
    <cfRule type="cellIs" dxfId="277" priority="1875" operator="equal">
      <formula>"Leve"</formula>
    </cfRule>
  </conditionalFormatting>
  <conditionalFormatting sqref="BM25">
    <cfRule type="cellIs" dxfId="276" priority="1876" operator="equal">
      <formula>"Extremo"</formula>
    </cfRule>
  </conditionalFormatting>
  <conditionalFormatting sqref="BM25">
    <cfRule type="cellIs" dxfId="275" priority="1877" operator="equal">
      <formula>"Alto"</formula>
    </cfRule>
  </conditionalFormatting>
  <conditionalFormatting sqref="BM25">
    <cfRule type="cellIs" dxfId="274" priority="1878" operator="equal">
      <formula>"Moderado"</formula>
    </cfRule>
  </conditionalFormatting>
  <conditionalFormatting sqref="BM25">
    <cfRule type="cellIs" dxfId="273" priority="1879" operator="equal">
      <formula>"Bajo"</formula>
    </cfRule>
  </conditionalFormatting>
  <conditionalFormatting sqref="AG25:AG30">
    <cfRule type="containsText" dxfId="272" priority="1880" operator="containsText" text="❌">
      <formula>NOT(ISERROR(SEARCH(("❌"),(AG25))))</formula>
    </cfRule>
  </conditionalFormatting>
  <conditionalFormatting sqref="AH25">
    <cfRule type="cellIs" dxfId="271" priority="1881" operator="equal">
      <formula>"Catastrófico"</formula>
    </cfRule>
  </conditionalFormatting>
  <conditionalFormatting sqref="AH25">
    <cfRule type="cellIs" dxfId="270" priority="1882" operator="equal">
      <formula>"Mayor"</formula>
    </cfRule>
  </conditionalFormatting>
  <conditionalFormatting sqref="AH25">
    <cfRule type="cellIs" dxfId="269" priority="1883" operator="equal">
      <formula>"Moderado"</formula>
    </cfRule>
  </conditionalFormatting>
  <conditionalFormatting sqref="AH25">
    <cfRule type="cellIs" dxfId="268" priority="1884" operator="equal">
      <formula>"Menor"</formula>
    </cfRule>
  </conditionalFormatting>
  <conditionalFormatting sqref="AH25">
    <cfRule type="cellIs" dxfId="267" priority="1885" operator="equal">
      <formula>"Leve"</formula>
    </cfRule>
  </conditionalFormatting>
  <conditionalFormatting sqref="K25">
    <cfRule type="cellIs" dxfId="266" priority="1886" operator="equal">
      <formula>"Muy Alta"</formula>
    </cfRule>
  </conditionalFormatting>
  <conditionalFormatting sqref="K25">
    <cfRule type="cellIs" dxfId="265" priority="1887" operator="equal">
      <formula>"Alta"</formula>
    </cfRule>
  </conditionalFormatting>
  <conditionalFormatting sqref="K25">
    <cfRule type="cellIs" dxfId="264" priority="1888" operator="equal">
      <formula>"Media"</formula>
    </cfRule>
  </conditionalFormatting>
  <conditionalFormatting sqref="K25">
    <cfRule type="cellIs" dxfId="263" priority="1889" operator="equal">
      <formula>"Baja"</formula>
    </cfRule>
  </conditionalFormatting>
  <conditionalFormatting sqref="K25">
    <cfRule type="cellIs" dxfId="262" priority="1890" operator="equal">
      <formula>"Muy Baja"</formula>
    </cfRule>
  </conditionalFormatting>
  <conditionalFormatting sqref="BI25">
    <cfRule type="cellIs" dxfId="261" priority="1891" operator="equal">
      <formula>"Catastrófico"</formula>
    </cfRule>
  </conditionalFormatting>
  <conditionalFormatting sqref="BI25">
    <cfRule type="cellIs" dxfId="260" priority="1892" operator="equal">
      <formula>"Mayor"</formula>
    </cfRule>
  </conditionalFormatting>
  <conditionalFormatting sqref="BI25">
    <cfRule type="cellIs" dxfId="259" priority="1893" operator="equal">
      <formula>"Moderado"</formula>
    </cfRule>
  </conditionalFormatting>
  <conditionalFormatting sqref="BI25">
    <cfRule type="cellIs" dxfId="258" priority="1894" operator="equal">
      <formula>"Menor"</formula>
    </cfRule>
  </conditionalFormatting>
  <conditionalFormatting sqref="BI25">
    <cfRule type="cellIs" dxfId="257" priority="1895" operator="equal">
      <formula>"Leve"</formula>
    </cfRule>
  </conditionalFormatting>
  <conditionalFormatting sqref="BM25:BM30">
    <cfRule type="cellIs" dxfId="256" priority="1896" operator="equal">
      <formula>"Extremo"</formula>
    </cfRule>
  </conditionalFormatting>
  <conditionalFormatting sqref="BM25:BM30">
    <cfRule type="cellIs" dxfId="255" priority="1897" operator="equal">
      <formula>"Extremo"</formula>
    </cfRule>
  </conditionalFormatting>
  <conditionalFormatting sqref="BM25:BM30">
    <cfRule type="cellIs" dxfId="254" priority="1898" operator="equal">
      <formula>"Alta"</formula>
    </cfRule>
  </conditionalFormatting>
  <conditionalFormatting sqref="K25:K30 BI25:BI30">
    <cfRule type="cellIs" dxfId="253" priority="1899" operator="equal">
      <formula>"Casi Seguro"</formula>
    </cfRule>
  </conditionalFormatting>
  <conditionalFormatting sqref="K25:K30">
    <cfRule type="cellIs" dxfId="252" priority="1900" operator="equal">
      <formula>"Probable"</formula>
    </cfRule>
  </conditionalFormatting>
  <conditionalFormatting sqref="K25:K30 BI25:BI30">
    <cfRule type="cellIs" dxfId="251" priority="1901" operator="equal">
      <formula>"Posible"</formula>
    </cfRule>
  </conditionalFormatting>
  <conditionalFormatting sqref="K25:K30">
    <cfRule type="cellIs" dxfId="250" priority="1902" operator="equal">
      <formula>"Rara vez"</formula>
    </cfRule>
  </conditionalFormatting>
  <conditionalFormatting sqref="K25:K30">
    <cfRule type="cellIs" dxfId="249" priority="1903" operator="equal">
      <formula>"Improbable"</formula>
    </cfRule>
  </conditionalFormatting>
  <conditionalFormatting sqref="K25:K30">
    <cfRule type="cellIs" dxfId="248" priority="1904" operator="equal">
      <formula>"Rara vez"</formula>
    </cfRule>
  </conditionalFormatting>
  <conditionalFormatting sqref="BI25:BI30">
    <cfRule type="cellIs" dxfId="247" priority="1905" operator="equal">
      <formula>"Probable"</formula>
    </cfRule>
  </conditionalFormatting>
  <conditionalFormatting sqref="BI25:BI30">
    <cfRule type="cellIs" dxfId="246" priority="1906" operator="equal">
      <formula>"Improbable"</formula>
    </cfRule>
  </conditionalFormatting>
  <conditionalFormatting sqref="BI25:BI30">
    <cfRule type="cellIs" dxfId="245" priority="1907" operator="equal">
      <formula>"Rara vez"</formula>
    </cfRule>
  </conditionalFormatting>
  <conditionalFormatting sqref="AJ25:AJ30">
    <cfRule type="cellIs" dxfId="244" priority="1908" operator="equal">
      <formula>"Moderada"</formula>
    </cfRule>
  </conditionalFormatting>
  <conditionalFormatting sqref="AJ25:AJ30">
    <cfRule type="cellIs" dxfId="243" priority="1909" operator="equal">
      <formula>"Alta"</formula>
    </cfRule>
  </conditionalFormatting>
  <conditionalFormatting sqref="AJ25:AJ30">
    <cfRule type="cellIs" dxfId="242" priority="1910" operator="equal">
      <formula>"Extrema"</formula>
    </cfRule>
  </conditionalFormatting>
  <conditionalFormatting sqref="BI25">
    <cfRule type="cellIs" dxfId="241" priority="1911" operator="equal">
      <formula>"Catastrófico"</formula>
    </cfRule>
  </conditionalFormatting>
  <conditionalFormatting sqref="BI25">
    <cfRule type="cellIs" dxfId="240" priority="1912" operator="equal">
      <formula>"Mayor"</formula>
    </cfRule>
  </conditionalFormatting>
  <conditionalFormatting sqref="BI25">
    <cfRule type="cellIs" dxfId="239" priority="1913" operator="equal">
      <formula>"Moderado"</formula>
    </cfRule>
  </conditionalFormatting>
  <conditionalFormatting sqref="BI25">
    <cfRule type="cellIs" dxfId="238" priority="1914" operator="equal">
      <formula>"Menor"</formula>
    </cfRule>
  </conditionalFormatting>
  <conditionalFormatting sqref="BI25">
    <cfRule type="cellIs" dxfId="237" priority="1915" operator="equal">
      <formula>"Leve"</formula>
    </cfRule>
  </conditionalFormatting>
  <conditionalFormatting sqref="BI25">
    <cfRule type="cellIs" dxfId="236" priority="1916" operator="equal">
      <formula>"Casi Seguro"</formula>
    </cfRule>
  </conditionalFormatting>
  <conditionalFormatting sqref="BI25">
    <cfRule type="cellIs" dxfId="235" priority="1917" operator="equal">
      <formula>"Probable"</formula>
    </cfRule>
  </conditionalFormatting>
  <conditionalFormatting sqref="BI25">
    <cfRule type="cellIs" dxfId="234" priority="1918" operator="equal">
      <formula>"Posible"</formula>
    </cfRule>
  </conditionalFormatting>
  <conditionalFormatting sqref="BI25">
    <cfRule type="cellIs" dxfId="233" priority="1919" operator="equal">
      <formula>"Improbable"</formula>
    </cfRule>
  </conditionalFormatting>
  <conditionalFormatting sqref="BI25">
    <cfRule type="cellIs" dxfId="232" priority="1920" operator="equal">
      <formula>"Rara vez"</formula>
    </cfRule>
  </conditionalFormatting>
  <conditionalFormatting sqref="AJ35">
    <cfRule type="cellIs" dxfId="231" priority="1921" operator="equal">
      <formula>"Extremo"</formula>
    </cfRule>
  </conditionalFormatting>
  <conditionalFormatting sqref="AJ35">
    <cfRule type="cellIs" dxfId="230" priority="1922" operator="equal">
      <formula>"Alto"</formula>
    </cfRule>
  </conditionalFormatting>
  <conditionalFormatting sqref="AJ35">
    <cfRule type="cellIs" dxfId="229" priority="1923" operator="equal">
      <formula>"Moderado"</formula>
    </cfRule>
  </conditionalFormatting>
  <conditionalFormatting sqref="AJ35">
    <cfRule type="cellIs" dxfId="228" priority="1924" operator="equal">
      <formula>"Bajo"</formula>
    </cfRule>
  </conditionalFormatting>
  <conditionalFormatting sqref="BH35 BJ35">
    <cfRule type="cellIs" dxfId="227" priority="1925" operator="equal">
      <formula>"Muy Alta"</formula>
    </cfRule>
  </conditionalFormatting>
  <conditionalFormatting sqref="BH35 BJ35">
    <cfRule type="cellIs" dxfId="226" priority="1926" operator="equal">
      <formula>"Alta"</formula>
    </cfRule>
  </conditionalFormatting>
  <conditionalFormatting sqref="BH35 BJ35">
    <cfRule type="cellIs" dxfId="225" priority="1927" operator="equal">
      <formula>"Media"</formula>
    </cfRule>
  </conditionalFormatting>
  <conditionalFormatting sqref="BH35 BJ35">
    <cfRule type="cellIs" dxfId="224" priority="1928" operator="equal">
      <formula>"Baja"</formula>
    </cfRule>
  </conditionalFormatting>
  <conditionalFormatting sqref="BH35 BJ35">
    <cfRule type="cellIs" dxfId="223" priority="1929" operator="equal">
      <formula>"Muy Baja"</formula>
    </cfRule>
  </conditionalFormatting>
  <conditionalFormatting sqref="BK35 BM35">
    <cfRule type="cellIs" dxfId="222" priority="1930" operator="equal">
      <formula>"Catastrófico"</formula>
    </cfRule>
  </conditionalFormatting>
  <conditionalFormatting sqref="BK35 BM35">
    <cfRule type="cellIs" dxfId="221" priority="1931" operator="equal">
      <formula>"Mayor"</formula>
    </cfRule>
  </conditionalFormatting>
  <conditionalFormatting sqref="BK35 BM35">
    <cfRule type="cellIs" dxfId="220" priority="1932" operator="equal">
      <formula>"Moderado"</formula>
    </cfRule>
  </conditionalFormatting>
  <conditionalFormatting sqref="BK35 BM35">
    <cfRule type="cellIs" dxfId="219" priority="1933" operator="equal">
      <formula>"Menor"</formula>
    </cfRule>
  </conditionalFormatting>
  <conditionalFormatting sqref="BK35 BM35">
    <cfRule type="cellIs" dxfId="218" priority="1934" operator="equal">
      <formula>"Leve"</formula>
    </cfRule>
  </conditionalFormatting>
  <conditionalFormatting sqref="BM35">
    <cfRule type="cellIs" dxfId="217" priority="1935" operator="equal">
      <formula>"Extremo"</formula>
    </cfRule>
  </conditionalFormatting>
  <conditionalFormatting sqref="BM35">
    <cfRule type="cellIs" dxfId="216" priority="1936" operator="equal">
      <formula>"Alto"</formula>
    </cfRule>
  </conditionalFormatting>
  <conditionalFormatting sqref="BM35">
    <cfRule type="cellIs" dxfId="215" priority="1937" operator="equal">
      <formula>"Moderado"</formula>
    </cfRule>
  </conditionalFormatting>
  <conditionalFormatting sqref="BM35">
    <cfRule type="cellIs" dxfId="214" priority="1938" operator="equal">
      <formula>"Bajo"</formula>
    </cfRule>
  </conditionalFormatting>
  <conditionalFormatting sqref="AG35:AG39 AI35:AI39">
    <cfRule type="containsText" dxfId="213" priority="1939" operator="containsText" text="❌">
      <formula>NOT(ISERROR(SEARCH(("❌"),(AG35))))</formula>
    </cfRule>
  </conditionalFormatting>
  <conditionalFormatting sqref="AH35 AJ35">
    <cfRule type="cellIs" dxfId="212" priority="1940" operator="equal">
      <formula>"Catastrófico"</formula>
    </cfRule>
  </conditionalFormatting>
  <conditionalFormatting sqref="AH35 AJ35">
    <cfRule type="cellIs" dxfId="211" priority="1941" operator="equal">
      <formula>"Mayor"</formula>
    </cfRule>
  </conditionalFormatting>
  <conditionalFormatting sqref="AH35 AJ35">
    <cfRule type="cellIs" dxfId="210" priority="1942" operator="equal">
      <formula>"Moderado"</formula>
    </cfRule>
  </conditionalFormatting>
  <conditionalFormatting sqref="AH35 AJ35">
    <cfRule type="cellIs" dxfId="209" priority="1943" operator="equal">
      <formula>"Menor"</formula>
    </cfRule>
  </conditionalFormatting>
  <conditionalFormatting sqref="AH35 AJ35">
    <cfRule type="cellIs" dxfId="208" priority="1944" operator="equal">
      <formula>"Leve"</formula>
    </cfRule>
  </conditionalFormatting>
  <conditionalFormatting sqref="K35">
    <cfRule type="cellIs" dxfId="207" priority="1945" operator="equal">
      <formula>"Muy Alta"</formula>
    </cfRule>
  </conditionalFormatting>
  <conditionalFormatting sqref="K35">
    <cfRule type="cellIs" dxfId="206" priority="1946" operator="equal">
      <formula>"Alta"</formula>
    </cfRule>
  </conditionalFormatting>
  <conditionalFormatting sqref="K35">
    <cfRule type="cellIs" dxfId="205" priority="1947" operator="equal">
      <formula>"Media"</formula>
    </cfRule>
  </conditionalFormatting>
  <conditionalFormatting sqref="K35">
    <cfRule type="cellIs" dxfId="204" priority="1948" operator="equal">
      <formula>"Baja"</formula>
    </cfRule>
  </conditionalFormatting>
  <conditionalFormatting sqref="K35">
    <cfRule type="cellIs" dxfId="203" priority="1949" operator="equal">
      <formula>"Muy Baja"</formula>
    </cfRule>
  </conditionalFormatting>
  <conditionalFormatting sqref="BI35 BK35">
    <cfRule type="cellIs" dxfId="202" priority="1950" operator="equal">
      <formula>"Catastrófico"</formula>
    </cfRule>
  </conditionalFormatting>
  <conditionalFormatting sqref="BI35 BK35">
    <cfRule type="cellIs" dxfId="201" priority="1951" operator="equal">
      <formula>"Mayor"</formula>
    </cfRule>
  </conditionalFormatting>
  <conditionalFormatting sqref="BI35 BK35">
    <cfRule type="cellIs" dxfId="200" priority="1952" operator="equal">
      <formula>"Moderado"</formula>
    </cfRule>
  </conditionalFormatting>
  <conditionalFormatting sqref="BI35 BK35">
    <cfRule type="cellIs" dxfId="199" priority="1953" operator="equal">
      <formula>"Menor"</formula>
    </cfRule>
  </conditionalFormatting>
  <conditionalFormatting sqref="BI35 BK35">
    <cfRule type="cellIs" dxfId="198" priority="1954" operator="equal">
      <formula>"Leve"</formula>
    </cfRule>
  </conditionalFormatting>
  <conditionalFormatting sqref="BM35:BM39">
    <cfRule type="cellIs" dxfId="197" priority="1955" operator="equal">
      <formula>"Extremo"</formula>
    </cfRule>
  </conditionalFormatting>
  <conditionalFormatting sqref="BM35:BM39">
    <cfRule type="cellIs" dxfId="196" priority="1956" operator="equal">
      <formula>"Extremo"</formula>
    </cfRule>
  </conditionalFormatting>
  <conditionalFormatting sqref="BM35:BM39">
    <cfRule type="cellIs" dxfId="195" priority="1957" operator="equal">
      <formula>"Alta"</formula>
    </cfRule>
  </conditionalFormatting>
  <conditionalFormatting sqref="K35:K39 BI35:BI39">
    <cfRule type="cellIs" dxfId="194" priority="1958" operator="equal">
      <formula>"Casi Seguro"</formula>
    </cfRule>
  </conditionalFormatting>
  <conditionalFormatting sqref="K35:K39">
    <cfRule type="cellIs" dxfId="193" priority="1959" operator="equal">
      <formula>"Probable"</formula>
    </cfRule>
  </conditionalFormatting>
  <conditionalFormatting sqref="K35:K39 BI35:BI39">
    <cfRule type="cellIs" dxfId="192" priority="1960" operator="equal">
      <formula>"Posible"</formula>
    </cfRule>
  </conditionalFormatting>
  <conditionalFormatting sqref="K35:K39">
    <cfRule type="cellIs" dxfId="191" priority="1961" operator="equal">
      <formula>"Rara vez"</formula>
    </cfRule>
  </conditionalFormatting>
  <conditionalFormatting sqref="K35:K39">
    <cfRule type="cellIs" dxfId="190" priority="1962" operator="equal">
      <formula>"Improbable"</formula>
    </cfRule>
  </conditionalFormatting>
  <conditionalFormatting sqref="K35:K39">
    <cfRule type="cellIs" dxfId="189" priority="1963" operator="equal">
      <formula>"Rara vez"</formula>
    </cfRule>
  </conditionalFormatting>
  <conditionalFormatting sqref="BK35:BK39">
    <cfRule type="cellIs" dxfId="188" priority="1964" operator="equal">
      <formula>"Casi Seguro"</formula>
    </cfRule>
  </conditionalFormatting>
  <conditionalFormatting sqref="BI35:BI39 BK35:BK39">
    <cfRule type="cellIs" dxfId="187" priority="1965" operator="equal">
      <formula>"Probable"</formula>
    </cfRule>
  </conditionalFormatting>
  <conditionalFormatting sqref="BK35:BK39">
    <cfRule type="cellIs" dxfId="186" priority="1966" operator="equal">
      <formula>"Posible"</formula>
    </cfRule>
  </conditionalFormatting>
  <conditionalFormatting sqref="BI35:BI39 BK35:BK39">
    <cfRule type="cellIs" dxfId="185" priority="1967" operator="equal">
      <formula>"Improbable"</formula>
    </cfRule>
  </conditionalFormatting>
  <conditionalFormatting sqref="BI35:BI39 BK35:BK39">
    <cfRule type="cellIs" dxfId="184" priority="1968" operator="equal">
      <formula>"Rara vez"</formula>
    </cfRule>
  </conditionalFormatting>
  <conditionalFormatting sqref="AJ35">
    <cfRule type="cellIs" dxfId="183" priority="1969" operator="equal">
      <formula>"Moderada"</formula>
    </cfRule>
  </conditionalFormatting>
  <conditionalFormatting sqref="AJ35">
    <cfRule type="cellIs" dxfId="182" priority="1970" operator="equal">
      <formula>"Alta"</formula>
    </cfRule>
  </conditionalFormatting>
  <conditionalFormatting sqref="AJ35">
    <cfRule type="cellIs" dxfId="181" priority="1971" operator="equal">
      <formula>"Extrema"</formula>
    </cfRule>
  </conditionalFormatting>
  <conditionalFormatting sqref="BI35 BK35">
    <cfRule type="cellIs" dxfId="180" priority="1972" operator="equal">
      <formula>"Catastrófico"</formula>
    </cfRule>
  </conditionalFormatting>
  <conditionalFormatting sqref="BI35 BK35">
    <cfRule type="cellIs" dxfId="179" priority="1973" operator="equal">
      <formula>"Mayor"</formula>
    </cfRule>
  </conditionalFormatting>
  <conditionalFormatting sqref="BI35 BK35">
    <cfRule type="cellIs" dxfId="178" priority="1974" operator="equal">
      <formula>"Moderado"</formula>
    </cfRule>
  </conditionalFormatting>
  <conditionalFormatting sqref="BI35 BK35">
    <cfRule type="cellIs" dxfId="177" priority="1975" operator="equal">
      <formula>"Menor"</formula>
    </cfRule>
  </conditionalFormatting>
  <conditionalFormatting sqref="BI35 BK35">
    <cfRule type="cellIs" dxfId="176" priority="1976" operator="equal">
      <formula>"Leve"</formula>
    </cfRule>
  </conditionalFormatting>
  <conditionalFormatting sqref="BI35 BK35">
    <cfRule type="cellIs" dxfId="175" priority="1977" operator="equal">
      <formula>"Casi Seguro"</formula>
    </cfRule>
  </conditionalFormatting>
  <conditionalFormatting sqref="BI35 BK35">
    <cfRule type="cellIs" dxfId="174" priority="1978" operator="equal">
      <formula>"Probable"</formula>
    </cfRule>
  </conditionalFormatting>
  <conditionalFormatting sqref="BI35 BK35">
    <cfRule type="cellIs" dxfId="173" priority="1979" operator="equal">
      <formula>"Posible"</formula>
    </cfRule>
  </conditionalFormatting>
  <conditionalFormatting sqref="BI35 BK35">
    <cfRule type="cellIs" dxfId="172" priority="1980" operator="equal">
      <formula>"Improbable"</formula>
    </cfRule>
  </conditionalFormatting>
  <conditionalFormatting sqref="BI35 BK35">
    <cfRule type="cellIs" dxfId="171" priority="1981" operator="equal">
      <formula>"Rara vez"</formula>
    </cfRule>
  </conditionalFormatting>
  <conditionalFormatting sqref="BI50 BI53">
    <cfRule type="cellIs" dxfId="170" priority="152" operator="equal">
      <formula>"Catastrófico"</formula>
    </cfRule>
  </conditionalFormatting>
  <conditionalFormatting sqref="BI50 BI53">
    <cfRule type="cellIs" dxfId="169" priority="153" operator="equal">
      <formula>"Mayor"</formula>
    </cfRule>
  </conditionalFormatting>
  <conditionalFormatting sqref="BI50 BI53">
    <cfRule type="cellIs" dxfId="168" priority="154" operator="equal">
      <formula>"Moderado"</formula>
    </cfRule>
  </conditionalFormatting>
  <conditionalFormatting sqref="BI50 BI53">
    <cfRule type="cellIs" dxfId="167" priority="155" operator="equal">
      <formula>"Menor"</formula>
    </cfRule>
  </conditionalFormatting>
  <conditionalFormatting sqref="BI50 BI53">
    <cfRule type="cellIs" dxfId="166" priority="156" operator="equal">
      <formula>"Leve"</formula>
    </cfRule>
  </conditionalFormatting>
  <conditionalFormatting sqref="BI50:BI53">
    <cfRule type="cellIs" dxfId="165" priority="157" operator="equal">
      <formula>"Casi Seguro"</formula>
    </cfRule>
  </conditionalFormatting>
  <conditionalFormatting sqref="BI50:BI53">
    <cfRule type="cellIs" dxfId="164" priority="158" operator="equal">
      <formula>"Probable"</formula>
    </cfRule>
  </conditionalFormatting>
  <conditionalFormatting sqref="BI50:BI53">
    <cfRule type="cellIs" dxfId="163" priority="159" operator="equal">
      <formula>"Posible"</formula>
    </cfRule>
  </conditionalFormatting>
  <conditionalFormatting sqref="BI50:BI53">
    <cfRule type="cellIs" dxfId="162" priority="160" operator="equal">
      <formula>"Improbable"</formula>
    </cfRule>
  </conditionalFormatting>
  <conditionalFormatting sqref="BI50:BI53">
    <cfRule type="cellIs" dxfId="161" priority="161" operator="equal">
      <formula>"Rara vez"</formula>
    </cfRule>
  </conditionalFormatting>
  <conditionalFormatting sqref="BI50 BI53">
    <cfRule type="cellIs" dxfId="160" priority="162" operator="equal">
      <formula>"Catastrófico"</formula>
    </cfRule>
  </conditionalFormatting>
  <conditionalFormatting sqref="BI50 BI53">
    <cfRule type="cellIs" dxfId="159" priority="163" operator="equal">
      <formula>"Mayor"</formula>
    </cfRule>
  </conditionalFormatting>
  <conditionalFormatting sqref="BI50 BI53">
    <cfRule type="cellIs" dxfId="158" priority="164" operator="equal">
      <formula>"Moderado"</formula>
    </cfRule>
  </conditionalFormatting>
  <conditionalFormatting sqref="BI50 BI53">
    <cfRule type="cellIs" dxfId="157" priority="165" operator="equal">
      <formula>"Menor"</formula>
    </cfRule>
  </conditionalFormatting>
  <conditionalFormatting sqref="BI50 BI53">
    <cfRule type="cellIs" dxfId="156" priority="166" operator="equal">
      <formula>"Leve"</formula>
    </cfRule>
  </conditionalFormatting>
  <conditionalFormatting sqref="BI50:BI53">
    <cfRule type="cellIs" dxfId="155" priority="167" operator="equal">
      <formula>"Casi Seguro"</formula>
    </cfRule>
  </conditionalFormatting>
  <conditionalFormatting sqref="BI50:BI53">
    <cfRule type="cellIs" dxfId="154" priority="168" operator="equal">
      <formula>"Probable"</formula>
    </cfRule>
  </conditionalFormatting>
  <conditionalFormatting sqref="BI50:BI53">
    <cfRule type="cellIs" dxfId="153" priority="169" operator="equal">
      <formula>"Posible"</formula>
    </cfRule>
  </conditionalFormatting>
  <conditionalFormatting sqref="BI50:BI53">
    <cfRule type="cellIs" dxfId="152" priority="170" operator="equal">
      <formula>"Improbable"</formula>
    </cfRule>
  </conditionalFormatting>
  <conditionalFormatting sqref="BI50:BI53">
    <cfRule type="cellIs" dxfId="151" priority="171" operator="equal">
      <formula>"Rara vez"</formula>
    </cfRule>
  </conditionalFormatting>
  <conditionalFormatting sqref="K53">
    <cfRule type="cellIs" dxfId="150" priority="141" operator="equal">
      <formula>"Muy Alta"</formula>
    </cfRule>
  </conditionalFormatting>
  <conditionalFormatting sqref="K53">
    <cfRule type="cellIs" dxfId="149" priority="142" operator="equal">
      <formula>"Alta"</formula>
    </cfRule>
  </conditionalFormatting>
  <conditionalFormatting sqref="K53">
    <cfRule type="cellIs" dxfId="148" priority="143" operator="equal">
      <formula>"Media"</formula>
    </cfRule>
  </conditionalFormatting>
  <conditionalFormatting sqref="K53">
    <cfRule type="cellIs" dxfId="147" priority="144" operator="equal">
      <formula>"Baja"</formula>
    </cfRule>
  </conditionalFormatting>
  <conditionalFormatting sqref="K53">
    <cfRule type="cellIs" dxfId="146" priority="145" operator="equal">
      <formula>"Muy Baja"</formula>
    </cfRule>
  </conditionalFormatting>
  <conditionalFormatting sqref="K53:K56">
    <cfRule type="cellIs" dxfId="145" priority="146" operator="equal">
      <formula>"Casi Seguro"</formula>
    </cfRule>
  </conditionalFormatting>
  <conditionalFormatting sqref="K53:K56">
    <cfRule type="cellIs" dxfId="144" priority="147" operator="equal">
      <formula>"Probable"</formula>
    </cfRule>
  </conditionalFormatting>
  <conditionalFormatting sqref="K53:K56">
    <cfRule type="cellIs" dxfId="143" priority="148" operator="equal">
      <formula>"Posible"</formula>
    </cfRule>
  </conditionalFormatting>
  <conditionalFormatting sqref="K53:K56">
    <cfRule type="cellIs" dxfId="142" priority="149" operator="equal">
      <formula>"Rara vez"</formula>
    </cfRule>
  </conditionalFormatting>
  <conditionalFormatting sqref="K53:K56">
    <cfRule type="cellIs" dxfId="141" priority="150" operator="equal">
      <formula>"Improbable"</formula>
    </cfRule>
  </conditionalFormatting>
  <conditionalFormatting sqref="K53:K56">
    <cfRule type="cellIs" dxfId="140" priority="151" operator="equal">
      <formula>"Rara vez"</formula>
    </cfRule>
  </conditionalFormatting>
  <conditionalFormatting sqref="AG57:AG59">
    <cfRule type="containsText" dxfId="139" priority="140" operator="containsText" text="❌">
      <formula>NOT(ISERROR(SEARCH(("❌"),(AG57))))</formula>
    </cfRule>
  </conditionalFormatting>
  <conditionalFormatting sqref="AJ57">
    <cfRule type="cellIs" dxfId="138" priority="128" operator="equal">
      <formula>"Extremo"</formula>
    </cfRule>
  </conditionalFormatting>
  <conditionalFormatting sqref="AJ57">
    <cfRule type="cellIs" dxfId="137" priority="129" operator="equal">
      <formula>"Alto"</formula>
    </cfRule>
  </conditionalFormatting>
  <conditionalFormatting sqref="AJ57">
    <cfRule type="cellIs" dxfId="136" priority="130" operator="equal">
      <formula>"Moderado"</formula>
    </cfRule>
  </conditionalFormatting>
  <conditionalFormatting sqref="AJ57">
    <cfRule type="cellIs" dxfId="135" priority="131" operator="equal">
      <formula>"Bajo"</formula>
    </cfRule>
  </conditionalFormatting>
  <conditionalFormatting sqref="AH57">
    <cfRule type="cellIs" dxfId="134" priority="132" operator="equal">
      <formula>"Catastrófico"</formula>
    </cfRule>
  </conditionalFormatting>
  <conditionalFormatting sqref="AH57">
    <cfRule type="cellIs" dxfId="133" priority="133" operator="equal">
      <formula>"Mayor"</formula>
    </cfRule>
  </conditionalFormatting>
  <conditionalFormatting sqref="AH57">
    <cfRule type="cellIs" dxfId="132" priority="134" operator="equal">
      <formula>"Moderado"</formula>
    </cfRule>
  </conditionalFormatting>
  <conditionalFormatting sqref="AH57">
    <cfRule type="cellIs" dxfId="131" priority="135" operator="equal">
      <formula>"Menor"</formula>
    </cfRule>
  </conditionalFormatting>
  <conditionalFormatting sqref="AH57">
    <cfRule type="cellIs" dxfId="130" priority="136" operator="equal">
      <formula>"Leve"</formula>
    </cfRule>
  </conditionalFormatting>
  <conditionalFormatting sqref="AJ57:AJ59">
    <cfRule type="cellIs" dxfId="129" priority="137" operator="equal">
      <formula>"Moderada"</formula>
    </cfRule>
  </conditionalFormatting>
  <conditionalFormatting sqref="AJ57:AJ59">
    <cfRule type="cellIs" dxfId="128" priority="138" operator="equal">
      <formula>"Alta"</formula>
    </cfRule>
  </conditionalFormatting>
  <conditionalFormatting sqref="AJ57:AJ59">
    <cfRule type="cellIs" dxfId="127" priority="139" operator="equal">
      <formula>"Extrema"</formula>
    </cfRule>
  </conditionalFormatting>
  <conditionalFormatting sqref="BI57">
    <cfRule type="cellIs" dxfId="126" priority="96" operator="equal">
      <formula>"Catastrófico"</formula>
    </cfRule>
  </conditionalFormatting>
  <conditionalFormatting sqref="BI57">
    <cfRule type="cellIs" dxfId="125" priority="97" operator="equal">
      <formula>"Mayor"</formula>
    </cfRule>
  </conditionalFormatting>
  <conditionalFormatting sqref="BI57">
    <cfRule type="cellIs" dxfId="124" priority="98" operator="equal">
      <formula>"Moderado"</formula>
    </cfRule>
  </conditionalFormatting>
  <conditionalFormatting sqref="BI57">
    <cfRule type="cellIs" dxfId="123" priority="99" operator="equal">
      <formula>"Menor"</formula>
    </cfRule>
  </conditionalFormatting>
  <conditionalFormatting sqref="BI57">
    <cfRule type="cellIs" dxfId="122" priority="100" operator="equal">
      <formula>"Leve"</formula>
    </cfRule>
  </conditionalFormatting>
  <conditionalFormatting sqref="BI57:BI59">
    <cfRule type="cellIs" dxfId="121" priority="101" operator="equal">
      <formula>"Casi Seguro"</formula>
    </cfRule>
  </conditionalFormatting>
  <conditionalFormatting sqref="BI57:BI59">
    <cfRule type="cellIs" dxfId="120" priority="102" operator="equal">
      <formula>"Probable"</formula>
    </cfRule>
  </conditionalFormatting>
  <conditionalFormatting sqref="BI57:BI59">
    <cfRule type="cellIs" dxfId="119" priority="103" operator="equal">
      <formula>"Posible"</formula>
    </cfRule>
  </conditionalFormatting>
  <conditionalFormatting sqref="BI57:BI59">
    <cfRule type="cellIs" dxfId="118" priority="104" operator="equal">
      <formula>"Improbable"</formula>
    </cfRule>
  </conditionalFormatting>
  <conditionalFormatting sqref="BI57:BI59">
    <cfRule type="cellIs" dxfId="117" priority="105" operator="equal">
      <formula>"Rara vez"</formula>
    </cfRule>
  </conditionalFormatting>
  <conditionalFormatting sqref="BH57">
    <cfRule type="cellIs" dxfId="116" priority="106" operator="equal">
      <formula>"Muy Alta"</formula>
    </cfRule>
  </conditionalFormatting>
  <conditionalFormatting sqref="BH57">
    <cfRule type="cellIs" dxfId="115" priority="107" operator="equal">
      <formula>"Alta"</formula>
    </cfRule>
  </conditionalFormatting>
  <conditionalFormatting sqref="BH57">
    <cfRule type="cellIs" dxfId="114" priority="108" operator="equal">
      <formula>"Media"</formula>
    </cfRule>
  </conditionalFormatting>
  <conditionalFormatting sqref="BH57">
    <cfRule type="cellIs" dxfId="113" priority="109" operator="equal">
      <formula>"Baja"</formula>
    </cfRule>
  </conditionalFormatting>
  <conditionalFormatting sqref="BH57">
    <cfRule type="cellIs" dxfId="112" priority="110" operator="equal">
      <formula>"Muy Baja"</formula>
    </cfRule>
  </conditionalFormatting>
  <conditionalFormatting sqref="BK57">
    <cfRule type="cellIs" dxfId="111" priority="111" operator="equal">
      <formula>"Catastrófico"</formula>
    </cfRule>
  </conditionalFormatting>
  <conditionalFormatting sqref="BK57">
    <cfRule type="cellIs" dxfId="110" priority="112" operator="equal">
      <formula>"Mayor"</formula>
    </cfRule>
  </conditionalFormatting>
  <conditionalFormatting sqref="BK57">
    <cfRule type="cellIs" dxfId="109" priority="113" operator="equal">
      <formula>"Moderado"</formula>
    </cfRule>
  </conditionalFormatting>
  <conditionalFormatting sqref="BK57">
    <cfRule type="cellIs" dxfId="108" priority="114" operator="equal">
      <formula>"Menor"</formula>
    </cfRule>
  </conditionalFormatting>
  <conditionalFormatting sqref="BK57">
    <cfRule type="cellIs" dxfId="107" priority="115" operator="equal">
      <formula>"Leve"</formula>
    </cfRule>
  </conditionalFormatting>
  <conditionalFormatting sqref="BM57">
    <cfRule type="cellIs" dxfId="106" priority="116" operator="equal">
      <formula>"Extremo"</formula>
    </cfRule>
  </conditionalFormatting>
  <conditionalFormatting sqref="BM57">
    <cfRule type="cellIs" dxfId="105" priority="117" operator="equal">
      <formula>"Alto"</formula>
    </cfRule>
  </conditionalFormatting>
  <conditionalFormatting sqref="BM57">
    <cfRule type="cellIs" dxfId="104" priority="118" operator="equal">
      <formula>"Moderado"</formula>
    </cfRule>
  </conditionalFormatting>
  <conditionalFormatting sqref="BM57">
    <cfRule type="cellIs" dxfId="103" priority="119" operator="equal">
      <formula>"Bajo"</formula>
    </cfRule>
  </conditionalFormatting>
  <conditionalFormatting sqref="BI57">
    <cfRule type="cellIs" dxfId="102" priority="120" operator="equal">
      <formula>"Catastrófico"</formula>
    </cfRule>
  </conditionalFormatting>
  <conditionalFormatting sqref="BI57">
    <cfRule type="cellIs" dxfId="101" priority="121" operator="equal">
      <formula>"Mayor"</formula>
    </cfRule>
  </conditionalFormatting>
  <conditionalFormatting sqref="BI57">
    <cfRule type="cellIs" dxfId="100" priority="122" operator="equal">
      <formula>"Moderado"</formula>
    </cfRule>
  </conditionalFormatting>
  <conditionalFormatting sqref="BI57">
    <cfRule type="cellIs" dxfId="99" priority="123" operator="equal">
      <formula>"Menor"</formula>
    </cfRule>
  </conditionalFormatting>
  <conditionalFormatting sqref="BI57">
    <cfRule type="cellIs" dxfId="98" priority="124" operator="equal">
      <formula>"Leve"</formula>
    </cfRule>
  </conditionalFormatting>
  <conditionalFormatting sqref="BM57:BM59">
    <cfRule type="cellIs" dxfId="97" priority="125" operator="equal">
      <formula>"Extremo"</formula>
    </cfRule>
  </conditionalFormatting>
  <conditionalFormatting sqref="BM57:BM59">
    <cfRule type="cellIs" dxfId="96" priority="126" operator="equal">
      <formula>"Extremo"</formula>
    </cfRule>
  </conditionalFormatting>
  <conditionalFormatting sqref="BM57:BM59">
    <cfRule type="cellIs" dxfId="95" priority="127" operator="equal">
      <formula>"Alta"</formula>
    </cfRule>
  </conditionalFormatting>
  <conditionalFormatting sqref="BM66">
    <cfRule type="cellIs" dxfId="94" priority="61" operator="equal">
      <formula>"Extremo"</formula>
    </cfRule>
  </conditionalFormatting>
  <conditionalFormatting sqref="BM66">
    <cfRule type="cellIs" dxfId="93" priority="62" operator="equal">
      <formula>"Alto"</formula>
    </cfRule>
  </conditionalFormatting>
  <conditionalFormatting sqref="BM66">
    <cfRule type="cellIs" dxfId="92" priority="63" operator="equal">
      <formula>"Moderado"</formula>
    </cfRule>
  </conditionalFormatting>
  <conditionalFormatting sqref="BM66">
    <cfRule type="cellIs" dxfId="91" priority="64" operator="equal">
      <formula>"Bajo"</formula>
    </cfRule>
  </conditionalFormatting>
  <conditionalFormatting sqref="BM66:BM69">
    <cfRule type="cellIs" dxfId="90" priority="60" operator="equal">
      <formula>$BL$66=60%</formula>
    </cfRule>
    <cfRule type="cellIs" dxfId="89" priority="65" operator="equal">
      <formula>"Extremo"</formula>
    </cfRule>
  </conditionalFormatting>
  <conditionalFormatting sqref="BM66:BM69">
    <cfRule type="cellIs" dxfId="88" priority="66" operator="equal">
      <formula>"Extremo"</formula>
    </cfRule>
  </conditionalFormatting>
  <conditionalFormatting sqref="BM66:BM69">
    <cfRule type="cellIs" dxfId="87" priority="67" operator="equal">
      <formula>"Alta"</formula>
    </cfRule>
  </conditionalFormatting>
  <conditionalFormatting sqref="BM66">
    <cfRule type="cellIs" dxfId="86" priority="68" operator="equal">
      <formula>"Extremo"</formula>
    </cfRule>
  </conditionalFormatting>
  <conditionalFormatting sqref="BM66">
    <cfRule type="cellIs" dxfId="85" priority="69" operator="equal">
      <formula>"Alto"</formula>
    </cfRule>
  </conditionalFormatting>
  <conditionalFormatting sqref="BM66">
    <cfRule type="cellIs" dxfId="84" priority="70" operator="equal">
      <formula>"Moderado"</formula>
    </cfRule>
  </conditionalFormatting>
  <conditionalFormatting sqref="BM66">
    <cfRule type="cellIs" dxfId="83" priority="71" operator="equal">
      <formula>"Bajo"</formula>
    </cfRule>
  </conditionalFormatting>
  <conditionalFormatting sqref="BM66:BM69">
    <cfRule type="cellIs" dxfId="82" priority="72" operator="equal">
      <formula>"Extremo"</formula>
    </cfRule>
  </conditionalFormatting>
  <conditionalFormatting sqref="BM66:BM69">
    <cfRule type="cellIs" dxfId="81" priority="73" operator="equal">
      <formula>"Extremo"</formula>
    </cfRule>
  </conditionalFormatting>
  <conditionalFormatting sqref="BM66:BM69">
    <cfRule type="cellIs" dxfId="80" priority="74" operator="equal">
      <formula>"Alta"</formula>
    </cfRule>
  </conditionalFormatting>
  <conditionalFormatting sqref="BM66">
    <cfRule type="cellIs" dxfId="79" priority="75" operator="equal">
      <formula>"Extremo"</formula>
    </cfRule>
  </conditionalFormatting>
  <conditionalFormatting sqref="BM66">
    <cfRule type="cellIs" dxfId="78" priority="76" operator="equal">
      <formula>"Alto"</formula>
    </cfRule>
  </conditionalFormatting>
  <conditionalFormatting sqref="BM66">
    <cfRule type="cellIs" dxfId="77" priority="77" operator="equal">
      <formula>"Moderado"</formula>
    </cfRule>
  </conditionalFormatting>
  <conditionalFormatting sqref="BM66">
    <cfRule type="cellIs" dxfId="76" priority="78" operator="equal">
      <formula>"Bajo"</formula>
    </cfRule>
  </conditionalFormatting>
  <conditionalFormatting sqref="BM66:BM69">
    <cfRule type="cellIs" dxfId="75" priority="79" operator="equal">
      <formula>"Extremo"</formula>
    </cfRule>
  </conditionalFormatting>
  <conditionalFormatting sqref="BM66:BM69">
    <cfRule type="cellIs" dxfId="74" priority="80" operator="equal">
      <formula>"Extremo"</formula>
    </cfRule>
  </conditionalFormatting>
  <conditionalFormatting sqref="BM66:BM69">
    <cfRule type="cellIs" dxfId="73" priority="81" operator="equal">
      <formula>"Alta"</formula>
    </cfRule>
  </conditionalFormatting>
  <conditionalFormatting sqref="BM66">
    <cfRule type="cellIs" dxfId="72" priority="82" operator="equal">
      <formula>"Extremo"</formula>
    </cfRule>
  </conditionalFormatting>
  <conditionalFormatting sqref="BM66">
    <cfRule type="cellIs" dxfId="71" priority="83" operator="equal">
      <formula>"Alto"</formula>
    </cfRule>
  </conditionalFormatting>
  <conditionalFormatting sqref="BM66">
    <cfRule type="cellIs" dxfId="70" priority="84" operator="equal">
      <formula>"Moderado"</formula>
    </cfRule>
  </conditionalFormatting>
  <conditionalFormatting sqref="BM66">
    <cfRule type="cellIs" dxfId="69" priority="85" operator="equal">
      <formula>"Bajo"</formula>
    </cfRule>
  </conditionalFormatting>
  <conditionalFormatting sqref="BM66:BM69">
    <cfRule type="cellIs" dxfId="68" priority="86" operator="equal">
      <formula>"Extremo"</formula>
    </cfRule>
  </conditionalFormatting>
  <conditionalFormatting sqref="BM66:BM69">
    <cfRule type="cellIs" dxfId="67" priority="87" operator="equal">
      <formula>"Extremo"</formula>
    </cfRule>
  </conditionalFormatting>
  <conditionalFormatting sqref="BM66:BM69">
    <cfRule type="cellIs" dxfId="66" priority="88" operator="equal">
      <formula>"Alta"</formula>
    </cfRule>
  </conditionalFormatting>
  <conditionalFormatting sqref="BM66">
    <cfRule type="cellIs" dxfId="65" priority="89" operator="equal">
      <formula>"Extremo"</formula>
    </cfRule>
  </conditionalFormatting>
  <conditionalFormatting sqref="BM66">
    <cfRule type="cellIs" dxfId="64" priority="90" operator="equal">
      <formula>"Alto"</formula>
    </cfRule>
  </conditionalFormatting>
  <conditionalFormatting sqref="BM66">
    <cfRule type="cellIs" dxfId="63" priority="91" operator="equal">
      <formula>"Moderado"</formula>
    </cfRule>
  </conditionalFormatting>
  <conditionalFormatting sqref="BM66">
    <cfRule type="cellIs" dxfId="62" priority="92" operator="equal">
      <formula>"Bajo"</formula>
    </cfRule>
  </conditionalFormatting>
  <conditionalFormatting sqref="BM66:BM69">
    <cfRule type="cellIs" dxfId="61" priority="93" operator="equal">
      <formula>"Extremo"</formula>
    </cfRule>
  </conditionalFormatting>
  <conditionalFormatting sqref="BM66:BM69">
    <cfRule type="cellIs" dxfId="60" priority="94" operator="equal">
      <formula>"Extremo"</formula>
    </cfRule>
  </conditionalFormatting>
  <conditionalFormatting sqref="BM66:BM69">
    <cfRule type="cellIs" dxfId="59" priority="95" operator="equal">
      <formula>"Alta"</formula>
    </cfRule>
  </conditionalFormatting>
  <conditionalFormatting sqref="AJ110">
    <cfRule type="cellIs" dxfId="58" priority="13" operator="equal">
      <formula>"Extremo"</formula>
    </cfRule>
  </conditionalFormatting>
  <conditionalFormatting sqref="AJ110">
    <cfRule type="cellIs" dxfId="57" priority="14" operator="equal">
      <formula>"Alto"</formula>
    </cfRule>
  </conditionalFormatting>
  <conditionalFormatting sqref="AJ110">
    <cfRule type="cellIs" dxfId="56" priority="15" operator="equal">
      <formula>"Moderado"</formula>
    </cfRule>
  </conditionalFormatting>
  <conditionalFormatting sqref="AJ110">
    <cfRule type="cellIs" dxfId="55" priority="16" operator="equal">
      <formula>"Bajo"</formula>
    </cfRule>
  </conditionalFormatting>
  <conditionalFormatting sqref="BH110">
    <cfRule type="cellIs" dxfId="54" priority="17" operator="equal">
      <formula>"Muy Alta"</formula>
    </cfRule>
  </conditionalFormatting>
  <conditionalFormatting sqref="BH110">
    <cfRule type="cellIs" dxfId="53" priority="18" operator="equal">
      <formula>"Alta"</formula>
    </cfRule>
  </conditionalFormatting>
  <conditionalFormatting sqref="BH110">
    <cfRule type="cellIs" dxfId="52" priority="19" operator="equal">
      <formula>"Media"</formula>
    </cfRule>
  </conditionalFormatting>
  <conditionalFormatting sqref="BH110">
    <cfRule type="cellIs" dxfId="51" priority="20" operator="equal">
      <formula>"Baja"</formula>
    </cfRule>
  </conditionalFormatting>
  <conditionalFormatting sqref="BH110">
    <cfRule type="cellIs" dxfId="50" priority="21" operator="equal">
      <formula>"Muy Baja"</formula>
    </cfRule>
  </conditionalFormatting>
  <conditionalFormatting sqref="BK110">
    <cfRule type="cellIs" dxfId="49" priority="22" operator="equal">
      <formula>"Catastrófico"</formula>
    </cfRule>
  </conditionalFormatting>
  <conditionalFormatting sqref="BK110">
    <cfRule type="cellIs" dxfId="48" priority="23" operator="equal">
      <formula>"Mayor"</formula>
    </cfRule>
  </conditionalFormatting>
  <conditionalFormatting sqref="BK110">
    <cfRule type="cellIs" dxfId="47" priority="24" operator="equal">
      <formula>"Moderado"</formula>
    </cfRule>
  </conditionalFormatting>
  <conditionalFormatting sqref="BK110">
    <cfRule type="cellIs" dxfId="46" priority="25" operator="equal">
      <formula>"Menor"</formula>
    </cfRule>
  </conditionalFormatting>
  <conditionalFormatting sqref="BK110">
    <cfRule type="cellIs" dxfId="45" priority="26" operator="equal">
      <formula>"Leve"</formula>
    </cfRule>
  </conditionalFormatting>
  <conditionalFormatting sqref="BM110">
    <cfRule type="cellIs" dxfId="44" priority="27" operator="equal">
      <formula>"Extremo"</formula>
    </cfRule>
  </conditionalFormatting>
  <conditionalFormatting sqref="BM110">
    <cfRule type="cellIs" dxfId="43" priority="28" operator="equal">
      <formula>"Alto"</formula>
    </cfRule>
  </conditionalFormatting>
  <conditionalFormatting sqref="BM110">
    <cfRule type="cellIs" dxfId="42" priority="29" operator="equal">
      <formula>"Moderado"</formula>
    </cfRule>
  </conditionalFormatting>
  <conditionalFormatting sqref="BM110">
    <cfRule type="cellIs" dxfId="41" priority="30" operator="equal">
      <formula>"Bajo"</formula>
    </cfRule>
  </conditionalFormatting>
  <conditionalFormatting sqref="AH110">
    <cfRule type="cellIs" dxfId="40" priority="31" operator="equal">
      <formula>"Catastrófico"</formula>
    </cfRule>
  </conditionalFormatting>
  <conditionalFormatting sqref="AH110">
    <cfRule type="cellIs" dxfId="39" priority="32" operator="equal">
      <formula>"Mayor"</formula>
    </cfRule>
  </conditionalFormatting>
  <conditionalFormatting sqref="AH110">
    <cfRule type="cellIs" dxfId="38" priority="33" operator="equal">
      <formula>"Moderado"</formula>
    </cfRule>
  </conditionalFormatting>
  <conditionalFormatting sqref="AH110">
    <cfRule type="cellIs" dxfId="37" priority="34" operator="equal">
      <formula>"Menor"</formula>
    </cfRule>
  </conditionalFormatting>
  <conditionalFormatting sqref="AH110">
    <cfRule type="cellIs" dxfId="36" priority="35" operator="equal">
      <formula>"Leve"</formula>
    </cfRule>
  </conditionalFormatting>
  <conditionalFormatting sqref="BI110">
    <cfRule type="cellIs" dxfId="35" priority="36" operator="equal">
      <formula>"Catastrófico"</formula>
    </cfRule>
  </conditionalFormatting>
  <conditionalFormatting sqref="BI110">
    <cfRule type="cellIs" dxfId="34" priority="37" operator="equal">
      <formula>"Mayor"</formula>
    </cfRule>
  </conditionalFormatting>
  <conditionalFormatting sqref="BI110">
    <cfRule type="cellIs" dxfId="33" priority="38" operator="equal">
      <formula>"Moderado"</formula>
    </cfRule>
  </conditionalFormatting>
  <conditionalFormatting sqref="BI110">
    <cfRule type="cellIs" dxfId="32" priority="39" operator="equal">
      <formula>"Menor"</formula>
    </cfRule>
  </conditionalFormatting>
  <conditionalFormatting sqref="BI110">
    <cfRule type="cellIs" dxfId="31" priority="40" operator="equal">
      <formula>"Leve"</formula>
    </cfRule>
  </conditionalFormatting>
  <conditionalFormatting sqref="BM110">
    <cfRule type="cellIs" dxfId="30" priority="41" operator="equal">
      <formula>"Extremo"</formula>
    </cfRule>
  </conditionalFormatting>
  <conditionalFormatting sqref="BM110">
    <cfRule type="cellIs" dxfId="29" priority="42" operator="equal">
      <formula>"Extremo"</formula>
    </cfRule>
  </conditionalFormatting>
  <conditionalFormatting sqref="BM110">
    <cfRule type="cellIs" dxfId="28" priority="43" operator="equal">
      <formula>"Alta"</formula>
    </cfRule>
  </conditionalFormatting>
  <conditionalFormatting sqref="BI110">
    <cfRule type="cellIs" dxfId="27" priority="44" operator="equal">
      <formula>"Casi Seguro"</formula>
    </cfRule>
  </conditionalFormatting>
  <conditionalFormatting sqref="BI110">
    <cfRule type="cellIs" dxfId="26" priority="45" operator="equal">
      <formula>"Probable"</formula>
    </cfRule>
  </conditionalFormatting>
  <conditionalFormatting sqref="BI110">
    <cfRule type="cellIs" dxfId="25" priority="46" operator="equal">
      <formula>"Posible"</formula>
    </cfRule>
  </conditionalFormatting>
  <conditionalFormatting sqref="BI110">
    <cfRule type="cellIs" dxfId="24" priority="47" operator="equal">
      <formula>"Improbable"</formula>
    </cfRule>
  </conditionalFormatting>
  <conditionalFormatting sqref="BI110">
    <cfRule type="cellIs" dxfId="23" priority="48" operator="equal">
      <formula>"Rara vez"</formula>
    </cfRule>
  </conditionalFormatting>
  <conditionalFormatting sqref="K110">
    <cfRule type="cellIs" dxfId="22" priority="49" operator="equal">
      <formula>"Muy Alta"</formula>
    </cfRule>
  </conditionalFormatting>
  <conditionalFormatting sqref="K110">
    <cfRule type="cellIs" dxfId="21" priority="50" operator="equal">
      <formula>"Alta"</formula>
    </cfRule>
  </conditionalFormatting>
  <conditionalFormatting sqref="K110">
    <cfRule type="cellIs" dxfId="20" priority="51" operator="equal">
      <formula>"Media"</formula>
    </cfRule>
  </conditionalFormatting>
  <conditionalFormatting sqref="K110">
    <cfRule type="cellIs" dxfId="19" priority="52" operator="equal">
      <formula>"Baja"</formula>
    </cfRule>
  </conditionalFormatting>
  <conditionalFormatting sqref="K110">
    <cfRule type="cellIs" dxfId="18" priority="53" operator="equal">
      <formula>"Muy Baja"</formula>
    </cfRule>
  </conditionalFormatting>
  <conditionalFormatting sqref="K110">
    <cfRule type="cellIs" dxfId="17" priority="54" operator="equal">
      <formula>"Casi Seguro"</formula>
    </cfRule>
  </conditionalFormatting>
  <conditionalFormatting sqref="K110">
    <cfRule type="cellIs" dxfId="16" priority="55" operator="equal">
      <formula>"Probable"</formula>
    </cfRule>
  </conditionalFormatting>
  <conditionalFormatting sqref="K110">
    <cfRule type="cellIs" dxfId="15" priority="56" operator="equal">
      <formula>"Posible"</formula>
    </cfRule>
  </conditionalFormatting>
  <conditionalFormatting sqref="K110">
    <cfRule type="cellIs" dxfId="14" priority="57" operator="equal">
      <formula>"Rara vez"</formula>
    </cfRule>
  </conditionalFormatting>
  <conditionalFormatting sqref="K110">
    <cfRule type="cellIs" dxfId="13" priority="58" operator="equal">
      <formula>"Improbable"</formula>
    </cfRule>
  </conditionalFormatting>
  <conditionalFormatting sqref="K110">
    <cfRule type="cellIs" dxfId="12" priority="59" operator="equal">
      <formula>"Rara vez"</formula>
    </cfRule>
  </conditionalFormatting>
  <conditionalFormatting sqref="AH53">
    <cfRule type="cellIs" dxfId="11" priority="8" operator="equal">
      <formula>"Catastrófico"</formula>
    </cfRule>
  </conditionalFormatting>
  <conditionalFormatting sqref="AH53">
    <cfRule type="cellIs" dxfId="10" priority="9" operator="equal">
      <formula>"Mayor"</formula>
    </cfRule>
  </conditionalFormatting>
  <conditionalFormatting sqref="AH53">
    <cfRule type="cellIs" dxfId="9" priority="10" operator="equal">
      <formula>"Moderado"</formula>
    </cfRule>
  </conditionalFormatting>
  <conditionalFormatting sqref="AH53">
    <cfRule type="cellIs" dxfId="8" priority="11" operator="equal">
      <formula>"Menor"</formula>
    </cfRule>
  </conditionalFormatting>
  <conditionalFormatting sqref="AH53">
    <cfRule type="cellIs" dxfId="7" priority="12" operator="equal">
      <formula>"Leve"</formula>
    </cfRule>
  </conditionalFormatting>
  <conditionalFormatting sqref="AJ53">
    <cfRule type="cellIs" dxfId="6" priority="1" operator="equal">
      <formula>"Extremo"</formula>
    </cfRule>
  </conditionalFormatting>
  <conditionalFormatting sqref="AJ53">
    <cfRule type="cellIs" dxfId="5" priority="2" operator="equal">
      <formula>"Alto"</formula>
    </cfRule>
  </conditionalFormatting>
  <conditionalFormatting sqref="AJ53">
    <cfRule type="cellIs" dxfId="4" priority="3" operator="equal">
      <formula>"Moderado"</formula>
    </cfRule>
  </conditionalFormatting>
  <conditionalFormatting sqref="AJ53">
    <cfRule type="cellIs" dxfId="3" priority="4" operator="equal">
      <formula>"Bajo"</formula>
    </cfRule>
  </conditionalFormatting>
  <conditionalFormatting sqref="AJ53:AJ56">
    <cfRule type="cellIs" dxfId="2" priority="5" operator="equal">
      <formula>"Moderada"</formula>
    </cfRule>
  </conditionalFormatting>
  <conditionalFormatting sqref="AJ53:AJ56">
    <cfRule type="cellIs" dxfId="1" priority="6" operator="equal">
      <formula>"Alta"</formula>
    </cfRule>
  </conditionalFormatting>
  <conditionalFormatting sqref="AJ53:AJ56">
    <cfRule type="cellIs" dxfId="0" priority="7" operator="equal">
      <formula>"Extrema"</formula>
    </cfRule>
  </conditionalFormatting>
  <dataValidations count="4">
    <dataValidation type="list" allowBlank="1" showErrorMessage="1" sqref="M9:AE9 M60:AE60 M15:AE15 M18:AE18 M22:AE22 M25:AE25 M31:AE31 M40:AE40 M50:AE50 M64:AE64 M12:AE12 M70:AE70 M74:AE74 M78:AE78 M81:AE81 M86:AE86 M92:AE92 M97:AE97 M57:AE57 M103:AE104 M35:AE35 M108:AE110">
      <formula1>"si,no"</formula1>
    </dataValidation>
    <dataValidation allowBlank="1" showInputMessage="1" sqref="BP57 BP59"/>
    <dataValidation type="list" allowBlank="1" showInputMessage="1" showErrorMessage="1" sqref="M98:AE102 M66:AE69">
      <formula1>"si,no"</formula1>
    </dataValidation>
    <dataValidation allowBlank="1" showInputMessage="1" showErrorMessage="1" error="Recuerde que las acciones se generan bajo la medida de mitigar el riesgo" sqref="BT108:BV110"/>
  </dataValidations>
  <hyperlinks>
    <hyperlink ref="D86" r:id="rId1"/>
  </hyperlinks>
  <pageMargins left="0.7" right="0.7" top="0.75" bottom="0.75" header="0.3" footer="0.3"/>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showGridLines="0" topLeftCell="A30" zoomScaleNormal="60" workbookViewId="0">
      <selection activeCell="A31" sqref="A31"/>
    </sheetView>
  </sheetViews>
  <sheetFormatPr baseColWidth="10" defaultColWidth="14.42578125" defaultRowHeight="15" customHeight="1"/>
  <cols>
    <col min="1" max="1" width="11.7109375" customWidth="1"/>
    <col min="2" max="2" width="27.140625" customWidth="1"/>
    <col min="3" max="3" width="26.140625" customWidth="1"/>
    <col min="4" max="4" width="20.85546875" customWidth="1"/>
    <col min="5" max="5" width="9.140625" customWidth="1"/>
    <col min="6" max="6" width="9.28515625" customWidth="1"/>
    <col min="7" max="7" width="19.42578125" customWidth="1"/>
    <col min="8" max="8" width="10.7109375" customWidth="1"/>
    <col min="9" max="9" width="30.42578125" customWidth="1"/>
    <col min="10" max="10" width="24.42578125" customWidth="1"/>
    <col min="11" max="11" width="10.7109375" style="175" customWidth="1"/>
    <col min="12" max="12" width="9" style="175" customWidth="1"/>
    <col min="13" max="13" width="20.7109375" customWidth="1"/>
    <col min="14" max="14" width="30.7109375" customWidth="1"/>
    <col min="15" max="15" width="29" style="172" customWidth="1"/>
    <col min="16" max="16" width="24.140625" style="172" customWidth="1"/>
    <col min="17" max="18" width="19.140625" customWidth="1"/>
    <col min="19" max="35" width="10.7109375" customWidth="1"/>
  </cols>
  <sheetData>
    <row r="1" spans="1:35" ht="15.75" thickBot="1">
      <c r="A1" s="46"/>
      <c r="B1" s="1"/>
      <c r="C1" s="1"/>
      <c r="D1" s="1"/>
      <c r="E1" s="1"/>
      <c r="F1" s="1"/>
      <c r="G1" s="1"/>
    </row>
    <row r="2" spans="1:35" ht="16.5" thickBot="1">
      <c r="A2" s="614"/>
      <c r="B2" s="615"/>
      <c r="C2" s="620" t="s">
        <v>0</v>
      </c>
      <c r="D2" s="419"/>
      <c r="E2" s="419"/>
      <c r="F2" s="419"/>
      <c r="G2" s="419"/>
      <c r="H2" s="419"/>
      <c r="I2" s="419"/>
      <c r="J2" s="419"/>
      <c r="K2" s="419"/>
      <c r="L2" s="431"/>
      <c r="M2" s="610" t="s">
        <v>1</v>
      </c>
      <c r="N2" s="611"/>
      <c r="O2" s="612"/>
      <c r="P2" s="179"/>
    </row>
    <row r="3" spans="1:35" ht="15" customHeight="1" thickBot="1">
      <c r="A3" s="616"/>
      <c r="B3" s="617"/>
      <c r="C3" s="452"/>
      <c r="D3" s="436"/>
      <c r="E3" s="436"/>
      <c r="F3" s="436"/>
      <c r="G3" s="436"/>
      <c r="H3" s="436"/>
      <c r="I3" s="436"/>
      <c r="J3" s="436"/>
      <c r="K3" s="436"/>
      <c r="L3" s="442"/>
      <c r="M3" s="613" t="s">
        <v>321</v>
      </c>
      <c r="N3" s="439"/>
      <c r="O3" s="440"/>
      <c r="P3" s="179"/>
    </row>
    <row r="4" spans="1:35" ht="18" customHeight="1">
      <c r="A4" s="616"/>
      <c r="B4" s="617"/>
      <c r="C4" s="588" t="s">
        <v>317</v>
      </c>
      <c r="D4" s="589"/>
      <c r="E4" s="589"/>
      <c r="F4" s="589"/>
      <c r="G4" s="589"/>
      <c r="H4" s="589"/>
      <c r="I4" s="589"/>
      <c r="J4" s="589"/>
      <c r="K4" s="589"/>
      <c r="L4" s="428"/>
      <c r="M4" s="586" t="s">
        <v>319</v>
      </c>
      <c r="N4" s="431"/>
      <c r="O4" s="420"/>
      <c r="P4" s="177"/>
      <c r="Q4" s="1"/>
      <c r="R4" s="1"/>
    </row>
    <row r="5" spans="1:35" ht="15" customHeight="1" thickBot="1">
      <c r="A5" s="618"/>
      <c r="B5" s="619"/>
      <c r="C5" s="452"/>
      <c r="D5" s="436"/>
      <c r="E5" s="436"/>
      <c r="F5" s="436"/>
      <c r="G5" s="436"/>
      <c r="H5" s="436"/>
      <c r="I5" s="436"/>
      <c r="J5" s="436"/>
      <c r="K5" s="436"/>
      <c r="L5" s="442"/>
      <c r="M5" s="587"/>
      <c r="N5" s="433"/>
      <c r="O5" s="434"/>
      <c r="P5" s="177"/>
      <c r="Q5" s="1"/>
      <c r="R5" s="1"/>
    </row>
    <row r="6" spans="1:35" ht="18.75">
      <c r="A6" s="79"/>
      <c r="B6" s="80"/>
      <c r="C6" s="80"/>
      <c r="D6" s="80"/>
      <c r="E6" s="80"/>
      <c r="F6" s="80"/>
      <c r="G6" s="80"/>
      <c r="H6" s="80"/>
      <c r="I6" s="80"/>
      <c r="J6" s="80"/>
      <c r="K6" s="173"/>
      <c r="L6" s="173"/>
      <c r="M6" s="120"/>
      <c r="N6" s="621"/>
      <c r="O6" s="584"/>
      <c r="P6" s="177"/>
      <c r="Q6" s="1"/>
      <c r="R6" s="1"/>
      <c r="S6" s="47"/>
      <c r="T6" s="47"/>
      <c r="U6" s="47"/>
      <c r="V6" s="47"/>
      <c r="W6" s="47"/>
      <c r="X6" s="47"/>
      <c r="Y6" s="47"/>
      <c r="Z6" s="47"/>
      <c r="AA6" s="47"/>
      <c r="AB6" s="47"/>
      <c r="AC6" s="47"/>
      <c r="AD6" s="47"/>
      <c r="AE6" s="47"/>
      <c r="AF6" s="47"/>
      <c r="AG6" s="47"/>
      <c r="AH6" s="47"/>
      <c r="AI6" s="47"/>
    </row>
    <row r="7" spans="1:35" ht="10.5" customHeight="1">
      <c r="A7" s="92"/>
      <c r="B7" s="93"/>
      <c r="C7" s="81"/>
      <c r="D7" s="81"/>
      <c r="E7" s="81"/>
      <c r="F7" s="82"/>
      <c r="G7" s="82"/>
      <c r="H7" s="82"/>
      <c r="I7" s="82"/>
      <c r="J7" s="82"/>
      <c r="K7" s="174"/>
      <c r="L7" s="174"/>
      <c r="M7" s="82"/>
      <c r="N7" s="583"/>
      <c r="O7" s="584"/>
      <c r="P7" s="177"/>
      <c r="Q7" s="1"/>
      <c r="R7" s="1"/>
      <c r="S7" s="1"/>
      <c r="T7" s="1"/>
      <c r="U7" s="1"/>
      <c r="V7" s="1"/>
      <c r="W7" s="1"/>
      <c r="X7" s="1"/>
      <c r="Y7" s="1"/>
      <c r="Z7" s="1"/>
      <c r="AA7" s="1"/>
      <c r="AB7" s="1"/>
      <c r="AC7" s="1"/>
      <c r="AD7" s="1"/>
      <c r="AE7" s="1"/>
      <c r="AF7" s="1"/>
      <c r="AG7" s="1"/>
      <c r="AH7" s="1"/>
      <c r="AI7" s="1"/>
    </row>
    <row r="8" spans="1:35" ht="19.5" customHeight="1">
      <c r="A8" s="606" t="s">
        <v>95</v>
      </c>
      <c r="B8" s="607"/>
      <c r="C8" s="607"/>
      <c r="D8" s="607"/>
      <c r="E8" s="607"/>
      <c r="F8" s="607"/>
      <c r="G8" s="607"/>
      <c r="H8" s="607"/>
      <c r="I8" s="607"/>
      <c r="J8" s="607"/>
      <c r="K8" s="607"/>
      <c r="L8" s="607"/>
      <c r="M8" s="607"/>
      <c r="N8" s="607"/>
      <c r="O8" s="607"/>
      <c r="P8" s="177"/>
      <c r="Q8" s="1"/>
      <c r="R8" s="1"/>
      <c r="S8" s="1"/>
      <c r="T8" s="1"/>
      <c r="U8" s="1"/>
      <c r="V8" s="1"/>
      <c r="W8" s="1"/>
      <c r="X8" s="1"/>
      <c r="Y8" s="1"/>
      <c r="Z8" s="1"/>
      <c r="AA8" s="1"/>
      <c r="AB8" s="1"/>
      <c r="AC8" s="1"/>
      <c r="AD8" s="1"/>
      <c r="AE8" s="1"/>
      <c r="AF8" s="1"/>
      <c r="AG8" s="1"/>
      <c r="AH8" s="1"/>
      <c r="AI8" s="1"/>
    </row>
    <row r="9" spans="1:35" ht="15.75" thickBot="1">
      <c r="A9" s="608" t="s">
        <v>96</v>
      </c>
      <c r="B9" s="609"/>
      <c r="C9" s="609"/>
      <c r="D9" s="609"/>
      <c r="E9" s="609"/>
      <c r="F9" s="609"/>
      <c r="G9" s="609"/>
      <c r="H9" s="609"/>
      <c r="I9" s="609"/>
      <c r="J9" s="609"/>
      <c r="K9" s="609"/>
      <c r="L9" s="609"/>
      <c r="M9" s="609"/>
      <c r="N9" s="609"/>
      <c r="O9" s="177"/>
      <c r="P9" s="177"/>
      <c r="Q9" s="1"/>
      <c r="R9" s="1"/>
      <c r="S9" s="1"/>
      <c r="T9" s="1"/>
      <c r="U9" s="1"/>
      <c r="V9" s="1"/>
      <c r="W9" s="1"/>
      <c r="X9" s="1"/>
      <c r="Y9" s="1"/>
      <c r="Z9" s="1"/>
      <c r="AA9" s="1"/>
      <c r="AB9" s="1"/>
      <c r="AC9" s="1"/>
      <c r="AD9" s="1"/>
      <c r="AE9" s="1"/>
      <c r="AF9" s="1"/>
      <c r="AG9" s="1"/>
      <c r="AH9" s="1"/>
      <c r="AI9" s="1"/>
    </row>
    <row r="10" spans="1:35" ht="15.75" thickBot="1">
      <c r="A10" s="629" t="s">
        <v>97</v>
      </c>
      <c r="B10" s="630"/>
      <c r="C10" s="630"/>
      <c r="D10" s="631"/>
      <c r="E10" s="632" t="s">
        <v>98</v>
      </c>
      <c r="F10" s="439"/>
      <c r="G10" s="439"/>
      <c r="H10" s="439"/>
      <c r="I10" s="633"/>
      <c r="J10" s="83"/>
      <c r="K10" s="176"/>
      <c r="L10" s="176"/>
      <c r="M10" s="83"/>
      <c r="N10" s="83"/>
      <c r="O10" s="178"/>
      <c r="P10" s="178"/>
      <c r="Q10" s="1"/>
      <c r="R10" s="1"/>
      <c r="S10" s="1"/>
      <c r="T10" s="1"/>
      <c r="U10" s="1"/>
      <c r="V10" s="1"/>
      <c r="W10" s="1"/>
      <c r="X10" s="1"/>
      <c r="Y10" s="1"/>
      <c r="Z10" s="1"/>
      <c r="AA10" s="1"/>
      <c r="AB10" s="1"/>
      <c r="AC10" s="1"/>
      <c r="AD10" s="1"/>
      <c r="AE10" s="1"/>
      <c r="AF10" s="1"/>
      <c r="AG10" s="1"/>
      <c r="AH10" s="1"/>
      <c r="AI10" s="1"/>
    </row>
    <row r="11" spans="1:35" ht="13.5" customHeight="1">
      <c r="A11" s="76"/>
      <c r="B11" s="76"/>
      <c r="C11" s="76"/>
      <c r="D11" s="76"/>
      <c r="E11" s="76"/>
      <c r="F11" s="76"/>
      <c r="G11" s="76"/>
      <c r="H11" s="76"/>
      <c r="I11" s="76"/>
      <c r="J11" s="83"/>
      <c r="K11" s="176"/>
      <c r="L11" s="176"/>
      <c r="M11" s="585" t="s">
        <v>99</v>
      </c>
      <c r="N11" s="419"/>
      <c r="O11" s="427"/>
      <c r="P11" s="178"/>
      <c r="R11" s="1"/>
      <c r="S11" s="1"/>
      <c r="T11" s="1"/>
      <c r="U11" s="1"/>
      <c r="V11" s="1"/>
      <c r="W11" s="1"/>
      <c r="X11" s="1"/>
      <c r="Y11" s="1"/>
      <c r="Z11" s="1"/>
      <c r="AA11" s="1"/>
      <c r="AB11" s="1"/>
      <c r="AC11" s="1"/>
      <c r="AD11" s="1"/>
      <c r="AE11" s="1"/>
      <c r="AF11" s="1"/>
      <c r="AG11" s="1"/>
      <c r="AH11" s="1"/>
      <c r="AI11" s="1"/>
    </row>
    <row r="12" spans="1:35" ht="13.5" customHeight="1">
      <c r="A12" s="590" t="s">
        <v>100</v>
      </c>
      <c r="B12" s="591"/>
      <c r="C12" s="591"/>
      <c r="D12" s="592"/>
      <c r="E12" s="598" t="s">
        <v>101</v>
      </c>
      <c r="F12" s="419"/>
      <c r="G12" s="419"/>
      <c r="H12" s="419"/>
      <c r="I12" s="427"/>
      <c r="J12" s="83"/>
      <c r="K12" s="176"/>
      <c r="L12" s="176"/>
      <c r="M12" s="452"/>
      <c r="N12" s="436"/>
      <c r="O12" s="437"/>
      <c r="P12" s="178"/>
      <c r="R12" s="1"/>
      <c r="S12" s="1"/>
      <c r="T12" s="1"/>
      <c r="U12" s="1"/>
      <c r="V12" s="1"/>
      <c r="W12" s="1"/>
      <c r="X12" s="1"/>
      <c r="Y12" s="1"/>
      <c r="Z12" s="1"/>
      <c r="AA12" s="1"/>
      <c r="AB12" s="1"/>
      <c r="AC12" s="1"/>
      <c r="AD12" s="1"/>
      <c r="AE12" s="1"/>
      <c r="AF12" s="1"/>
      <c r="AG12" s="1"/>
      <c r="AH12" s="1"/>
      <c r="AI12" s="1"/>
    </row>
    <row r="13" spans="1:35" ht="15.75" thickBot="1">
      <c r="A13" s="595"/>
      <c r="B13" s="596"/>
      <c r="C13" s="596"/>
      <c r="D13" s="597"/>
      <c r="E13" s="452"/>
      <c r="F13" s="436"/>
      <c r="G13" s="436"/>
      <c r="H13" s="436"/>
      <c r="I13" s="437"/>
      <c r="J13" s="83"/>
      <c r="K13" s="176"/>
      <c r="L13" s="176"/>
      <c r="M13" s="83"/>
      <c r="N13" s="83"/>
      <c r="O13" s="178"/>
      <c r="P13" s="178"/>
      <c r="R13" s="1"/>
      <c r="S13" s="1"/>
      <c r="T13" s="1"/>
      <c r="U13" s="1"/>
      <c r="V13" s="1"/>
      <c r="W13" s="1"/>
      <c r="X13" s="1"/>
      <c r="Y13" s="1"/>
      <c r="Z13" s="1"/>
      <c r="AA13" s="1"/>
      <c r="AB13" s="1"/>
      <c r="AC13" s="1"/>
      <c r="AD13" s="1"/>
      <c r="AE13" s="1"/>
      <c r="AF13" s="1"/>
      <c r="AG13" s="1"/>
      <c r="AH13" s="1"/>
      <c r="AI13" s="1"/>
    </row>
    <row r="14" spans="1:35" ht="13.5" customHeight="1" thickBot="1">
      <c r="A14" s="76"/>
      <c r="B14" s="76"/>
      <c r="C14" s="76"/>
      <c r="D14" s="76"/>
      <c r="E14" s="76"/>
      <c r="F14" s="76"/>
      <c r="G14" s="76"/>
      <c r="H14" s="76"/>
      <c r="I14" s="76"/>
      <c r="J14" s="83"/>
      <c r="K14" s="634" t="s">
        <v>318</v>
      </c>
      <c r="L14" s="635"/>
      <c r="M14" s="585"/>
      <c r="N14" s="419"/>
      <c r="O14" s="427"/>
      <c r="P14" s="178"/>
      <c r="R14" s="1"/>
      <c r="S14" s="1"/>
      <c r="T14" s="1"/>
      <c r="U14" s="1"/>
      <c r="V14" s="1"/>
      <c r="W14" s="1"/>
      <c r="X14" s="1"/>
      <c r="Y14" s="1"/>
      <c r="Z14" s="1"/>
      <c r="AA14" s="1"/>
      <c r="AB14" s="1"/>
      <c r="AC14" s="1"/>
      <c r="AD14" s="1"/>
      <c r="AE14" s="1"/>
      <c r="AF14" s="1"/>
      <c r="AG14" s="1"/>
      <c r="AH14" s="1"/>
      <c r="AI14" s="1"/>
    </row>
    <row r="15" spans="1:35" ht="15.75" customHeight="1" thickBot="1">
      <c r="A15" s="590" t="s">
        <v>102</v>
      </c>
      <c r="B15" s="591"/>
      <c r="C15" s="591"/>
      <c r="D15" s="592"/>
      <c r="E15" s="598" t="s">
        <v>103</v>
      </c>
      <c r="F15" s="419"/>
      <c r="G15" s="419"/>
      <c r="H15" s="419"/>
      <c r="I15" s="427"/>
      <c r="J15" s="83"/>
      <c r="K15" s="634"/>
      <c r="L15" s="635"/>
      <c r="M15" s="452"/>
      <c r="N15" s="436"/>
      <c r="O15" s="437"/>
    </row>
    <row r="16" spans="1:35">
      <c r="A16" s="593"/>
      <c r="B16" s="589"/>
      <c r="C16" s="589"/>
      <c r="D16" s="594"/>
      <c r="E16" s="599"/>
      <c r="F16" s="589"/>
      <c r="G16" s="589"/>
      <c r="H16" s="589"/>
      <c r="I16" s="600"/>
      <c r="J16" s="83"/>
      <c r="K16" s="176"/>
      <c r="L16" s="176"/>
      <c r="M16" s="83"/>
      <c r="N16" s="83"/>
      <c r="O16" s="178"/>
      <c r="P16" s="178"/>
      <c r="Q16" s="1"/>
    </row>
    <row r="17" spans="1:17">
      <c r="A17" s="595"/>
      <c r="B17" s="596"/>
      <c r="C17" s="596"/>
      <c r="D17" s="597"/>
      <c r="E17" s="452"/>
      <c r="F17" s="436"/>
      <c r="G17" s="436"/>
      <c r="H17" s="436"/>
      <c r="I17" s="437"/>
      <c r="J17" s="83"/>
      <c r="K17" s="176"/>
      <c r="L17" s="176"/>
      <c r="M17" s="601"/>
      <c r="N17" s="486"/>
      <c r="O17" s="178"/>
      <c r="P17" s="178"/>
      <c r="Q17" s="1"/>
    </row>
    <row r="18" spans="1:17">
      <c r="A18" s="76"/>
      <c r="B18" s="76"/>
      <c r="C18" s="76"/>
      <c r="D18" s="76"/>
      <c r="E18" s="76"/>
      <c r="F18" s="76"/>
      <c r="G18" s="76"/>
      <c r="H18" s="76"/>
      <c r="I18" s="76"/>
      <c r="J18" s="83"/>
      <c r="K18" s="176"/>
      <c r="L18" s="176"/>
      <c r="M18" s="602"/>
      <c r="N18" s="603"/>
      <c r="O18" s="178"/>
      <c r="P18" s="178"/>
      <c r="Q18" s="1"/>
    </row>
    <row r="19" spans="1:17">
      <c r="A19" s="590" t="s">
        <v>104</v>
      </c>
      <c r="B19" s="591"/>
      <c r="C19" s="591"/>
      <c r="D19" s="592"/>
      <c r="E19" s="598" t="s">
        <v>105</v>
      </c>
      <c r="F19" s="419"/>
      <c r="G19" s="419"/>
      <c r="H19" s="419"/>
      <c r="I19" s="427"/>
      <c r="J19" s="83"/>
      <c r="K19" s="176"/>
      <c r="L19" s="176"/>
      <c r="M19" s="604"/>
      <c r="N19" s="605"/>
      <c r="O19" s="178"/>
      <c r="P19" s="178"/>
      <c r="Q19" s="1"/>
    </row>
    <row r="20" spans="1:17">
      <c r="A20" s="595"/>
      <c r="B20" s="596"/>
      <c r="C20" s="596"/>
      <c r="D20" s="597"/>
      <c r="E20" s="452"/>
      <c r="F20" s="436"/>
      <c r="G20" s="436"/>
      <c r="H20" s="436"/>
      <c r="I20" s="437"/>
      <c r="J20" s="83"/>
      <c r="K20" s="176"/>
      <c r="L20" s="176"/>
      <c r="M20" s="83"/>
      <c r="N20" s="83"/>
      <c r="O20" s="178"/>
    </row>
    <row r="21" spans="1:17" ht="15.75" customHeight="1">
      <c r="A21" s="626" t="s">
        <v>96</v>
      </c>
      <c r="B21" s="627"/>
      <c r="C21" s="627"/>
      <c r="D21" s="627"/>
      <c r="E21" s="627"/>
      <c r="F21" s="627"/>
      <c r="G21" s="627"/>
      <c r="H21" s="627"/>
      <c r="I21" s="627"/>
      <c r="J21" s="627"/>
      <c r="K21" s="627"/>
      <c r="L21" s="627"/>
      <c r="M21" s="627"/>
      <c r="N21" s="628"/>
      <c r="O21" s="178"/>
    </row>
    <row r="22" spans="1:17" ht="26.25" customHeight="1" thickBot="1">
      <c r="A22" s="606" t="s">
        <v>106</v>
      </c>
      <c r="B22" s="607"/>
      <c r="C22" s="607"/>
      <c r="D22" s="607"/>
      <c r="E22" s="607"/>
      <c r="F22" s="607"/>
      <c r="G22" s="607"/>
      <c r="H22" s="607"/>
      <c r="I22" s="607"/>
      <c r="J22" s="607"/>
      <c r="K22" s="607"/>
      <c r="L22" s="607"/>
      <c r="M22" s="607"/>
      <c r="N22" s="607"/>
      <c r="O22" s="607"/>
      <c r="P22" s="625"/>
    </row>
    <row r="23" spans="1:17" ht="21" customHeight="1" thickBot="1">
      <c r="A23" s="641" t="s">
        <v>107</v>
      </c>
      <c r="B23" s="642"/>
      <c r="C23" s="642"/>
      <c r="D23" s="642"/>
      <c r="E23" s="642"/>
      <c r="F23" s="642"/>
      <c r="G23" s="642"/>
      <c r="H23" s="642"/>
      <c r="I23" s="642"/>
      <c r="J23" s="642"/>
      <c r="K23" s="642"/>
      <c r="L23" s="642"/>
      <c r="M23" s="642"/>
      <c r="N23" s="642"/>
      <c r="O23" s="642"/>
      <c r="P23" s="180"/>
    </row>
    <row r="24" spans="1:17" ht="132" customHeight="1" thickBot="1">
      <c r="A24" s="116" t="s">
        <v>108</v>
      </c>
      <c r="B24" s="116" t="s">
        <v>109</v>
      </c>
      <c r="C24" s="117" t="s">
        <v>110</v>
      </c>
      <c r="D24" s="637" t="s">
        <v>111</v>
      </c>
      <c r="E24" s="638"/>
      <c r="F24" s="639"/>
      <c r="G24" s="117" t="s">
        <v>112</v>
      </c>
      <c r="H24" s="637" t="s">
        <v>113</v>
      </c>
      <c r="I24" s="639"/>
      <c r="J24" s="117" t="s">
        <v>114</v>
      </c>
      <c r="K24" s="637" t="s">
        <v>115</v>
      </c>
      <c r="L24" s="640"/>
      <c r="M24" s="117" t="s">
        <v>116</v>
      </c>
      <c r="N24" s="118" t="s">
        <v>117</v>
      </c>
      <c r="O24" s="119" t="s">
        <v>17</v>
      </c>
      <c r="P24" s="58" t="s">
        <v>296</v>
      </c>
    </row>
    <row r="25" spans="1:17" ht="204" customHeight="1" thickBot="1">
      <c r="A25" s="149">
        <v>15225</v>
      </c>
      <c r="B25" s="149" t="s">
        <v>362</v>
      </c>
      <c r="C25" s="150" t="s">
        <v>363</v>
      </c>
      <c r="D25" s="622" t="s">
        <v>364</v>
      </c>
      <c r="E25" s="623"/>
      <c r="F25" s="624"/>
      <c r="G25" s="151" t="s">
        <v>365</v>
      </c>
      <c r="H25" s="643" t="s">
        <v>366</v>
      </c>
      <c r="I25" s="624"/>
      <c r="J25" s="152" t="s">
        <v>367</v>
      </c>
      <c r="K25" s="622" t="s">
        <v>368</v>
      </c>
      <c r="L25" s="644"/>
      <c r="M25" s="153">
        <v>44958</v>
      </c>
      <c r="N25" s="154">
        <v>45260</v>
      </c>
      <c r="O25" s="150" t="s">
        <v>623</v>
      </c>
      <c r="P25" s="150" t="s">
        <v>626</v>
      </c>
    </row>
    <row r="26" spans="1:17" ht="200.1" customHeight="1" thickBot="1">
      <c r="A26" s="149">
        <v>16814</v>
      </c>
      <c r="B26" s="149" t="s">
        <v>369</v>
      </c>
      <c r="C26" s="150" t="s">
        <v>363</v>
      </c>
      <c r="D26" s="622" t="s">
        <v>364</v>
      </c>
      <c r="E26" s="623"/>
      <c r="F26" s="624"/>
      <c r="G26" s="151" t="s">
        <v>365</v>
      </c>
      <c r="H26" s="643" t="s">
        <v>366</v>
      </c>
      <c r="I26" s="624"/>
      <c r="J26" s="152" t="s">
        <v>367</v>
      </c>
      <c r="K26" s="622" t="s">
        <v>368</v>
      </c>
      <c r="L26" s="644"/>
      <c r="M26" s="153">
        <v>44958</v>
      </c>
      <c r="N26" s="154">
        <v>45260</v>
      </c>
      <c r="O26" s="183" t="s">
        <v>623</v>
      </c>
      <c r="P26" s="150" t="s">
        <v>626</v>
      </c>
    </row>
    <row r="27" spans="1:17" ht="204.95" customHeight="1" thickBot="1">
      <c r="A27" s="149">
        <v>59024</v>
      </c>
      <c r="B27" s="149" t="s">
        <v>370</v>
      </c>
      <c r="C27" s="150" t="s">
        <v>363</v>
      </c>
      <c r="D27" s="622" t="s">
        <v>364</v>
      </c>
      <c r="E27" s="623"/>
      <c r="F27" s="624"/>
      <c r="G27" s="151" t="s">
        <v>365</v>
      </c>
      <c r="H27" s="643" t="s">
        <v>366</v>
      </c>
      <c r="I27" s="624"/>
      <c r="J27" s="152" t="s">
        <v>367</v>
      </c>
      <c r="K27" s="622" t="s">
        <v>368</v>
      </c>
      <c r="L27" s="644"/>
      <c r="M27" s="153">
        <v>44958</v>
      </c>
      <c r="N27" s="154">
        <v>45260</v>
      </c>
      <c r="O27" s="183" t="s">
        <v>623</v>
      </c>
      <c r="P27" s="150" t="s">
        <v>626</v>
      </c>
    </row>
    <row r="28" spans="1:17" ht="180" customHeight="1" thickBot="1">
      <c r="A28" s="149">
        <v>15238</v>
      </c>
      <c r="B28" s="149" t="s">
        <v>371</v>
      </c>
      <c r="C28" s="150" t="s">
        <v>363</v>
      </c>
      <c r="D28" s="622" t="s">
        <v>372</v>
      </c>
      <c r="E28" s="623"/>
      <c r="F28" s="624"/>
      <c r="G28" s="151" t="s">
        <v>373</v>
      </c>
      <c r="H28" s="643" t="s">
        <v>374</v>
      </c>
      <c r="I28" s="624"/>
      <c r="J28" s="152" t="s">
        <v>375</v>
      </c>
      <c r="K28" s="622" t="s">
        <v>368</v>
      </c>
      <c r="L28" s="644"/>
      <c r="M28" s="153">
        <v>44958</v>
      </c>
      <c r="N28" s="154">
        <v>45260</v>
      </c>
      <c r="O28" s="183" t="s">
        <v>624</v>
      </c>
      <c r="P28" s="183" t="s">
        <v>625</v>
      </c>
    </row>
    <row r="29" spans="1:17" ht="183" customHeight="1" thickBot="1">
      <c r="A29" s="149">
        <v>15321</v>
      </c>
      <c r="B29" s="149" t="s">
        <v>376</v>
      </c>
      <c r="C29" s="150" t="s">
        <v>363</v>
      </c>
      <c r="D29" s="622" t="s">
        <v>372</v>
      </c>
      <c r="E29" s="623"/>
      <c r="F29" s="624"/>
      <c r="G29" s="151" t="s">
        <v>373</v>
      </c>
      <c r="H29" s="643" t="s">
        <v>374</v>
      </c>
      <c r="I29" s="624"/>
      <c r="J29" s="152" t="s">
        <v>375</v>
      </c>
      <c r="K29" s="622" t="s">
        <v>368</v>
      </c>
      <c r="L29" s="644"/>
      <c r="M29" s="153">
        <v>44958</v>
      </c>
      <c r="N29" s="154">
        <v>45260</v>
      </c>
      <c r="O29" s="183" t="s">
        <v>624</v>
      </c>
      <c r="P29" s="183" t="s">
        <v>625</v>
      </c>
    </row>
    <row r="30" spans="1:17" ht="152.1" customHeight="1" thickBot="1">
      <c r="A30" s="149">
        <v>15960</v>
      </c>
      <c r="B30" s="149" t="s">
        <v>377</v>
      </c>
      <c r="C30" s="150" t="s">
        <v>363</v>
      </c>
      <c r="D30" s="622" t="s">
        <v>364</v>
      </c>
      <c r="E30" s="623"/>
      <c r="F30" s="624"/>
      <c r="G30" s="151" t="s">
        <v>365</v>
      </c>
      <c r="H30" s="643" t="s">
        <v>366</v>
      </c>
      <c r="I30" s="624"/>
      <c r="J30" s="152" t="s">
        <v>367</v>
      </c>
      <c r="K30" s="622" t="s">
        <v>378</v>
      </c>
      <c r="L30" s="644"/>
      <c r="M30" s="153">
        <v>44958</v>
      </c>
      <c r="N30" s="182">
        <v>45260</v>
      </c>
      <c r="O30" s="183" t="s">
        <v>412</v>
      </c>
      <c r="P30" s="183" t="s">
        <v>622</v>
      </c>
    </row>
    <row r="31" spans="1:17" ht="138" customHeight="1">
      <c r="A31" s="155">
        <v>15327</v>
      </c>
      <c r="B31" s="156" t="s">
        <v>379</v>
      </c>
      <c r="C31" s="155" t="s">
        <v>380</v>
      </c>
      <c r="D31" s="636" t="s">
        <v>364</v>
      </c>
      <c r="E31" s="474"/>
      <c r="F31" s="475"/>
      <c r="G31" s="155" t="s">
        <v>381</v>
      </c>
      <c r="H31" s="636" t="s">
        <v>382</v>
      </c>
      <c r="I31" s="475"/>
      <c r="J31" s="155" t="s">
        <v>383</v>
      </c>
      <c r="K31" s="622" t="s">
        <v>618</v>
      </c>
      <c r="L31" s="644"/>
      <c r="M31" s="153">
        <v>44958</v>
      </c>
      <c r="N31" s="153">
        <v>45260</v>
      </c>
      <c r="O31" s="183" t="s">
        <v>619</v>
      </c>
      <c r="P31" s="183" t="s">
        <v>620</v>
      </c>
    </row>
    <row r="32" spans="1:17" ht="138" customHeight="1">
      <c r="A32" s="155">
        <v>15332</v>
      </c>
      <c r="B32" s="156" t="s">
        <v>385</v>
      </c>
      <c r="C32" s="155" t="s">
        <v>380</v>
      </c>
      <c r="D32" s="636" t="s">
        <v>364</v>
      </c>
      <c r="E32" s="474"/>
      <c r="F32" s="475"/>
      <c r="G32" s="155" t="s">
        <v>381</v>
      </c>
      <c r="H32" s="636" t="s">
        <v>382</v>
      </c>
      <c r="I32" s="475"/>
      <c r="J32" s="155" t="s">
        <v>383</v>
      </c>
      <c r="K32" s="645" t="s">
        <v>384</v>
      </c>
      <c r="L32" s="646"/>
      <c r="M32" s="153">
        <v>44958</v>
      </c>
      <c r="N32" s="153">
        <v>45260</v>
      </c>
      <c r="O32" s="183" t="s">
        <v>619</v>
      </c>
      <c r="P32" s="183" t="s">
        <v>620</v>
      </c>
    </row>
    <row r="33" spans="1:16" ht="134.1" customHeight="1">
      <c r="A33" s="155">
        <v>15335</v>
      </c>
      <c r="B33" s="156" t="s">
        <v>386</v>
      </c>
      <c r="C33" s="155" t="s">
        <v>380</v>
      </c>
      <c r="D33" s="636" t="s">
        <v>364</v>
      </c>
      <c r="E33" s="474"/>
      <c r="F33" s="475"/>
      <c r="G33" s="155" t="s">
        <v>381</v>
      </c>
      <c r="H33" s="636" t="s">
        <v>382</v>
      </c>
      <c r="I33" s="475"/>
      <c r="J33" s="155" t="s">
        <v>383</v>
      </c>
      <c r="K33" s="645" t="s">
        <v>384</v>
      </c>
      <c r="L33" s="646"/>
      <c r="M33" s="153">
        <v>44958</v>
      </c>
      <c r="N33" s="153">
        <v>45260</v>
      </c>
      <c r="O33" s="183" t="s">
        <v>619</v>
      </c>
      <c r="P33" s="183" t="s">
        <v>620</v>
      </c>
    </row>
    <row r="34" spans="1:16" ht="135.94999999999999" customHeight="1">
      <c r="A34" s="155">
        <v>33878</v>
      </c>
      <c r="B34" s="156" t="s">
        <v>387</v>
      </c>
      <c r="C34" s="155" t="s">
        <v>380</v>
      </c>
      <c r="D34" s="636" t="s">
        <v>364</v>
      </c>
      <c r="E34" s="474"/>
      <c r="F34" s="475"/>
      <c r="G34" s="155" t="s">
        <v>381</v>
      </c>
      <c r="H34" s="636" t="s">
        <v>382</v>
      </c>
      <c r="I34" s="475"/>
      <c r="J34" s="155" t="s">
        <v>383</v>
      </c>
      <c r="K34" s="645" t="s">
        <v>384</v>
      </c>
      <c r="L34" s="646"/>
      <c r="M34" s="153">
        <v>44958</v>
      </c>
      <c r="N34" s="153">
        <v>45260</v>
      </c>
      <c r="O34" s="183" t="s">
        <v>619</v>
      </c>
      <c r="P34" s="183" t="s">
        <v>620</v>
      </c>
    </row>
    <row r="35" spans="1:16" ht="111.95" customHeight="1">
      <c r="A35" s="155">
        <v>15327</v>
      </c>
      <c r="B35" s="156" t="s">
        <v>379</v>
      </c>
      <c r="C35" s="155" t="s">
        <v>380</v>
      </c>
      <c r="D35" s="636" t="s">
        <v>388</v>
      </c>
      <c r="E35" s="474"/>
      <c r="F35" s="475"/>
      <c r="G35" s="155" t="s">
        <v>389</v>
      </c>
      <c r="H35" s="636" t="s">
        <v>390</v>
      </c>
      <c r="I35" s="475"/>
      <c r="J35" s="155" t="s">
        <v>391</v>
      </c>
      <c r="K35" s="645" t="s">
        <v>384</v>
      </c>
      <c r="L35" s="646"/>
      <c r="M35" s="153">
        <v>44958</v>
      </c>
      <c r="N35" s="153">
        <v>45260</v>
      </c>
      <c r="O35" s="183" t="s">
        <v>619</v>
      </c>
      <c r="P35" s="183" t="s">
        <v>620</v>
      </c>
    </row>
    <row r="36" spans="1:16" ht="90.95" customHeight="1">
      <c r="A36" s="155">
        <v>15329</v>
      </c>
      <c r="B36" s="156" t="s">
        <v>392</v>
      </c>
      <c r="C36" s="155" t="s">
        <v>380</v>
      </c>
      <c r="D36" s="636" t="s">
        <v>388</v>
      </c>
      <c r="E36" s="474"/>
      <c r="F36" s="475"/>
      <c r="G36" s="155" t="s">
        <v>389</v>
      </c>
      <c r="H36" s="636" t="s">
        <v>390</v>
      </c>
      <c r="I36" s="475"/>
      <c r="J36" s="155" t="s">
        <v>391</v>
      </c>
      <c r="K36" s="645" t="s">
        <v>384</v>
      </c>
      <c r="L36" s="646"/>
      <c r="M36" s="153">
        <v>44958</v>
      </c>
      <c r="N36" s="153">
        <v>45260</v>
      </c>
      <c r="O36" s="183" t="s">
        <v>619</v>
      </c>
      <c r="P36" s="183" t="s">
        <v>620</v>
      </c>
    </row>
    <row r="37" spans="1:16" ht="92.1" customHeight="1">
      <c r="A37" s="155">
        <v>15335</v>
      </c>
      <c r="B37" s="156" t="s">
        <v>386</v>
      </c>
      <c r="C37" s="155" t="s">
        <v>380</v>
      </c>
      <c r="D37" s="636" t="s">
        <v>388</v>
      </c>
      <c r="E37" s="474"/>
      <c r="F37" s="475"/>
      <c r="G37" s="155" t="s">
        <v>389</v>
      </c>
      <c r="H37" s="636" t="s">
        <v>390</v>
      </c>
      <c r="I37" s="475"/>
      <c r="J37" s="155" t="s">
        <v>391</v>
      </c>
      <c r="K37" s="645" t="s">
        <v>384</v>
      </c>
      <c r="L37" s="646"/>
      <c r="M37" s="153">
        <v>44958</v>
      </c>
      <c r="N37" s="153">
        <v>45260</v>
      </c>
      <c r="O37" s="183" t="s">
        <v>619</v>
      </c>
      <c r="P37" s="183" t="s">
        <v>620</v>
      </c>
    </row>
    <row r="38" spans="1:16" ht="90" customHeight="1">
      <c r="A38" s="155">
        <v>15165</v>
      </c>
      <c r="B38" s="156" t="s">
        <v>393</v>
      </c>
      <c r="C38" s="155" t="s">
        <v>380</v>
      </c>
      <c r="D38" s="636" t="s">
        <v>388</v>
      </c>
      <c r="E38" s="474"/>
      <c r="F38" s="475"/>
      <c r="G38" s="155" t="s">
        <v>394</v>
      </c>
      <c r="H38" s="636" t="s">
        <v>395</v>
      </c>
      <c r="I38" s="475"/>
      <c r="J38" s="155" t="s">
        <v>396</v>
      </c>
      <c r="K38" s="645" t="s">
        <v>384</v>
      </c>
      <c r="L38" s="646"/>
      <c r="M38" s="153">
        <v>44958</v>
      </c>
      <c r="N38" s="153">
        <v>45260</v>
      </c>
      <c r="O38" s="183" t="s">
        <v>619</v>
      </c>
      <c r="P38" s="183" t="s">
        <v>620</v>
      </c>
    </row>
    <row r="39" spans="1:16" ht="89.1" customHeight="1">
      <c r="A39" s="155">
        <v>15167</v>
      </c>
      <c r="B39" s="156" t="s">
        <v>397</v>
      </c>
      <c r="C39" s="155" t="s">
        <v>380</v>
      </c>
      <c r="D39" s="636" t="s">
        <v>388</v>
      </c>
      <c r="E39" s="474"/>
      <c r="F39" s="475"/>
      <c r="G39" s="155" t="s">
        <v>394</v>
      </c>
      <c r="H39" s="636" t="s">
        <v>395</v>
      </c>
      <c r="I39" s="475"/>
      <c r="J39" s="155" t="s">
        <v>396</v>
      </c>
      <c r="K39" s="645" t="s">
        <v>384</v>
      </c>
      <c r="L39" s="646"/>
      <c r="M39" s="153">
        <v>44958</v>
      </c>
      <c r="N39" s="153">
        <v>45260</v>
      </c>
      <c r="O39" s="183" t="s">
        <v>619</v>
      </c>
      <c r="P39" s="183" t="s">
        <v>620</v>
      </c>
    </row>
    <row r="40" spans="1:16" ht="108" customHeight="1">
      <c r="A40" s="155">
        <v>28759</v>
      </c>
      <c r="B40" s="156" t="s">
        <v>398</v>
      </c>
      <c r="C40" s="155" t="s">
        <v>380</v>
      </c>
      <c r="D40" s="636" t="s">
        <v>388</v>
      </c>
      <c r="E40" s="474"/>
      <c r="F40" s="475"/>
      <c r="G40" s="155" t="s">
        <v>394</v>
      </c>
      <c r="H40" s="636" t="s">
        <v>399</v>
      </c>
      <c r="I40" s="475"/>
      <c r="J40" s="155" t="s">
        <v>396</v>
      </c>
      <c r="K40" s="645" t="s">
        <v>384</v>
      </c>
      <c r="L40" s="646"/>
      <c r="M40" s="153">
        <v>44958</v>
      </c>
      <c r="N40" s="153">
        <v>45260</v>
      </c>
      <c r="O40" s="183" t="s">
        <v>619</v>
      </c>
      <c r="P40" s="183" t="s">
        <v>620</v>
      </c>
    </row>
    <row r="41" spans="1:16" ht="90" customHeight="1">
      <c r="A41" s="155">
        <v>28767</v>
      </c>
      <c r="B41" s="156" t="s">
        <v>400</v>
      </c>
      <c r="C41" s="155" t="s">
        <v>380</v>
      </c>
      <c r="D41" s="636" t="s">
        <v>388</v>
      </c>
      <c r="E41" s="474"/>
      <c r="F41" s="475"/>
      <c r="G41" s="155" t="s">
        <v>389</v>
      </c>
      <c r="H41" s="636" t="s">
        <v>399</v>
      </c>
      <c r="I41" s="475"/>
      <c r="J41" s="155" t="s">
        <v>396</v>
      </c>
      <c r="K41" s="645" t="s">
        <v>384</v>
      </c>
      <c r="L41" s="646"/>
      <c r="M41" s="153">
        <v>44958</v>
      </c>
      <c r="N41" s="153">
        <v>45260</v>
      </c>
      <c r="O41" s="183" t="s">
        <v>619</v>
      </c>
      <c r="P41" s="183" t="s">
        <v>620</v>
      </c>
    </row>
    <row r="42" spans="1:16" ht="108.95" customHeight="1">
      <c r="A42" s="155">
        <v>28916</v>
      </c>
      <c r="B42" s="156" t="s">
        <v>401</v>
      </c>
      <c r="C42" s="155" t="s">
        <v>380</v>
      </c>
      <c r="D42" s="636" t="s">
        <v>388</v>
      </c>
      <c r="E42" s="474"/>
      <c r="F42" s="475"/>
      <c r="G42" s="155" t="s">
        <v>389</v>
      </c>
      <c r="H42" s="636" t="s">
        <v>399</v>
      </c>
      <c r="I42" s="475"/>
      <c r="J42" s="155" t="s">
        <v>396</v>
      </c>
      <c r="K42" s="645" t="s">
        <v>384</v>
      </c>
      <c r="L42" s="646"/>
      <c r="M42" s="153">
        <v>44958</v>
      </c>
      <c r="N42" s="153">
        <v>45260</v>
      </c>
      <c r="O42" s="183" t="s">
        <v>619</v>
      </c>
      <c r="P42" s="183" t="s">
        <v>620</v>
      </c>
    </row>
    <row r="43" spans="1:16" ht="93" customHeight="1">
      <c r="A43" s="155">
        <v>29138</v>
      </c>
      <c r="B43" s="156" t="s">
        <v>402</v>
      </c>
      <c r="C43" s="155" t="s">
        <v>380</v>
      </c>
      <c r="D43" s="636" t="s">
        <v>388</v>
      </c>
      <c r="E43" s="474"/>
      <c r="F43" s="475"/>
      <c r="G43" s="155" t="s">
        <v>394</v>
      </c>
      <c r="H43" s="636" t="s">
        <v>395</v>
      </c>
      <c r="I43" s="475"/>
      <c r="J43" s="155" t="s">
        <v>396</v>
      </c>
      <c r="K43" s="645" t="s">
        <v>384</v>
      </c>
      <c r="L43" s="646"/>
      <c r="M43" s="153">
        <v>44958</v>
      </c>
      <c r="N43" s="153">
        <v>45260</v>
      </c>
      <c r="O43" s="183" t="s">
        <v>619</v>
      </c>
      <c r="P43" s="183" t="s">
        <v>620</v>
      </c>
    </row>
    <row r="44" spans="1:16" ht="90" customHeight="1">
      <c r="A44" s="155">
        <v>29189</v>
      </c>
      <c r="B44" s="156" t="s">
        <v>403</v>
      </c>
      <c r="C44" s="155" t="s">
        <v>380</v>
      </c>
      <c r="D44" s="636" t="s">
        <v>388</v>
      </c>
      <c r="E44" s="474"/>
      <c r="F44" s="475"/>
      <c r="G44" s="155" t="s">
        <v>389</v>
      </c>
      <c r="H44" s="636" t="s">
        <v>395</v>
      </c>
      <c r="I44" s="475"/>
      <c r="J44" s="155" t="s">
        <v>396</v>
      </c>
      <c r="K44" s="645" t="s">
        <v>384</v>
      </c>
      <c r="L44" s="646"/>
      <c r="M44" s="153">
        <v>44958</v>
      </c>
      <c r="N44" s="153">
        <v>45260</v>
      </c>
      <c r="O44" s="183" t="s">
        <v>619</v>
      </c>
      <c r="P44" s="183" t="s">
        <v>620</v>
      </c>
    </row>
    <row r="45" spans="1:16" ht="92.1" customHeight="1">
      <c r="A45" s="155">
        <v>29246</v>
      </c>
      <c r="B45" s="156" t="s">
        <v>404</v>
      </c>
      <c r="C45" s="155" t="s">
        <v>380</v>
      </c>
      <c r="D45" s="636" t="s">
        <v>388</v>
      </c>
      <c r="E45" s="474"/>
      <c r="F45" s="475"/>
      <c r="G45" s="155" t="s">
        <v>394</v>
      </c>
      <c r="H45" s="636" t="s">
        <v>395</v>
      </c>
      <c r="I45" s="475"/>
      <c r="J45" s="155" t="s">
        <v>396</v>
      </c>
      <c r="K45" s="645" t="s">
        <v>384</v>
      </c>
      <c r="L45" s="646"/>
      <c r="M45" s="153">
        <v>44958</v>
      </c>
      <c r="N45" s="153">
        <v>45260</v>
      </c>
      <c r="O45" s="183" t="s">
        <v>619</v>
      </c>
      <c r="P45" s="183" t="s">
        <v>620</v>
      </c>
    </row>
    <row r="46" spans="1:16" ht="92.1" customHeight="1">
      <c r="A46" s="155">
        <v>29723</v>
      </c>
      <c r="B46" s="156" t="s">
        <v>405</v>
      </c>
      <c r="C46" s="155" t="s">
        <v>380</v>
      </c>
      <c r="D46" s="636" t="s">
        <v>388</v>
      </c>
      <c r="E46" s="474"/>
      <c r="F46" s="475"/>
      <c r="G46" s="155" t="s">
        <v>389</v>
      </c>
      <c r="H46" s="636" t="s">
        <v>395</v>
      </c>
      <c r="I46" s="475"/>
      <c r="J46" s="155" t="s">
        <v>396</v>
      </c>
      <c r="K46" s="645" t="s">
        <v>384</v>
      </c>
      <c r="L46" s="646"/>
      <c r="M46" s="153">
        <v>44958</v>
      </c>
      <c r="N46" s="153">
        <v>45260</v>
      </c>
      <c r="O46" s="183" t="s">
        <v>619</v>
      </c>
      <c r="P46" s="183" t="s">
        <v>620</v>
      </c>
    </row>
    <row r="47" spans="1:16" ht="95.1" customHeight="1">
      <c r="A47" s="155">
        <v>29755</v>
      </c>
      <c r="B47" s="156" t="s">
        <v>406</v>
      </c>
      <c r="C47" s="155" t="s">
        <v>380</v>
      </c>
      <c r="D47" s="636" t="s">
        <v>388</v>
      </c>
      <c r="E47" s="474"/>
      <c r="F47" s="475"/>
      <c r="G47" s="155" t="s">
        <v>394</v>
      </c>
      <c r="H47" s="636" t="s">
        <v>395</v>
      </c>
      <c r="I47" s="475"/>
      <c r="J47" s="155" t="s">
        <v>396</v>
      </c>
      <c r="K47" s="645" t="s">
        <v>384</v>
      </c>
      <c r="L47" s="646"/>
      <c r="M47" s="153">
        <v>44958</v>
      </c>
      <c r="N47" s="153">
        <v>45260</v>
      </c>
      <c r="O47" s="183" t="s">
        <v>619</v>
      </c>
      <c r="P47" s="183" t="s">
        <v>620</v>
      </c>
    </row>
    <row r="48" spans="1:16" ht="81" customHeight="1">
      <c r="A48" s="155">
        <v>29760</v>
      </c>
      <c r="B48" s="156" t="s">
        <v>407</v>
      </c>
      <c r="C48" s="155" t="s">
        <v>380</v>
      </c>
      <c r="D48" s="636" t="s">
        <v>388</v>
      </c>
      <c r="E48" s="474"/>
      <c r="F48" s="475"/>
      <c r="G48" s="155" t="s">
        <v>394</v>
      </c>
      <c r="H48" s="636" t="s">
        <v>395</v>
      </c>
      <c r="I48" s="475"/>
      <c r="J48" s="155" t="s">
        <v>396</v>
      </c>
      <c r="K48" s="645" t="s">
        <v>384</v>
      </c>
      <c r="L48" s="647"/>
      <c r="M48" s="153">
        <v>44958</v>
      </c>
      <c r="N48" s="153">
        <v>45260</v>
      </c>
      <c r="O48" s="183" t="s">
        <v>619</v>
      </c>
      <c r="P48" s="183" t="s">
        <v>620</v>
      </c>
    </row>
    <row r="49" spans="16:16" ht="15.75" customHeight="1">
      <c r="P49" s="181"/>
    </row>
    <row r="50" spans="16:16" ht="15.75" customHeight="1"/>
    <row r="51" spans="16:16" ht="15.75" customHeight="1"/>
    <row r="52" spans="16:16" ht="15.75" customHeight="1"/>
    <row r="53" spans="16:16" ht="15.75" customHeight="1"/>
    <row r="54" spans="16:16" ht="15.75" customHeight="1"/>
    <row r="55" spans="16:16" ht="15.75" customHeight="1"/>
    <row r="56" spans="16:16" ht="15.75" customHeight="1"/>
    <row r="57" spans="16:16" ht="15.75" customHeight="1"/>
    <row r="58" spans="16:16" ht="15.75" customHeight="1"/>
    <row r="59" spans="16:16" ht="15.75" customHeight="1"/>
    <row r="60" spans="16:16" ht="15.75" customHeight="1"/>
    <row r="61" spans="16:16" ht="15.75" customHeight="1"/>
    <row r="62" spans="16:16" ht="15.75" customHeight="1"/>
    <row r="63" spans="16:16" ht="15.75" customHeight="1"/>
    <row r="64" spans="16: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0">
    <mergeCell ref="K47:L47"/>
    <mergeCell ref="D48:F48"/>
    <mergeCell ref="H48:I48"/>
    <mergeCell ref="K48:L48"/>
    <mergeCell ref="K27:L27"/>
    <mergeCell ref="K33:L33"/>
    <mergeCell ref="K34:L34"/>
    <mergeCell ref="K31:L31"/>
    <mergeCell ref="K32:L32"/>
    <mergeCell ref="K29:L29"/>
    <mergeCell ref="K30:L30"/>
    <mergeCell ref="K28:L28"/>
    <mergeCell ref="K42:L42"/>
    <mergeCell ref="D45:F45"/>
    <mergeCell ref="D43:F43"/>
    <mergeCell ref="D44:F44"/>
    <mergeCell ref="K46:L46"/>
    <mergeCell ref="H45:I45"/>
    <mergeCell ref="K45:L45"/>
    <mergeCell ref="K43:L43"/>
    <mergeCell ref="H44:I44"/>
    <mergeCell ref="K44:L44"/>
    <mergeCell ref="D41:F41"/>
    <mergeCell ref="D42:F42"/>
    <mergeCell ref="D39:F39"/>
    <mergeCell ref="D40:F40"/>
    <mergeCell ref="H47:I47"/>
    <mergeCell ref="H46:I46"/>
    <mergeCell ref="H43:I43"/>
    <mergeCell ref="H41:I41"/>
    <mergeCell ref="H39:I39"/>
    <mergeCell ref="H40:I40"/>
    <mergeCell ref="H42:I42"/>
    <mergeCell ref="D47:F47"/>
    <mergeCell ref="D46:F46"/>
    <mergeCell ref="H38:I38"/>
    <mergeCell ref="K41:L41"/>
    <mergeCell ref="K39:L39"/>
    <mergeCell ref="K40:L40"/>
    <mergeCell ref="K37:L37"/>
    <mergeCell ref="K38:L38"/>
    <mergeCell ref="H37:I37"/>
    <mergeCell ref="K35:L35"/>
    <mergeCell ref="K36:L36"/>
    <mergeCell ref="H29:I29"/>
    <mergeCell ref="H30:I30"/>
    <mergeCell ref="H27:I27"/>
    <mergeCell ref="H28:I28"/>
    <mergeCell ref="H35:I35"/>
    <mergeCell ref="H36:I36"/>
    <mergeCell ref="H33:I33"/>
    <mergeCell ref="H34:I34"/>
    <mergeCell ref="D37:F37"/>
    <mergeCell ref="D38:F38"/>
    <mergeCell ref="D35:F35"/>
    <mergeCell ref="D36:F36"/>
    <mergeCell ref="D33:F33"/>
    <mergeCell ref="D34:F34"/>
    <mergeCell ref="D32:F32"/>
    <mergeCell ref="D24:F24"/>
    <mergeCell ref="H24:I24"/>
    <mergeCell ref="K24:L24"/>
    <mergeCell ref="A23:O23"/>
    <mergeCell ref="H25:I25"/>
    <mergeCell ref="H26:I26"/>
    <mergeCell ref="H31:I31"/>
    <mergeCell ref="H32:I32"/>
    <mergeCell ref="K25:L25"/>
    <mergeCell ref="K26:L26"/>
    <mergeCell ref="D31:F31"/>
    <mergeCell ref="D29:F29"/>
    <mergeCell ref="D30:F30"/>
    <mergeCell ref="D27:F27"/>
    <mergeCell ref="D28:F28"/>
    <mergeCell ref="D25:F25"/>
    <mergeCell ref="D26:F26"/>
    <mergeCell ref="A22:P22"/>
    <mergeCell ref="A21:N21"/>
    <mergeCell ref="A10:D10"/>
    <mergeCell ref="E10:I10"/>
    <mergeCell ref="E19:I20"/>
    <mergeCell ref="A12:D13"/>
    <mergeCell ref="E12:I13"/>
    <mergeCell ref="M11:O12"/>
    <mergeCell ref="K14:L15"/>
    <mergeCell ref="M2:O2"/>
    <mergeCell ref="M3:O3"/>
    <mergeCell ref="A2:B5"/>
    <mergeCell ref="C2:L3"/>
    <mergeCell ref="N6:O6"/>
    <mergeCell ref="N7:O7"/>
    <mergeCell ref="M14:O15"/>
    <mergeCell ref="M4:O5"/>
    <mergeCell ref="C4:L5"/>
    <mergeCell ref="A15:D17"/>
    <mergeCell ref="E15:I17"/>
    <mergeCell ref="M17:N19"/>
    <mergeCell ref="A19:D20"/>
    <mergeCell ref="A8:O8"/>
    <mergeCell ref="A9:N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70" zoomScaleNormal="70" workbookViewId="0">
      <pane xSplit="3" ySplit="7" topLeftCell="H16" activePane="bottomRight" state="frozen"/>
      <selection pane="topRight" activeCell="D1" sqref="D1"/>
      <selection pane="bottomLeft" activeCell="A8" sqref="A8"/>
      <selection pane="bottomRight" activeCell="G19" sqref="G19:H19"/>
    </sheetView>
  </sheetViews>
  <sheetFormatPr baseColWidth="10" defaultColWidth="14.42578125" defaultRowHeight="15" customHeight="1"/>
  <cols>
    <col min="1" max="1" width="31" style="77" customWidth="1"/>
    <col min="2" max="2" width="8.140625" style="77" customWidth="1"/>
    <col min="3" max="3" width="51.7109375" style="77" customWidth="1"/>
    <col min="4" max="4" width="39.42578125" style="77" customWidth="1"/>
    <col min="5" max="5" width="20.85546875" style="77" customWidth="1"/>
    <col min="6" max="6" width="22.28515625" style="77" customWidth="1"/>
    <col min="7" max="7" width="34.42578125" style="77" customWidth="1"/>
    <col min="8" max="8" width="43.85546875" style="77" customWidth="1"/>
    <col min="9" max="9" width="28.140625" style="77" customWidth="1"/>
    <col min="10" max="10" width="26" style="77" customWidth="1"/>
    <col min="11" max="11" width="10.7109375" style="77" customWidth="1"/>
    <col min="12" max="16384" width="14.42578125" style="77"/>
  </cols>
  <sheetData>
    <row r="1" spans="1:10" thickBot="1">
      <c r="H1" s="89"/>
      <c r="J1" s="142"/>
    </row>
    <row r="2" spans="1:10" ht="18" customHeight="1" thickBot="1">
      <c r="A2" s="651"/>
      <c r="B2" s="664" t="s">
        <v>0</v>
      </c>
      <c r="C2" s="419"/>
      <c r="D2" s="427"/>
      <c r="E2" s="665" t="s">
        <v>298</v>
      </c>
      <c r="F2" s="666"/>
      <c r="G2" s="666"/>
      <c r="H2" s="96"/>
    </row>
    <row r="3" spans="1:10" ht="15.75" customHeight="1" thickBot="1">
      <c r="A3" s="652"/>
      <c r="B3" s="452"/>
      <c r="C3" s="436"/>
      <c r="D3" s="437"/>
      <c r="E3" s="667" t="s">
        <v>320</v>
      </c>
      <c r="F3" s="431"/>
      <c r="G3" s="431"/>
      <c r="H3" s="143"/>
    </row>
    <row r="4" spans="1:10" ht="27" customHeight="1" thickBot="1">
      <c r="A4" s="653"/>
      <c r="B4" s="659" t="s">
        <v>317</v>
      </c>
      <c r="C4" s="660"/>
      <c r="D4" s="431"/>
      <c r="E4" s="668" t="s">
        <v>319</v>
      </c>
      <c r="F4" s="669"/>
      <c r="G4" s="669"/>
      <c r="H4" s="670"/>
    </row>
    <row r="5" spans="1:10" ht="27" customHeight="1" thickBot="1">
      <c r="A5" s="106"/>
      <c r="B5" s="73"/>
      <c r="C5" s="78"/>
      <c r="D5" s="78"/>
      <c r="E5" s="74"/>
      <c r="F5" s="74"/>
      <c r="G5" s="74"/>
      <c r="H5" s="75"/>
    </row>
    <row r="6" spans="1:10" ht="27" thickBot="1">
      <c r="A6" s="657" t="s">
        <v>159</v>
      </c>
      <c r="B6" s="658"/>
      <c r="C6" s="658"/>
      <c r="D6" s="658"/>
      <c r="E6" s="658"/>
      <c r="F6" s="658"/>
      <c r="G6" s="658"/>
      <c r="H6" s="136"/>
    </row>
    <row r="7" spans="1:10" ht="75.75" customHeight="1" thickBot="1">
      <c r="A7" s="71" t="s">
        <v>11</v>
      </c>
      <c r="B7" s="654" t="s">
        <v>130</v>
      </c>
      <c r="C7" s="655"/>
      <c r="D7" s="72" t="s">
        <v>13</v>
      </c>
      <c r="E7" s="71" t="s">
        <v>14</v>
      </c>
      <c r="F7" s="72" t="s">
        <v>15</v>
      </c>
      <c r="G7" s="68" t="s">
        <v>17</v>
      </c>
      <c r="H7" s="68" t="s">
        <v>296</v>
      </c>
    </row>
    <row r="8" spans="1:10" ht="144.94999999999999" customHeight="1" thickBot="1">
      <c r="A8" s="656" t="s">
        <v>302</v>
      </c>
      <c r="B8" s="157" t="s">
        <v>18</v>
      </c>
      <c r="C8" s="158" t="s">
        <v>506</v>
      </c>
      <c r="D8" s="158" t="s">
        <v>507</v>
      </c>
      <c r="E8" s="159" t="s">
        <v>508</v>
      </c>
      <c r="F8" s="158" t="s">
        <v>509</v>
      </c>
      <c r="G8" s="208" t="s">
        <v>680</v>
      </c>
      <c r="H8" s="208" t="s">
        <v>682</v>
      </c>
    </row>
    <row r="9" spans="1:10" ht="134.1" customHeight="1" thickBot="1">
      <c r="A9" s="650"/>
      <c r="B9" s="157" t="s">
        <v>19</v>
      </c>
      <c r="C9" s="158" t="s">
        <v>510</v>
      </c>
      <c r="D9" s="158" t="s">
        <v>511</v>
      </c>
      <c r="E9" s="159" t="s">
        <v>508</v>
      </c>
      <c r="F9" s="160" t="s">
        <v>512</v>
      </c>
      <c r="G9" s="208" t="s">
        <v>680</v>
      </c>
      <c r="H9" s="208" t="s">
        <v>683</v>
      </c>
    </row>
    <row r="10" spans="1:10" ht="168" customHeight="1" thickBot="1">
      <c r="A10" s="661" t="s">
        <v>299</v>
      </c>
      <c r="B10" s="157" t="s">
        <v>21</v>
      </c>
      <c r="C10" s="158" t="s">
        <v>513</v>
      </c>
      <c r="D10" s="158" t="s">
        <v>514</v>
      </c>
      <c r="E10" s="159" t="s">
        <v>508</v>
      </c>
      <c r="F10" s="160" t="s">
        <v>512</v>
      </c>
      <c r="G10" s="208" t="s">
        <v>680</v>
      </c>
      <c r="H10" s="208" t="s">
        <v>682</v>
      </c>
    </row>
    <row r="11" spans="1:10" ht="165" customHeight="1" thickBot="1">
      <c r="A11" s="662"/>
      <c r="B11" s="157" t="s">
        <v>22</v>
      </c>
      <c r="C11" s="158" t="s">
        <v>515</v>
      </c>
      <c r="D11" s="159" t="s">
        <v>516</v>
      </c>
      <c r="E11" s="159" t="s">
        <v>508</v>
      </c>
      <c r="F11" s="159" t="s">
        <v>517</v>
      </c>
      <c r="G11" s="208" t="s">
        <v>681</v>
      </c>
      <c r="H11" s="208" t="s">
        <v>684</v>
      </c>
    </row>
    <row r="12" spans="1:10" ht="75.75" customHeight="1" thickBot="1">
      <c r="A12" s="662"/>
      <c r="B12" s="157" t="s">
        <v>152</v>
      </c>
      <c r="C12" s="158" t="s">
        <v>518</v>
      </c>
      <c r="D12" s="159" t="s">
        <v>519</v>
      </c>
      <c r="E12" s="159" t="s">
        <v>520</v>
      </c>
      <c r="F12" s="160">
        <v>45260</v>
      </c>
      <c r="G12" s="273"/>
      <c r="H12" s="273"/>
    </row>
    <row r="13" spans="1:10" ht="75.75" customHeight="1" thickBot="1">
      <c r="A13" s="662"/>
      <c r="B13" s="157" t="s">
        <v>153</v>
      </c>
      <c r="C13" s="158" t="s">
        <v>521</v>
      </c>
      <c r="D13" s="159" t="s">
        <v>522</v>
      </c>
      <c r="E13" s="159" t="s">
        <v>523</v>
      </c>
      <c r="F13" s="160">
        <v>45260</v>
      </c>
      <c r="G13" s="273"/>
      <c r="H13" s="273"/>
    </row>
    <row r="14" spans="1:10" ht="261.95" customHeight="1" thickBot="1">
      <c r="A14" s="663"/>
      <c r="B14" s="157" t="s">
        <v>154</v>
      </c>
      <c r="C14" s="158" t="s">
        <v>524</v>
      </c>
      <c r="D14" s="158" t="s">
        <v>525</v>
      </c>
      <c r="E14" s="159" t="s">
        <v>508</v>
      </c>
      <c r="F14" s="159" t="s">
        <v>526</v>
      </c>
      <c r="G14" s="208" t="s">
        <v>680</v>
      </c>
      <c r="H14" s="208" t="s">
        <v>683</v>
      </c>
    </row>
    <row r="15" spans="1:10" ht="137.1" customHeight="1" thickBot="1">
      <c r="A15" s="656" t="s">
        <v>303</v>
      </c>
      <c r="B15" s="157" t="s">
        <v>23</v>
      </c>
      <c r="C15" s="158" t="s">
        <v>527</v>
      </c>
      <c r="D15" s="159" t="s">
        <v>528</v>
      </c>
      <c r="E15" s="159" t="s">
        <v>529</v>
      </c>
      <c r="F15" s="160" t="s">
        <v>512</v>
      </c>
      <c r="G15" s="208" t="s">
        <v>680</v>
      </c>
      <c r="H15" s="208" t="s">
        <v>683</v>
      </c>
    </row>
    <row r="16" spans="1:10" ht="75.75" customHeight="1" thickBot="1">
      <c r="A16" s="650"/>
      <c r="B16" s="157" t="s">
        <v>24</v>
      </c>
      <c r="C16" s="158" t="s">
        <v>530</v>
      </c>
      <c r="D16" s="159" t="s">
        <v>531</v>
      </c>
      <c r="E16" s="159" t="s">
        <v>529</v>
      </c>
      <c r="F16" s="159" t="s">
        <v>532</v>
      </c>
      <c r="G16" s="273"/>
      <c r="H16" s="273"/>
    </row>
    <row r="17" spans="1:8" ht="152.1" customHeight="1" thickBot="1">
      <c r="A17" s="648" t="s">
        <v>300</v>
      </c>
      <c r="B17" s="157" t="s">
        <v>25</v>
      </c>
      <c r="C17" s="158" t="s">
        <v>533</v>
      </c>
      <c r="D17" s="159" t="s">
        <v>534</v>
      </c>
      <c r="E17" s="159" t="s">
        <v>508</v>
      </c>
      <c r="F17" s="159" t="s">
        <v>532</v>
      </c>
      <c r="G17" s="208" t="s">
        <v>680</v>
      </c>
      <c r="H17" s="208" t="s">
        <v>683</v>
      </c>
    </row>
    <row r="18" spans="1:8" ht="300" customHeight="1" thickBot="1">
      <c r="A18" s="649"/>
      <c r="B18" s="157" t="s">
        <v>26</v>
      </c>
      <c r="C18" s="158" t="s">
        <v>535</v>
      </c>
      <c r="D18" s="158" t="s">
        <v>536</v>
      </c>
      <c r="E18" s="159" t="s">
        <v>508</v>
      </c>
      <c r="F18" s="159" t="s">
        <v>537</v>
      </c>
      <c r="G18" s="208" t="s">
        <v>680</v>
      </c>
      <c r="H18" s="208" t="s">
        <v>685</v>
      </c>
    </row>
    <row r="19" spans="1:8" ht="128.1" customHeight="1" thickBot="1">
      <c r="A19" s="650"/>
      <c r="B19" s="157" t="s">
        <v>27</v>
      </c>
      <c r="C19" s="158" t="s">
        <v>538</v>
      </c>
      <c r="D19" s="158" t="s">
        <v>539</v>
      </c>
      <c r="E19" s="159" t="s">
        <v>540</v>
      </c>
      <c r="F19" s="159" t="s">
        <v>541</v>
      </c>
      <c r="G19" s="273"/>
      <c r="H19" s="273"/>
    </row>
    <row r="20" spans="1:8" ht="165" customHeight="1" thickBot="1">
      <c r="A20" s="648" t="s">
        <v>301</v>
      </c>
      <c r="B20" s="157" t="s">
        <v>30</v>
      </c>
      <c r="C20" s="158" t="s">
        <v>542</v>
      </c>
      <c r="D20" s="158" t="s">
        <v>543</v>
      </c>
      <c r="E20" s="159" t="s">
        <v>508</v>
      </c>
      <c r="F20" s="160" t="s">
        <v>512</v>
      </c>
      <c r="G20" s="208" t="s">
        <v>686</v>
      </c>
      <c r="H20" s="208" t="s">
        <v>687</v>
      </c>
    </row>
    <row r="21" spans="1:8" ht="153.94999999999999" customHeight="1" thickBot="1">
      <c r="A21" s="649"/>
      <c r="B21" s="157" t="s">
        <v>160</v>
      </c>
      <c r="C21" s="159" t="s">
        <v>544</v>
      </c>
      <c r="D21" s="158" t="s">
        <v>545</v>
      </c>
      <c r="E21" s="159" t="s">
        <v>508</v>
      </c>
      <c r="F21" s="160" t="s">
        <v>546</v>
      </c>
      <c r="G21" s="208" t="s">
        <v>680</v>
      </c>
      <c r="H21" s="208" t="s">
        <v>683</v>
      </c>
    </row>
    <row r="22" spans="1:8" ht="209.1" customHeight="1" thickBot="1">
      <c r="A22" s="650"/>
      <c r="B22" s="157" t="s">
        <v>547</v>
      </c>
      <c r="C22" s="159" t="s">
        <v>548</v>
      </c>
      <c r="D22" s="158" t="s">
        <v>549</v>
      </c>
      <c r="E22" s="159" t="s">
        <v>508</v>
      </c>
      <c r="F22" s="160" t="s">
        <v>532</v>
      </c>
      <c r="G22" s="208" t="s">
        <v>688</v>
      </c>
      <c r="H22" s="208" t="s">
        <v>689</v>
      </c>
    </row>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13">
    <mergeCell ref="A20:A22"/>
    <mergeCell ref="A2:A4"/>
    <mergeCell ref="B7:C7"/>
    <mergeCell ref="A8:A9"/>
    <mergeCell ref="A6:G6"/>
    <mergeCell ref="B4:D4"/>
    <mergeCell ref="A10:A14"/>
    <mergeCell ref="B2:D3"/>
    <mergeCell ref="E2:G2"/>
    <mergeCell ref="E3:G3"/>
    <mergeCell ref="A15:A16"/>
    <mergeCell ref="A17:A19"/>
    <mergeCell ref="E4:H4"/>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80" zoomScaleNormal="80" workbookViewId="0">
      <selection activeCell="C46" sqref="C46"/>
    </sheetView>
  </sheetViews>
  <sheetFormatPr baseColWidth="10" defaultColWidth="14.42578125" defaultRowHeight="15"/>
  <cols>
    <col min="1" max="1" width="31.42578125" style="184" customWidth="1"/>
    <col min="2" max="2" width="9.7109375" style="184" customWidth="1"/>
    <col min="3" max="3" width="49.42578125" style="184" customWidth="1"/>
    <col min="4" max="4" width="34.42578125" style="184" customWidth="1"/>
    <col min="5" max="5" width="33.28515625" style="184" customWidth="1"/>
    <col min="6" max="6" width="36.42578125" style="184" customWidth="1"/>
    <col min="7" max="8" width="28.7109375" style="184" customWidth="1"/>
    <col min="9" max="9" width="18.140625" style="184" bestFit="1" customWidth="1"/>
    <col min="10" max="10" width="16" style="184" bestFit="1" customWidth="1"/>
    <col min="11" max="11" width="23.85546875" style="193" customWidth="1"/>
    <col min="12" max="12" width="13.42578125" style="184" bestFit="1" customWidth="1"/>
    <col min="13" max="13" width="32" style="184" customWidth="1"/>
    <col min="14" max="16384" width="14.42578125" style="184"/>
  </cols>
  <sheetData>
    <row r="1" spans="1:13" ht="15.75" thickBot="1">
      <c r="H1" s="185"/>
      <c r="I1" s="185"/>
      <c r="J1" s="185"/>
      <c r="K1" s="186"/>
      <c r="L1" s="185"/>
      <c r="M1" s="185"/>
    </row>
    <row r="2" spans="1:13" ht="15" customHeight="1" thickBot="1">
      <c r="A2" s="187"/>
      <c r="B2" s="715" t="s">
        <v>0</v>
      </c>
      <c r="C2" s="716"/>
      <c r="D2" s="716"/>
      <c r="E2" s="716"/>
      <c r="F2" s="716"/>
      <c r="G2" s="716"/>
      <c r="H2" s="717"/>
      <c r="I2" s="721" t="s">
        <v>118</v>
      </c>
      <c r="J2" s="722"/>
      <c r="K2" s="722"/>
      <c r="L2" s="722"/>
      <c r="M2" s="723"/>
    </row>
    <row r="3" spans="1:13" ht="15" customHeight="1" thickBot="1">
      <c r="A3" s="188"/>
      <c r="B3" s="718"/>
      <c r="C3" s="719"/>
      <c r="D3" s="719"/>
      <c r="E3" s="719"/>
      <c r="F3" s="719"/>
      <c r="G3" s="719"/>
      <c r="H3" s="720"/>
      <c r="I3" s="724" t="s">
        <v>679</v>
      </c>
      <c r="J3" s="725"/>
      <c r="K3" s="725"/>
      <c r="L3" s="725"/>
      <c r="M3" s="726"/>
    </row>
    <row r="4" spans="1:13" ht="14.25" customHeight="1">
      <c r="A4" s="188"/>
      <c r="B4" s="727" t="s">
        <v>677</v>
      </c>
      <c r="C4" s="728"/>
      <c r="D4" s="728"/>
      <c r="E4" s="728"/>
      <c r="F4" s="728"/>
      <c r="G4" s="728"/>
      <c r="H4" s="729"/>
      <c r="I4" s="733" t="s">
        <v>678</v>
      </c>
      <c r="J4" s="734"/>
      <c r="K4" s="734"/>
      <c r="L4" s="734"/>
      <c r="M4" s="735"/>
    </row>
    <row r="5" spans="1:13" ht="15" customHeight="1" thickBot="1">
      <c r="A5" s="189"/>
      <c r="B5" s="730"/>
      <c r="C5" s="731"/>
      <c r="D5" s="731"/>
      <c r="E5" s="731"/>
      <c r="F5" s="731"/>
      <c r="G5" s="731"/>
      <c r="H5" s="732"/>
      <c r="I5" s="736"/>
      <c r="J5" s="737"/>
      <c r="K5" s="737"/>
      <c r="L5" s="737"/>
      <c r="M5" s="738"/>
    </row>
    <row r="6" spans="1:13" ht="18">
      <c r="A6" s="190"/>
      <c r="B6" s="191"/>
      <c r="C6" s="191"/>
      <c r="D6" s="191"/>
      <c r="E6" s="191"/>
      <c r="F6" s="191"/>
      <c r="G6" s="192"/>
    </row>
    <row r="7" spans="1:13" ht="15" customHeight="1" thickBot="1">
      <c r="A7" s="739" t="s">
        <v>119</v>
      </c>
      <c r="B7" s="740"/>
      <c r="C7" s="740"/>
      <c r="D7" s="740"/>
      <c r="E7" s="740"/>
      <c r="F7" s="740"/>
      <c r="G7" s="740"/>
      <c r="H7" s="740"/>
      <c r="I7" s="740"/>
      <c r="J7" s="740"/>
      <c r="K7" s="740"/>
      <c r="L7" s="740"/>
      <c r="M7" s="740"/>
    </row>
    <row r="8" spans="1:13" ht="15" customHeight="1" thickBot="1">
      <c r="A8" s="705" t="s">
        <v>120</v>
      </c>
      <c r="B8" s="705"/>
      <c r="C8" s="705"/>
      <c r="D8" s="705"/>
      <c r="E8" s="705"/>
      <c r="F8" s="705"/>
      <c r="G8" s="705"/>
      <c r="H8" s="705"/>
      <c r="I8" s="705"/>
      <c r="J8" s="705"/>
      <c r="K8" s="705"/>
      <c r="L8" s="705"/>
      <c r="M8" s="705"/>
    </row>
    <row r="9" spans="1:13" ht="14.45" customHeight="1">
      <c r="A9" s="706"/>
      <c r="B9" s="707"/>
      <c r="C9" s="707"/>
      <c r="D9" s="707"/>
      <c r="E9" s="707"/>
      <c r="F9" s="707"/>
      <c r="G9" s="707"/>
      <c r="H9" s="707"/>
      <c r="I9" s="707"/>
      <c r="J9" s="708"/>
      <c r="K9" s="709" t="s">
        <v>121</v>
      </c>
      <c r="L9" s="710"/>
      <c r="M9" s="711"/>
    </row>
    <row r="10" spans="1:13" ht="46.5" customHeight="1">
      <c r="A10" s="712" t="s">
        <v>122</v>
      </c>
      <c r="B10" s="713"/>
      <c r="C10" s="714"/>
      <c r="D10" s="712" t="s">
        <v>123</v>
      </c>
      <c r="E10" s="713"/>
      <c r="F10" s="714"/>
      <c r="G10" s="712" t="s">
        <v>124</v>
      </c>
      <c r="H10" s="714"/>
      <c r="I10" s="194" t="s">
        <v>125</v>
      </c>
      <c r="J10" s="194" t="s">
        <v>126</v>
      </c>
      <c r="K10" s="712" t="s">
        <v>127</v>
      </c>
      <c r="L10" s="714"/>
      <c r="M10" s="195" t="s">
        <v>128</v>
      </c>
    </row>
    <row r="11" spans="1:13" ht="18.75" customHeight="1">
      <c r="A11" s="684" t="s">
        <v>676</v>
      </c>
      <c r="B11" s="685"/>
      <c r="C11" s="686"/>
      <c r="D11" s="684" t="s">
        <v>675</v>
      </c>
      <c r="E11" s="685"/>
      <c r="F11" s="686"/>
      <c r="G11" s="693" t="s">
        <v>1214</v>
      </c>
      <c r="H11" s="694"/>
      <c r="I11" s="671" t="s">
        <v>674</v>
      </c>
      <c r="J11" s="671">
        <v>5</v>
      </c>
      <c r="K11" s="699" t="s">
        <v>673</v>
      </c>
      <c r="L11" s="700"/>
      <c r="M11" s="671" t="s">
        <v>532</v>
      </c>
    </row>
    <row r="12" spans="1:13" ht="18.75" customHeight="1">
      <c r="A12" s="687"/>
      <c r="B12" s="688"/>
      <c r="C12" s="689"/>
      <c r="D12" s="687"/>
      <c r="E12" s="688"/>
      <c r="F12" s="689"/>
      <c r="G12" s="695"/>
      <c r="H12" s="696"/>
      <c r="I12" s="672"/>
      <c r="J12" s="672"/>
      <c r="K12" s="701"/>
      <c r="L12" s="702"/>
      <c r="M12" s="672"/>
    </row>
    <row r="13" spans="1:13" ht="12" customHeight="1">
      <c r="A13" s="687"/>
      <c r="B13" s="688"/>
      <c r="C13" s="689"/>
      <c r="D13" s="687"/>
      <c r="E13" s="688"/>
      <c r="F13" s="689"/>
      <c r="G13" s="695"/>
      <c r="H13" s="696"/>
      <c r="I13" s="672"/>
      <c r="J13" s="672"/>
      <c r="K13" s="701"/>
      <c r="L13" s="702"/>
      <c r="M13" s="672"/>
    </row>
    <row r="14" spans="1:13" ht="12" customHeight="1">
      <c r="A14" s="690"/>
      <c r="B14" s="691"/>
      <c r="C14" s="692"/>
      <c r="D14" s="690"/>
      <c r="E14" s="691"/>
      <c r="F14" s="692"/>
      <c r="G14" s="697"/>
      <c r="H14" s="698"/>
      <c r="I14" s="673"/>
      <c r="J14" s="673"/>
      <c r="K14" s="703"/>
      <c r="L14" s="704"/>
      <c r="M14" s="673"/>
    </row>
    <row r="15" spans="1:13" ht="21" customHeight="1" thickBot="1">
      <c r="A15" s="275"/>
      <c r="B15" s="196"/>
      <c r="C15" s="196"/>
      <c r="D15" s="197"/>
      <c r="E15" s="197"/>
      <c r="F15" s="196"/>
      <c r="G15" s="196"/>
      <c r="H15" s="198"/>
      <c r="I15" s="198"/>
      <c r="J15" s="197"/>
      <c r="K15" s="199"/>
      <c r="L15" s="197"/>
    </row>
    <row r="16" spans="1:13" ht="18.75">
      <c r="A16" s="200"/>
      <c r="B16" s="200"/>
      <c r="C16" s="200"/>
      <c r="D16" s="200"/>
      <c r="E16" s="200"/>
      <c r="F16" s="200"/>
      <c r="G16" s="200"/>
      <c r="H16" s="200"/>
      <c r="I16" s="674" t="s">
        <v>129</v>
      </c>
      <c r="J16" s="675"/>
      <c r="K16" s="676"/>
      <c r="L16" s="201"/>
    </row>
    <row r="17" spans="1:13" ht="72.75" thickBot="1">
      <c r="A17" s="202" t="s">
        <v>11</v>
      </c>
      <c r="B17" s="677" t="s">
        <v>130</v>
      </c>
      <c r="C17" s="678"/>
      <c r="D17" s="202" t="s">
        <v>13</v>
      </c>
      <c r="E17" s="202" t="s">
        <v>88</v>
      </c>
      <c r="F17" s="202" t="s">
        <v>15</v>
      </c>
      <c r="G17" s="202" t="s">
        <v>131</v>
      </c>
      <c r="H17" s="202" t="s">
        <v>125</v>
      </c>
      <c r="I17" s="202" t="s">
        <v>132</v>
      </c>
      <c r="J17" s="202" t="s">
        <v>133</v>
      </c>
      <c r="K17" s="203" t="s">
        <v>134</v>
      </c>
      <c r="L17" s="204" t="s">
        <v>297</v>
      </c>
      <c r="M17" s="205" t="s">
        <v>135</v>
      </c>
    </row>
    <row r="18" spans="1:13" ht="210.75" customHeight="1">
      <c r="A18" s="679" t="s">
        <v>672</v>
      </c>
      <c r="B18" s="272" t="s">
        <v>18</v>
      </c>
      <c r="C18" s="269" t="s">
        <v>408</v>
      </c>
      <c r="D18" s="269" t="s">
        <v>409</v>
      </c>
      <c r="E18" s="269" t="s">
        <v>627</v>
      </c>
      <c r="F18" s="268" t="s">
        <v>671</v>
      </c>
      <c r="G18" s="271">
        <v>6</v>
      </c>
      <c r="H18" s="268" t="s">
        <v>410</v>
      </c>
      <c r="I18" s="268" t="s">
        <v>411</v>
      </c>
      <c r="J18" s="270" t="s">
        <v>411</v>
      </c>
      <c r="K18" s="235">
        <v>4417875</v>
      </c>
      <c r="L18" s="238">
        <v>405</v>
      </c>
      <c r="M18" s="233" t="s">
        <v>412</v>
      </c>
    </row>
    <row r="19" spans="1:13" ht="114.75" customHeight="1">
      <c r="A19" s="680"/>
      <c r="B19" s="243" t="s">
        <v>19</v>
      </c>
      <c r="C19" s="237" t="s">
        <v>413</v>
      </c>
      <c r="D19" s="237" t="s">
        <v>414</v>
      </c>
      <c r="E19" s="237" t="s">
        <v>415</v>
      </c>
      <c r="F19" s="242" t="s">
        <v>416</v>
      </c>
      <c r="G19" s="236" t="s">
        <v>417</v>
      </c>
      <c r="H19" s="242" t="s">
        <v>418</v>
      </c>
      <c r="I19" s="233" t="s">
        <v>411</v>
      </c>
      <c r="J19" s="253" t="s">
        <v>411</v>
      </c>
      <c r="K19" s="235">
        <v>1000000000</v>
      </c>
      <c r="L19" s="238">
        <v>414</v>
      </c>
      <c r="M19" s="233" t="s">
        <v>419</v>
      </c>
    </row>
    <row r="20" spans="1:13" ht="93.75" customHeight="1" thickBot="1">
      <c r="A20" s="680"/>
      <c r="B20" s="243" t="s">
        <v>20</v>
      </c>
      <c r="C20" s="237" t="s">
        <v>420</v>
      </c>
      <c r="D20" s="237" t="s">
        <v>421</v>
      </c>
      <c r="E20" s="237" t="s">
        <v>422</v>
      </c>
      <c r="F20" s="242" t="s">
        <v>423</v>
      </c>
      <c r="G20" s="236">
        <v>1</v>
      </c>
      <c r="H20" s="242" t="s">
        <v>424</v>
      </c>
      <c r="I20" s="233" t="s">
        <v>411</v>
      </c>
      <c r="J20" s="253"/>
      <c r="K20" s="235">
        <v>2000000</v>
      </c>
      <c r="L20" s="238">
        <v>414</v>
      </c>
      <c r="M20" s="233" t="s">
        <v>412</v>
      </c>
    </row>
    <row r="21" spans="1:13" ht="77.25" customHeight="1" thickBot="1">
      <c r="A21" s="680"/>
      <c r="B21" s="243" t="s">
        <v>136</v>
      </c>
      <c r="C21" s="237" t="s">
        <v>425</v>
      </c>
      <c r="D21" s="237" t="s">
        <v>426</v>
      </c>
      <c r="E21" s="269" t="s">
        <v>627</v>
      </c>
      <c r="F21" s="242" t="s">
        <v>427</v>
      </c>
      <c r="G21" s="236">
        <v>2</v>
      </c>
      <c r="H21" s="233" t="s">
        <v>428</v>
      </c>
      <c r="I21" s="233" t="s">
        <v>411</v>
      </c>
      <c r="J21" s="253"/>
      <c r="K21" s="235"/>
      <c r="L21" s="234"/>
      <c r="M21" s="233" t="s">
        <v>412</v>
      </c>
    </row>
    <row r="22" spans="1:13" ht="60.75" customHeight="1" thickBot="1">
      <c r="A22" s="680"/>
      <c r="B22" s="243" t="s">
        <v>137</v>
      </c>
      <c r="C22" s="237" t="s">
        <v>429</v>
      </c>
      <c r="D22" s="237" t="s">
        <v>430</v>
      </c>
      <c r="E22" s="269" t="s">
        <v>627</v>
      </c>
      <c r="F22" s="242" t="s">
        <v>431</v>
      </c>
      <c r="G22" s="236">
        <v>1</v>
      </c>
      <c r="H22" s="233" t="s">
        <v>428</v>
      </c>
      <c r="I22" s="233" t="s">
        <v>411</v>
      </c>
      <c r="J22" s="253"/>
      <c r="K22" s="235"/>
      <c r="L22" s="234"/>
      <c r="M22" s="233" t="s">
        <v>432</v>
      </c>
    </row>
    <row r="23" spans="1:13" ht="60.75" customHeight="1" thickBot="1">
      <c r="A23" s="680"/>
      <c r="B23" s="243" t="s">
        <v>138</v>
      </c>
      <c r="C23" s="237" t="s">
        <v>433</v>
      </c>
      <c r="D23" s="237" t="s">
        <v>426</v>
      </c>
      <c r="E23" s="269" t="s">
        <v>627</v>
      </c>
      <c r="F23" s="242" t="s">
        <v>434</v>
      </c>
      <c r="G23" s="236">
        <v>1</v>
      </c>
      <c r="H23" s="233" t="s">
        <v>428</v>
      </c>
      <c r="I23" s="233" t="s">
        <v>411</v>
      </c>
      <c r="J23" s="253"/>
      <c r="K23" s="235"/>
      <c r="L23" s="234"/>
      <c r="M23" s="233" t="s">
        <v>432</v>
      </c>
    </row>
    <row r="24" spans="1:13" ht="60.75" customHeight="1" thickBot="1">
      <c r="A24" s="680"/>
      <c r="B24" s="243" t="s">
        <v>139</v>
      </c>
      <c r="C24" s="404" t="s">
        <v>1215</v>
      </c>
      <c r="D24" s="237" t="s">
        <v>426</v>
      </c>
      <c r="E24" s="269" t="s">
        <v>627</v>
      </c>
      <c r="F24" s="242" t="s">
        <v>670</v>
      </c>
      <c r="G24" s="236">
        <v>2</v>
      </c>
      <c r="H24" s="233" t="s">
        <v>428</v>
      </c>
      <c r="I24" s="233" t="s">
        <v>411</v>
      </c>
      <c r="J24" s="253"/>
      <c r="K24" s="235"/>
      <c r="L24" s="234"/>
      <c r="M24" s="233" t="s">
        <v>669</v>
      </c>
    </row>
    <row r="25" spans="1:13" ht="60.75" customHeight="1">
      <c r="A25" s="680"/>
      <c r="B25" s="243" t="s">
        <v>140</v>
      </c>
      <c r="C25" s="237" t="s">
        <v>435</v>
      </c>
      <c r="D25" s="237" t="s">
        <v>426</v>
      </c>
      <c r="E25" s="269" t="s">
        <v>627</v>
      </c>
      <c r="F25" s="242" t="s">
        <v>437</v>
      </c>
      <c r="G25" s="236">
        <v>1</v>
      </c>
      <c r="H25" s="233" t="s">
        <v>428</v>
      </c>
      <c r="I25" s="233" t="s">
        <v>411</v>
      </c>
      <c r="J25" s="253"/>
      <c r="K25" s="235"/>
      <c r="L25" s="234"/>
      <c r="M25" s="233" t="s">
        <v>432</v>
      </c>
    </row>
    <row r="26" spans="1:13" ht="78" customHeight="1">
      <c r="A26" s="680"/>
      <c r="B26" s="243" t="s">
        <v>141</v>
      </c>
      <c r="C26" s="237" t="s">
        <v>438</v>
      </c>
      <c r="D26" s="237" t="s">
        <v>439</v>
      </c>
      <c r="E26" s="237" t="s">
        <v>660</v>
      </c>
      <c r="F26" s="242" t="s">
        <v>431</v>
      </c>
      <c r="G26" s="236">
        <v>1</v>
      </c>
      <c r="H26" s="242" t="s">
        <v>440</v>
      </c>
      <c r="I26" s="233" t="s">
        <v>411</v>
      </c>
      <c r="J26" s="253"/>
      <c r="K26" s="235"/>
      <c r="L26" s="238"/>
      <c r="M26" s="233" t="s">
        <v>441</v>
      </c>
    </row>
    <row r="27" spans="1:13" ht="60.75" customHeight="1">
      <c r="A27" s="680"/>
      <c r="B27" s="243" t="s">
        <v>142</v>
      </c>
      <c r="C27" s="237" t="s">
        <v>442</v>
      </c>
      <c r="D27" s="237" t="s">
        <v>439</v>
      </c>
      <c r="E27" s="237" t="s">
        <v>660</v>
      </c>
      <c r="F27" s="242" t="s">
        <v>434</v>
      </c>
      <c r="G27" s="236">
        <v>1</v>
      </c>
      <c r="H27" s="242" t="s">
        <v>440</v>
      </c>
      <c r="I27" s="233" t="s">
        <v>411</v>
      </c>
      <c r="J27" s="253" t="s">
        <v>411</v>
      </c>
      <c r="K27" s="235">
        <v>2945250</v>
      </c>
      <c r="L27" s="238">
        <v>405</v>
      </c>
      <c r="M27" s="233" t="s">
        <v>412</v>
      </c>
    </row>
    <row r="28" spans="1:13" ht="60.75" customHeight="1">
      <c r="A28" s="680"/>
      <c r="B28" s="243" t="s">
        <v>143</v>
      </c>
      <c r="C28" s="237" t="s">
        <v>443</v>
      </c>
      <c r="D28" s="237" t="s">
        <v>439</v>
      </c>
      <c r="E28" s="237" t="s">
        <v>660</v>
      </c>
      <c r="F28" s="242" t="s">
        <v>444</v>
      </c>
      <c r="G28" s="236">
        <v>2</v>
      </c>
      <c r="H28" s="242" t="s">
        <v>445</v>
      </c>
      <c r="I28" s="233" t="s">
        <v>411</v>
      </c>
      <c r="J28" s="253"/>
      <c r="K28" s="235"/>
      <c r="L28" s="238"/>
      <c r="M28" s="233" t="s">
        <v>412</v>
      </c>
    </row>
    <row r="29" spans="1:13" ht="60.75" customHeight="1">
      <c r="A29" s="680"/>
      <c r="B29" s="243" t="s">
        <v>144</v>
      </c>
      <c r="C29" s="237" t="s">
        <v>446</v>
      </c>
      <c r="D29" s="237" t="s">
        <v>439</v>
      </c>
      <c r="E29" s="237" t="s">
        <v>660</v>
      </c>
      <c r="F29" s="242" t="s">
        <v>437</v>
      </c>
      <c r="G29" s="236">
        <v>1</v>
      </c>
      <c r="H29" s="242" t="s">
        <v>440</v>
      </c>
      <c r="I29" s="233" t="s">
        <v>411</v>
      </c>
      <c r="J29" s="253" t="s">
        <v>411</v>
      </c>
      <c r="K29" s="235">
        <v>2945250</v>
      </c>
      <c r="L29" s="238">
        <v>405</v>
      </c>
      <c r="M29" s="233" t="s">
        <v>412</v>
      </c>
    </row>
    <row r="30" spans="1:13" ht="73.5" customHeight="1">
      <c r="A30" s="680"/>
      <c r="B30" s="243" t="s">
        <v>145</v>
      </c>
      <c r="C30" s="237" t="s">
        <v>447</v>
      </c>
      <c r="D30" s="237" t="s">
        <v>448</v>
      </c>
      <c r="E30" s="237" t="s">
        <v>668</v>
      </c>
      <c r="F30" s="242" t="s">
        <v>449</v>
      </c>
      <c r="G30" s="236">
        <v>1</v>
      </c>
      <c r="H30" s="242" t="s">
        <v>450</v>
      </c>
      <c r="I30" s="233" t="s">
        <v>411</v>
      </c>
      <c r="J30" s="253" t="s">
        <v>411</v>
      </c>
      <c r="K30" s="235">
        <v>2945250</v>
      </c>
      <c r="L30" s="238">
        <v>405</v>
      </c>
      <c r="M30" s="233" t="s">
        <v>412</v>
      </c>
    </row>
    <row r="31" spans="1:13" ht="60.75" customHeight="1">
      <c r="A31" s="680"/>
      <c r="B31" s="243" t="s">
        <v>146</v>
      </c>
      <c r="C31" s="237" t="s">
        <v>451</v>
      </c>
      <c r="D31" s="237" t="s">
        <v>421</v>
      </c>
      <c r="E31" s="237" t="s">
        <v>422</v>
      </c>
      <c r="F31" s="242" t="s">
        <v>452</v>
      </c>
      <c r="G31" s="236">
        <v>10</v>
      </c>
      <c r="H31" s="242" t="s">
        <v>424</v>
      </c>
      <c r="I31" s="233" t="s">
        <v>411</v>
      </c>
      <c r="J31" s="253"/>
      <c r="K31" s="235"/>
      <c r="L31" s="234"/>
      <c r="M31" s="233" t="s">
        <v>412</v>
      </c>
    </row>
    <row r="32" spans="1:13" ht="60.75" customHeight="1">
      <c r="A32" s="680"/>
      <c r="B32" s="243" t="s">
        <v>147</v>
      </c>
      <c r="C32" s="237" t="s">
        <v>453</v>
      </c>
      <c r="D32" s="237" t="s">
        <v>454</v>
      </c>
      <c r="E32" s="237" t="s">
        <v>422</v>
      </c>
      <c r="F32" s="242" t="s">
        <v>455</v>
      </c>
      <c r="G32" s="236">
        <v>15</v>
      </c>
      <c r="H32" s="242" t="s">
        <v>456</v>
      </c>
      <c r="I32" s="233" t="s">
        <v>411</v>
      </c>
      <c r="J32" s="253"/>
      <c r="K32" s="235">
        <v>200000000</v>
      </c>
      <c r="L32" s="238">
        <v>414</v>
      </c>
      <c r="M32" s="233" t="s">
        <v>412</v>
      </c>
    </row>
    <row r="33" spans="1:13" ht="60.75" customHeight="1">
      <c r="A33" s="680"/>
      <c r="B33" s="243" t="s">
        <v>148</v>
      </c>
      <c r="C33" s="237" t="s">
        <v>457</v>
      </c>
      <c r="D33" s="237" t="s">
        <v>458</v>
      </c>
      <c r="E33" s="237" t="s">
        <v>422</v>
      </c>
      <c r="F33" s="242" t="s">
        <v>452</v>
      </c>
      <c r="G33" s="236" t="s">
        <v>459</v>
      </c>
      <c r="H33" s="242" t="s">
        <v>460</v>
      </c>
      <c r="I33" s="233" t="s">
        <v>411</v>
      </c>
      <c r="J33" s="253"/>
      <c r="K33" s="235">
        <v>780000000</v>
      </c>
      <c r="L33" s="238">
        <v>412</v>
      </c>
      <c r="M33" s="233" t="s">
        <v>412</v>
      </c>
    </row>
    <row r="34" spans="1:13" ht="60.75" customHeight="1" thickBot="1">
      <c r="A34" s="680"/>
      <c r="B34" s="243" t="s">
        <v>149</v>
      </c>
      <c r="C34" s="237" t="s">
        <v>461</v>
      </c>
      <c r="D34" s="237" t="s">
        <v>462</v>
      </c>
      <c r="E34" s="237" t="s">
        <v>422</v>
      </c>
      <c r="F34" s="242" t="s">
        <v>463</v>
      </c>
      <c r="G34" s="236">
        <v>3</v>
      </c>
      <c r="H34" s="242" t="s">
        <v>464</v>
      </c>
      <c r="I34" s="233" t="s">
        <v>411</v>
      </c>
      <c r="J34" s="253"/>
      <c r="K34" s="235">
        <v>1800000</v>
      </c>
      <c r="L34" s="238">
        <v>414</v>
      </c>
      <c r="M34" s="233" t="s">
        <v>412</v>
      </c>
    </row>
    <row r="35" spans="1:13" ht="101.25" customHeight="1" thickBot="1">
      <c r="A35" s="680"/>
      <c r="B35" s="243" t="s">
        <v>150</v>
      </c>
      <c r="C35" s="237" t="s">
        <v>465</v>
      </c>
      <c r="D35" s="237" t="s">
        <v>466</v>
      </c>
      <c r="E35" s="237" t="s">
        <v>467</v>
      </c>
      <c r="F35" s="268" t="s">
        <v>468</v>
      </c>
      <c r="G35" s="236">
        <v>4</v>
      </c>
      <c r="H35" s="242" t="s">
        <v>469</v>
      </c>
      <c r="I35" s="233" t="s">
        <v>411</v>
      </c>
      <c r="J35" s="253"/>
      <c r="K35" s="235">
        <v>6000000</v>
      </c>
      <c r="L35" s="238">
        <v>414</v>
      </c>
      <c r="M35" s="233" t="s">
        <v>412</v>
      </c>
    </row>
    <row r="36" spans="1:13" ht="134.44999999999999" customHeight="1">
      <c r="A36" s="681"/>
      <c r="B36" s="243" t="s">
        <v>151</v>
      </c>
      <c r="C36" s="250" t="s">
        <v>470</v>
      </c>
      <c r="D36" s="250" t="s">
        <v>471</v>
      </c>
      <c r="E36" s="250" t="s">
        <v>422</v>
      </c>
      <c r="F36" s="268" t="s">
        <v>468</v>
      </c>
      <c r="G36" s="248">
        <v>2</v>
      </c>
      <c r="H36" s="249" t="s">
        <v>469</v>
      </c>
      <c r="I36" s="246" t="s">
        <v>411</v>
      </c>
      <c r="J36" s="245"/>
      <c r="K36" s="235">
        <v>6000000</v>
      </c>
      <c r="L36" s="238">
        <v>414</v>
      </c>
      <c r="M36" s="233" t="s">
        <v>412</v>
      </c>
    </row>
    <row r="37" spans="1:13" ht="104.25" customHeight="1">
      <c r="A37" s="206"/>
      <c r="B37" s="266" t="s">
        <v>667</v>
      </c>
      <c r="C37" s="237" t="s">
        <v>666</v>
      </c>
      <c r="D37" s="237" t="s">
        <v>439</v>
      </c>
      <c r="E37" s="237" t="s">
        <v>436</v>
      </c>
      <c r="F37" s="242" t="s">
        <v>665</v>
      </c>
      <c r="G37" s="236">
        <v>2</v>
      </c>
      <c r="H37" s="242" t="s">
        <v>659</v>
      </c>
      <c r="I37" s="233" t="s">
        <v>411</v>
      </c>
      <c r="J37" s="253"/>
      <c r="K37" s="235">
        <v>6000000</v>
      </c>
      <c r="L37" s="239">
        <v>404</v>
      </c>
      <c r="M37" s="233" t="s">
        <v>412</v>
      </c>
    </row>
    <row r="38" spans="1:13" ht="104.25" customHeight="1">
      <c r="A38" s="206"/>
      <c r="B38" s="266" t="s">
        <v>664</v>
      </c>
      <c r="C38" s="237" t="s">
        <v>663</v>
      </c>
      <c r="D38" s="237" t="s">
        <v>448</v>
      </c>
      <c r="E38" s="237" t="s">
        <v>436</v>
      </c>
      <c r="F38" s="242" t="s">
        <v>437</v>
      </c>
      <c r="G38" s="241">
        <v>1</v>
      </c>
      <c r="H38" s="252" t="s">
        <v>450</v>
      </c>
      <c r="I38" s="240" t="s">
        <v>411</v>
      </c>
      <c r="J38" s="267"/>
      <c r="K38" s="235">
        <v>4000000</v>
      </c>
      <c r="L38" s="239">
        <v>404</v>
      </c>
      <c r="M38" s="233" t="s">
        <v>412</v>
      </c>
    </row>
    <row r="39" spans="1:13" ht="104.25" customHeight="1">
      <c r="A39" s="206"/>
      <c r="B39" s="266" t="s">
        <v>662</v>
      </c>
      <c r="C39" s="237" t="s">
        <v>657</v>
      </c>
      <c r="D39" s="237" t="s">
        <v>656</v>
      </c>
      <c r="E39" s="237" t="s">
        <v>422</v>
      </c>
      <c r="F39" s="233" t="s">
        <v>655</v>
      </c>
      <c r="G39" s="248">
        <v>1</v>
      </c>
      <c r="H39" s="242" t="s">
        <v>424</v>
      </c>
      <c r="I39" s="246" t="s">
        <v>411</v>
      </c>
      <c r="J39" s="245"/>
      <c r="K39" s="235">
        <v>1800000</v>
      </c>
      <c r="L39" s="238">
        <v>412</v>
      </c>
      <c r="M39" s="233"/>
    </row>
    <row r="40" spans="1:13" ht="104.25" customHeight="1">
      <c r="A40" s="206"/>
      <c r="B40" s="266" t="s">
        <v>661</v>
      </c>
      <c r="C40" s="250" t="s">
        <v>653</v>
      </c>
      <c r="D40" s="237" t="s">
        <v>652</v>
      </c>
      <c r="E40" s="237" t="s">
        <v>422</v>
      </c>
      <c r="F40" s="233" t="s">
        <v>651</v>
      </c>
      <c r="G40" s="248">
        <v>4</v>
      </c>
      <c r="H40" s="249" t="s">
        <v>650</v>
      </c>
      <c r="I40" s="246" t="s">
        <v>411</v>
      </c>
      <c r="J40" s="245"/>
      <c r="K40" s="235">
        <v>3000000</v>
      </c>
      <c r="L40" s="238">
        <v>412</v>
      </c>
      <c r="M40" s="233"/>
    </row>
    <row r="41" spans="1:13" ht="104.25" customHeight="1">
      <c r="A41" s="206"/>
      <c r="B41" s="266" t="s">
        <v>658</v>
      </c>
      <c r="C41" s="250" t="s">
        <v>649</v>
      </c>
      <c r="D41" s="237" t="s">
        <v>648</v>
      </c>
      <c r="E41" s="237" t="s">
        <v>422</v>
      </c>
      <c r="F41" s="405" t="s">
        <v>1216</v>
      </c>
      <c r="G41" s="248">
        <v>30</v>
      </c>
      <c r="H41" s="242" t="s">
        <v>647</v>
      </c>
      <c r="I41" s="246" t="s">
        <v>411</v>
      </c>
      <c r="J41" s="245"/>
      <c r="K41" s="235">
        <v>35000000</v>
      </c>
      <c r="L41" s="238">
        <v>412</v>
      </c>
      <c r="M41" s="233"/>
    </row>
    <row r="42" spans="1:13" ht="104.25" customHeight="1" thickBot="1">
      <c r="A42" s="206"/>
      <c r="B42" s="266" t="s">
        <v>654</v>
      </c>
      <c r="C42" s="265" t="s">
        <v>646</v>
      </c>
      <c r="D42" s="237" t="s">
        <v>426</v>
      </c>
      <c r="E42" s="264" t="s">
        <v>436</v>
      </c>
      <c r="F42" s="262" t="s">
        <v>635</v>
      </c>
      <c r="G42" s="263">
        <v>1</v>
      </c>
      <c r="H42" s="262" t="s">
        <v>475</v>
      </c>
      <c r="I42" s="246" t="s">
        <v>411</v>
      </c>
      <c r="J42" s="245"/>
      <c r="K42" s="235">
        <v>4000000</v>
      </c>
      <c r="L42" s="239">
        <v>404</v>
      </c>
      <c r="M42" s="233"/>
    </row>
    <row r="43" spans="1:13" s="403" customFormat="1" ht="104.25" customHeight="1">
      <c r="A43" s="790"/>
      <c r="B43" s="791" t="s">
        <v>1230</v>
      </c>
      <c r="C43" s="404" t="s">
        <v>1231</v>
      </c>
      <c r="D43" s="404" t="s">
        <v>426</v>
      </c>
      <c r="E43" s="404" t="s">
        <v>1232</v>
      </c>
      <c r="F43" s="405" t="s">
        <v>455</v>
      </c>
      <c r="G43" s="781">
        <v>7</v>
      </c>
      <c r="H43" s="406" t="s">
        <v>475</v>
      </c>
      <c r="I43" s="792" t="s">
        <v>1233</v>
      </c>
      <c r="J43" s="793"/>
      <c r="K43" s="784"/>
      <c r="L43" s="788"/>
      <c r="M43" s="405"/>
    </row>
    <row r="44" spans="1:13" s="403" customFormat="1" ht="104.25" customHeight="1" thickBot="1">
      <c r="A44" s="790"/>
      <c r="B44" s="791" t="s">
        <v>1234</v>
      </c>
      <c r="C44" s="404" t="s">
        <v>1235</v>
      </c>
      <c r="D44" s="404" t="s">
        <v>1236</v>
      </c>
      <c r="E44" s="404" t="s">
        <v>1232</v>
      </c>
      <c r="F44" s="405" t="s">
        <v>455</v>
      </c>
      <c r="G44" s="781">
        <v>7</v>
      </c>
      <c r="H44" s="406" t="s">
        <v>475</v>
      </c>
      <c r="I44" s="792" t="s">
        <v>411</v>
      </c>
      <c r="J44" s="793"/>
      <c r="K44" s="784"/>
      <c r="L44" s="788"/>
      <c r="M44" s="405"/>
    </row>
    <row r="45" spans="1:13" ht="105" customHeight="1">
      <c r="A45" s="682" t="s">
        <v>645</v>
      </c>
      <c r="B45" s="261" t="s">
        <v>21</v>
      </c>
      <c r="C45" s="259" t="s">
        <v>472</v>
      </c>
      <c r="D45" s="260" t="s">
        <v>473</v>
      </c>
      <c r="E45" s="259" t="s">
        <v>644</v>
      </c>
      <c r="F45" s="257" t="s">
        <v>474</v>
      </c>
      <c r="G45" s="258">
        <v>2</v>
      </c>
      <c r="H45" s="257" t="s">
        <v>475</v>
      </c>
      <c r="I45" s="256" t="s">
        <v>411</v>
      </c>
      <c r="J45" s="255" t="s">
        <v>411</v>
      </c>
      <c r="K45" s="235">
        <v>6185024.9999999991</v>
      </c>
      <c r="L45" s="238">
        <v>405</v>
      </c>
      <c r="M45" s="233" t="s">
        <v>476</v>
      </c>
    </row>
    <row r="46" spans="1:13" ht="95.25" customHeight="1">
      <c r="A46" s="683"/>
      <c r="B46" s="243" t="s">
        <v>22</v>
      </c>
      <c r="C46" s="237" t="s">
        <v>477</v>
      </c>
      <c r="D46" s="254" t="s">
        <v>473</v>
      </c>
      <c r="E46" s="250" t="s">
        <v>632</v>
      </c>
      <c r="F46" s="249" t="s">
        <v>478</v>
      </c>
      <c r="G46" s="236">
        <v>1</v>
      </c>
      <c r="H46" s="252" t="s">
        <v>475</v>
      </c>
      <c r="I46" s="233" t="s">
        <v>411</v>
      </c>
      <c r="J46" s="253" t="s">
        <v>411</v>
      </c>
      <c r="K46" s="235">
        <v>6185024.9999999991</v>
      </c>
      <c r="L46" s="238">
        <v>405</v>
      </c>
      <c r="M46" s="233" t="s">
        <v>476</v>
      </c>
    </row>
    <row r="47" spans="1:13" ht="87.75" customHeight="1">
      <c r="A47" s="683"/>
      <c r="B47" s="243" t="s">
        <v>152</v>
      </c>
      <c r="C47" s="237" t="s">
        <v>479</v>
      </c>
      <c r="D47" s="237" t="s">
        <v>473</v>
      </c>
      <c r="E47" s="237" t="s">
        <v>643</v>
      </c>
      <c r="F47" s="242" t="s">
        <v>480</v>
      </c>
      <c r="G47" s="236">
        <v>1</v>
      </c>
      <c r="H47" s="252" t="s">
        <v>475</v>
      </c>
      <c r="I47" s="233" t="s">
        <v>411</v>
      </c>
      <c r="J47" s="253" t="s">
        <v>411</v>
      </c>
      <c r="K47" s="235">
        <v>6185024.9999999991</v>
      </c>
      <c r="L47" s="238">
        <v>405</v>
      </c>
      <c r="M47" s="233" t="s">
        <v>476</v>
      </c>
    </row>
    <row r="48" spans="1:13" ht="87.75" customHeight="1">
      <c r="A48" s="683"/>
      <c r="B48" s="243" t="s">
        <v>153</v>
      </c>
      <c r="C48" s="237" t="s">
        <v>481</v>
      </c>
      <c r="D48" s="237" t="s">
        <v>473</v>
      </c>
      <c r="E48" s="237" t="s">
        <v>482</v>
      </c>
      <c r="F48" s="406" t="s">
        <v>1217</v>
      </c>
      <c r="G48" s="236">
        <v>1</v>
      </c>
      <c r="H48" s="252" t="s">
        <v>475</v>
      </c>
      <c r="I48" s="233" t="s">
        <v>411</v>
      </c>
      <c r="J48" s="253" t="s">
        <v>411</v>
      </c>
      <c r="K48" s="235">
        <v>40000000</v>
      </c>
      <c r="L48" s="238">
        <v>405</v>
      </c>
      <c r="M48" s="233" t="s">
        <v>476</v>
      </c>
    </row>
    <row r="49" spans="1:13" ht="87.75" customHeight="1">
      <c r="A49" s="683"/>
      <c r="B49" s="251" t="s">
        <v>154</v>
      </c>
      <c r="C49" s="250" t="s">
        <v>642</v>
      </c>
      <c r="D49" s="237" t="s">
        <v>473</v>
      </c>
      <c r="E49" s="237" t="s">
        <v>436</v>
      </c>
      <c r="F49" s="242" t="s">
        <v>635</v>
      </c>
      <c r="G49" s="248">
        <v>1</v>
      </c>
      <c r="H49" s="252" t="s">
        <v>475</v>
      </c>
      <c r="I49" s="233" t="s">
        <v>411</v>
      </c>
      <c r="J49" s="245" t="s">
        <v>411</v>
      </c>
      <c r="K49" s="235">
        <v>10000000</v>
      </c>
      <c r="L49" s="239">
        <v>404</v>
      </c>
      <c r="M49" s="233" t="s">
        <v>476</v>
      </c>
    </row>
    <row r="50" spans="1:13" ht="87.75" customHeight="1">
      <c r="A50" s="683"/>
      <c r="B50" s="251" t="s">
        <v>641</v>
      </c>
      <c r="C50" s="250" t="s">
        <v>640</v>
      </c>
      <c r="D50" s="237" t="s">
        <v>473</v>
      </c>
      <c r="E50" s="237" t="s">
        <v>436</v>
      </c>
      <c r="F50" s="242" t="s">
        <v>635</v>
      </c>
      <c r="G50" s="248">
        <v>1</v>
      </c>
      <c r="H50" s="252" t="s">
        <v>475</v>
      </c>
      <c r="I50" s="233" t="s">
        <v>411</v>
      </c>
      <c r="J50" s="245" t="s">
        <v>411</v>
      </c>
      <c r="K50" s="235">
        <v>10000000</v>
      </c>
      <c r="L50" s="239">
        <v>404</v>
      </c>
      <c r="M50" s="233" t="s">
        <v>476</v>
      </c>
    </row>
    <row r="51" spans="1:13" ht="87.75" customHeight="1">
      <c r="A51" s="683"/>
      <c r="B51" s="251" t="s">
        <v>639</v>
      </c>
      <c r="C51" s="250" t="s">
        <v>638</v>
      </c>
      <c r="D51" s="237" t="s">
        <v>473</v>
      </c>
      <c r="E51" s="237" t="s">
        <v>436</v>
      </c>
      <c r="F51" s="242" t="s">
        <v>635</v>
      </c>
      <c r="G51" s="248">
        <v>1</v>
      </c>
      <c r="H51" s="252" t="s">
        <v>475</v>
      </c>
      <c r="I51" s="233" t="s">
        <v>411</v>
      </c>
      <c r="J51" s="245" t="s">
        <v>411</v>
      </c>
      <c r="K51" s="235">
        <v>10000000</v>
      </c>
      <c r="L51" s="239">
        <v>404</v>
      </c>
      <c r="M51" s="233" t="s">
        <v>476</v>
      </c>
    </row>
    <row r="52" spans="1:13" ht="87.75" customHeight="1">
      <c r="A52" s="683"/>
      <c r="B52" s="251" t="s">
        <v>637</v>
      </c>
      <c r="C52" s="250" t="s">
        <v>636</v>
      </c>
      <c r="D52" s="250" t="s">
        <v>473</v>
      </c>
      <c r="E52" s="250" t="s">
        <v>436</v>
      </c>
      <c r="F52" s="249" t="s">
        <v>635</v>
      </c>
      <c r="G52" s="248">
        <v>1</v>
      </c>
      <c r="H52" s="247" t="s">
        <v>475</v>
      </c>
      <c r="I52" s="246" t="s">
        <v>411</v>
      </c>
      <c r="J52" s="245" t="s">
        <v>411</v>
      </c>
      <c r="K52" s="244">
        <v>10000000</v>
      </c>
      <c r="L52" s="239">
        <v>404</v>
      </c>
      <c r="M52" s="233" t="s">
        <v>476</v>
      </c>
    </row>
    <row r="53" spans="1:13" ht="87.75" customHeight="1">
      <c r="A53" s="683"/>
      <c r="B53" s="243" t="s">
        <v>634</v>
      </c>
      <c r="C53" s="237" t="s">
        <v>483</v>
      </c>
      <c r="D53" s="237" t="s">
        <v>473</v>
      </c>
      <c r="E53" s="237" t="s">
        <v>436</v>
      </c>
      <c r="F53" s="207" t="s">
        <v>633</v>
      </c>
      <c r="G53" s="236">
        <v>1</v>
      </c>
      <c r="H53" s="242" t="s">
        <v>475</v>
      </c>
      <c r="I53" s="233" t="s">
        <v>411</v>
      </c>
      <c r="J53" s="242" t="s">
        <v>411</v>
      </c>
      <c r="K53" s="235">
        <v>50000000</v>
      </c>
      <c r="L53" s="239">
        <v>404</v>
      </c>
      <c r="M53" s="233" t="s">
        <v>476</v>
      </c>
    </row>
    <row r="54" spans="1:13" ht="87.75" customHeight="1">
      <c r="A54" s="407"/>
      <c r="B54" s="408" t="s">
        <v>1218</v>
      </c>
      <c r="C54" s="409" t="s">
        <v>1219</v>
      </c>
      <c r="D54" s="404" t="s">
        <v>473</v>
      </c>
      <c r="E54" s="404" t="s">
        <v>716</v>
      </c>
      <c r="F54" s="410" t="s">
        <v>434</v>
      </c>
      <c r="G54" s="411">
        <v>1</v>
      </c>
      <c r="H54" s="406" t="s">
        <v>475</v>
      </c>
      <c r="I54" s="412" t="s">
        <v>411</v>
      </c>
      <c r="J54" s="406" t="s">
        <v>411</v>
      </c>
      <c r="K54" s="413">
        <v>15449562.5</v>
      </c>
      <c r="L54" s="414">
        <v>405</v>
      </c>
      <c r="M54" s="405" t="s">
        <v>476</v>
      </c>
    </row>
    <row r="55" spans="1:13" ht="87.75" customHeight="1">
      <c r="A55" s="407"/>
      <c r="B55" s="408" t="s">
        <v>1220</v>
      </c>
      <c r="C55" s="409" t="s">
        <v>1221</v>
      </c>
      <c r="D55" s="404" t="s">
        <v>473</v>
      </c>
      <c r="E55" s="404" t="s">
        <v>716</v>
      </c>
      <c r="F55" s="410" t="s">
        <v>434</v>
      </c>
      <c r="G55" s="411">
        <v>1</v>
      </c>
      <c r="H55" s="406" t="s">
        <v>475</v>
      </c>
      <c r="I55" s="412" t="s">
        <v>411</v>
      </c>
      <c r="J55" s="406" t="s">
        <v>411</v>
      </c>
      <c r="K55" s="413">
        <v>15449562.5</v>
      </c>
      <c r="L55" s="414">
        <v>405</v>
      </c>
      <c r="M55" s="405" t="s">
        <v>476</v>
      </c>
    </row>
    <row r="56" spans="1:13" ht="87.75" customHeight="1">
      <c r="A56" s="407"/>
      <c r="B56" s="408" t="s">
        <v>1222</v>
      </c>
      <c r="C56" s="409" t="s">
        <v>1223</v>
      </c>
      <c r="D56" s="404" t="s">
        <v>473</v>
      </c>
      <c r="E56" s="404" t="s">
        <v>716</v>
      </c>
      <c r="F56" s="410" t="s">
        <v>434</v>
      </c>
      <c r="G56" s="411">
        <v>1</v>
      </c>
      <c r="H56" s="406" t="s">
        <v>475</v>
      </c>
      <c r="I56" s="412" t="s">
        <v>411</v>
      </c>
      <c r="J56" s="406" t="s">
        <v>411</v>
      </c>
      <c r="K56" s="413">
        <v>15449562.5</v>
      </c>
      <c r="L56" s="414">
        <v>405</v>
      </c>
      <c r="M56" s="405" t="s">
        <v>476</v>
      </c>
    </row>
    <row r="57" spans="1:13" ht="87.75" customHeight="1">
      <c r="A57" s="407"/>
      <c r="B57" s="408" t="s">
        <v>1224</v>
      </c>
      <c r="C57" s="409" t="s">
        <v>1225</v>
      </c>
      <c r="D57" s="404" t="s">
        <v>473</v>
      </c>
      <c r="E57" s="404" t="s">
        <v>716</v>
      </c>
      <c r="F57" s="410" t="s">
        <v>434</v>
      </c>
      <c r="G57" s="411">
        <v>1</v>
      </c>
      <c r="H57" s="406" t="s">
        <v>475</v>
      </c>
      <c r="I57" s="412" t="s">
        <v>411</v>
      </c>
      <c r="J57" s="406" t="s">
        <v>411</v>
      </c>
      <c r="K57" s="413">
        <v>15449562.5</v>
      </c>
      <c r="L57" s="414">
        <v>405</v>
      </c>
      <c r="M57" s="405" t="s">
        <v>476</v>
      </c>
    </row>
    <row r="58" spans="1:13" ht="87.75" customHeight="1">
      <c r="A58" s="407"/>
      <c r="B58" s="408" t="s">
        <v>1226</v>
      </c>
      <c r="C58" s="409" t="s">
        <v>1227</v>
      </c>
      <c r="D58" s="404" t="s">
        <v>473</v>
      </c>
      <c r="E58" s="404" t="s">
        <v>716</v>
      </c>
      <c r="F58" s="410" t="s">
        <v>434</v>
      </c>
      <c r="G58" s="411">
        <v>1</v>
      </c>
      <c r="H58" s="406" t="s">
        <v>475</v>
      </c>
      <c r="I58" s="412" t="s">
        <v>411</v>
      </c>
      <c r="J58" s="406" t="s">
        <v>411</v>
      </c>
      <c r="K58" s="413">
        <v>15449562.5</v>
      </c>
      <c r="L58" s="414">
        <v>405</v>
      </c>
      <c r="M58" s="405" t="s">
        <v>476</v>
      </c>
    </row>
    <row r="59" spans="1:13" ht="87.75" customHeight="1">
      <c r="A59" s="407"/>
      <c r="B59" s="408" t="s">
        <v>1228</v>
      </c>
      <c r="C59" s="409" t="s">
        <v>1229</v>
      </c>
      <c r="D59" s="404" t="s">
        <v>473</v>
      </c>
      <c r="E59" s="404" t="s">
        <v>716</v>
      </c>
      <c r="F59" s="410" t="s">
        <v>434</v>
      </c>
      <c r="G59" s="411">
        <v>1</v>
      </c>
      <c r="H59" s="406" t="s">
        <v>475</v>
      </c>
      <c r="I59" s="412" t="s">
        <v>411</v>
      </c>
      <c r="J59" s="406" t="s">
        <v>411</v>
      </c>
      <c r="K59" s="413">
        <v>15449562.5</v>
      </c>
      <c r="L59" s="414">
        <v>405</v>
      </c>
      <c r="M59" s="405" t="s">
        <v>476</v>
      </c>
    </row>
    <row r="60" spans="1:13" ht="77.25" customHeight="1">
      <c r="A60" s="789" t="s">
        <v>631</v>
      </c>
      <c r="B60" s="779" t="s">
        <v>23</v>
      </c>
      <c r="C60" s="404" t="s">
        <v>484</v>
      </c>
      <c r="D60" s="780" t="s">
        <v>485</v>
      </c>
      <c r="E60" s="780" t="s">
        <v>630</v>
      </c>
      <c r="F60" s="405" t="s">
        <v>452</v>
      </c>
      <c r="G60" s="781" t="s">
        <v>417</v>
      </c>
      <c r="H60" s="782" t="s">
        <v>486</v>
      </c>
      <c r="I60" s="405" t="s">
        <v>411</v>
      </c>
      <c r="J60" s="783"/>
      <c r="K60" s="784"/>
      <c r="L60" s="785"/>
      <c r="M60" s="405" t="s">
        <v>487</v>
      </c>
    </row>
    <row r="61" spans="1:13" ht="101.25" customHeight="1">
      <c r="A61" s="789"/>
      <c r="B61" s="779" t="s">
        <v>24</v>
      </c>
      <c r="C61" s="404" t="s">
        <v>488</v>
      </c>
      <c r="D61" s="780" t="s">
        <v>489</v>
      </c>
      <c r="E61" s="404" t="s">
        <v>627</v>
      </c>
      <c r="F61" s="405" t="s">
        <v>452</v>
      </c>
      <c r="G61" s="781">
        <v>16</v>
      </c>
      <c r="H61" s="782" t="s">
        <v>490</v>
      </c>
      <c r="I61" s="405" t="s">
        <v>411</v>
      </c>
      <c r="J61" s="783"/>
      <c r="K61" s="784"/>
      <c r="L61" s="785"/>
      <c r="M61" s="405"/>
    </row>
    <row r="62" spans="1:13" ht="77.25" customHeight="1">
      <c r="A62" s="789"/>
      <c r="B62" s="779" t="s">
        <v>155</v>
      </c>
      <c r="C62" s="404" t="s">
        <v>491</v>
      </c>
      <c r="D62" s="780" t="s">
        <v>492</v>
      </c>
      <c r="E62" s="404" t="s">
        <v>629</v>
      </c>
      <c r="F62" s="405" t="s">
        <v>452</v>
      </c>
      <c r="G62" s="781">
        <v>16</v>
      </c>
      <c r="H62" s="782" t="s">
        <v>493</v>
      </c>
      <c r="I62" s="405" t="s">
        <v>411</v>
      </c>
      <c r="J62" s="786" t="s">
        <v>411</v>
      </c>
      <c r="K62" s="784">
        <v>5000000</v>
      </c>
      <c r="L62" s="787">
        <v>404</v>
      </c>
      <c r="M62" s="405"/>
    </row>
    <row r="63" spans="1:13" ht="77.25" customHeight="1">
      <c r="A63" s="789"/>
      <c r="B63" s="779" t="s">
        <v>156</v>
      </c>
      <c r="C63" s="404" t="s">
        <v>494</v>
      </c>
      <c r="D63" s="780" t="s">
        <v>495</v>
      </c>
      <c r="E63" s="404" t="s">
        <v>628</v>
      </c>
      <c r="F63" s="405" t="s">
        <v>496</v>
      </c>
      <c r="G63" s="781">
        <v>2</v>
      </c>
      <c r="H63" s="782" t="s">
        <v>497</v>
      </c>
      <c r="I63" s="405" t="s">
        <v>411</v>
      </c>
      <c r="J63" s="783"/>
      <c r="K63" s="784"/>
      <c r="L63" s="788"/>
      <c r="M63" s="405"/>
    </row>
    <row r="64" spans="1:13" ht="77.25" customHeight="1">
      <c r="A64" s="789"/>
      <c r="B64" s="779" t="s">
        <v>157</v>
      </c>
      <c r="C64" s="404" t="s">
        <v>498</v>
      </c>
      <c r="D64" s="780" t="s">
        <v>499</v>
      </c>
      <c r="E64" s="404" t="s">
        <v>627</v>
      </c>
      <c r="F64" s="405" t="s">
        <v>500</v>
      </c>
      <c r="G64" s="781">
        <v>1</v>
      </c>
      <c r="H64" s="782" t="s">
        <v>501</v>
      </c>
      <c r="I64" s="405" t="s">
        <v>411</v>
      </c>
      <c r="J64" s="783"/>
      <c r="K64" s="784"/>
      <c r="L64" s="785"/>
      <c r="M64" s="405"/>
    </row>
    <row r="65" spans="1:13" ht="77.25" customHeight="1">
      <c r="A65" s="789"/>
      <c r="B65" s="779" t="s">
        <v>158</v>
      </c>
      <c r="C65" s="404" t="s">
        <v>502</v>
      </c>
      <c r="D65" s="780" t="s">
        <v>503</v>
      </c>
      <c r="E65" s="780" t="s">
        <v>504</v>
      </c>
      <c r="F65" s="405" t="s">
        <v>505</v>
      </c>
      <c r="G65" s="781">
        <v>1</v>
      </c>
      <c r="H65" s="782" t="s">
        <v>501</v>
      </c>
      <c r="I65" s="405" t="s">
        <v>411</v>
      </c>
      <c r="J65" s="786"/>
      <c r="K65" s="784"/>
      <c r="L65" s="785"/>
      <c r="M65" s="405"/>
    </row>
    <row r="66" spans="1:13" ht="15.75" customHeight="1">
      <c r="B66" s="231"/>
      <c r="C66" s="231"/>
      <c r="D66" s="231"/>
      <c r="E66" s="231"/>
      <c r="F66" s="231"/>
      <c r="G66" s="231"/>
      <c r="H66" s="231"/>
      <c r="I66" s="231"/>
      <c r="J66" s="231"/>
      <c r="K66" s="232"/>
      <c r="L66" s="231"/>
      <c r="M66" s="231"/>
    </row>
    <row r="67" spans="1:13" ht="15.75" customHeight="1"/>
    <row r="68" spans="1:13" ht="15.75" customHeight="1"/>
    <row r="69" spans="1:13" ht="15.75" customHeight="1"/>
    <row r="70" spans="1:13" ht="15.75" customHeight="1"/>
    <row r="71" spans="1:13" ht="15.75" customHeight="1"/>
    <row r="72" spans="1:13" ht="15.75" customHeight="1"/>
    <row r="73" spans="1:13" ht="15.75" customHeight="1"/>
    <row r="74" spans="1:13" ht="15.75" customHeight="1"/>
    <row r="75" spans="1:13" ht="15.75" customHeight="1"/>
    <row r="76" spans="1:13" ht="15.75" customHeight="1"/>
    <row r="77" spans="1:13" ht="15.75" customHeight="1"/>
    <row r="78" spans="1:13" ht="15.75" customHeight="1"/>
    <row r="79" spans="1:13" ht="15.75" customHeight="1"/>
    <row r="80" spans="1: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sheetData>
  <mergeCells count="25">
    <mergeCell ref="A7:M7"/>
    <mergeCell ref="B2:H3"/>
    <mergeCell ref="I2:M2"/>
    <mergeCell ref="I3:M3"/>
    <mergeCell ref="B4:H5"/>
    <mergeCell ref="I4:M5"/>
    <mergeCell ref="A8:M8"/>
    <mergeCell ref="A9:J9"/>
    <mergeCell ref="K9:M9"/>
    <mergeCell ref="A10:C10"/>
    <mergeCell ref="D10:F10"/>
    <mergeCell ref="G10:H10"/>
    <mergeCell ref="K10:L10"/>
    <mergeCell ref="A60:A65"/>
    <mergeCell ref="A11:C14"/>
    <mergeCell ref="D11:F14"/>
    <mergeCell ref="G11:H14"/>
    <mergeCell ref="I11:I14"/>
    <mergeCell ref="M11:M14"/>
    <mergeCell ref="I16:K16"/>
    <mergeCell ref="B17:C17"/>
    <mergeCell ref="A18:A36"/>
    <mergeCell ref="A45:A53"/>
    <mergeCell ref="J11:J14"/>
    <mergeCell ref="K11:L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zoomScale="70" zoomScaleNormal="70" workbookViewId="0">
      <pane xSplit="3" ySplit="7" topLeftCell="G10" activePane="bottomRight" state="frozen"/>
      <selection pane="topRight" activeCell="D1" sqref="D1"/>
      <selection pane="bottomLeft" activeCell="A8" sqref="A8"/>
      <selection pane="bottomRight" activeCell="F10" sqref="F10"/>
    </sheetView>
  </sheetViews>
  <sheetFormatPr baseColWidth="10" defaultColWidth="14.42578125" defaultRowHeight="15" customHeight="1"/>
  <cols>
    <col min="1" max="1" width="31.42578125" style="77" customWidth="1"/>
    <col min="2" max="2" width="7.28515625" style="77" customWidth="1"/>
    <col min="3" max="3" width="40.7109375" style="77" customWidth="1"/>
    <col min="4" max="4" width="36" style="77" customWidth="1"/>
    <col min="5" max="5" width="41.85546875" style="77" customWidth="1"/>
    <col min="6" max="6" width="20.85546875" style="77" customWidth="1"/>
    <col min="7" max="8" width="35.7109375" style="77" customWidth="1"/>
    <col min="9" max="9" width="26.42578125" style="77" customWidth="1"/>
    <col min="10" max="10" width="56" style="77" customWidth="1"/>
    <col min="11" max="11" width="27.140625" style="77" customWidth="1"/>
    <col min="12" max="16384" width="14.42578125" style="77"/>
  </cols>
  <sheetData>
    <row r="1" spans="1:11" thickBot="1">
      <c r="A1" s="743"/>
      <c r="B1" s="433"/>
      <c r="C1" s="433"/>
      <c r="D1" s="433"/>
      <c r="E1" s="433"/>
      <c r="F1" s="433"/>
      <c r="G1" s="433"/>
      <c r="H1" s="433"/>
      <c r="I1" s="433"/>
      <c r="J1" s="428"/>
      <c r="K1" s="66"/>
    </row>
    <row r="2" spans="1:11" ht="27" customHeight="1" thickBot="1">
      <c r="A2" s="744"/>
      <c r="B2" s="745" t="s">
        <v>0</v>
      </c>
      <c r="C2" s="428"/>
      <c r="D2" s="428"/>
      <c r="E2" s="428"/>
      <c r="F2" s="429"/>
      <c r="G2" s="748" t="s">
        <v>298</v>
      </c>
      <c r="H2" s="442"/>
      <c r="I2" s="131"/>
      <c r="J2" s="132"/>
      <c r="K2" s="133"/>
    </row>
    <row r="3" spans="1:11" ht="24" customHeight="1" thickBot="1">
      <c r="A3" s="652"/>
      <c r="B3" s="452"/>
      <c r="C3" s="436"/>
      <c r="D3" s="436"/>
      <c r="E3" s="436"/>
      <c r="F3" s="437"/>
      <c r="G3" s="438" t="s">
        <v>321</v>
      </c>
      <c r="H3" s="439"/>
      <c r="I3" s="131"/>
      <c r="J3" s="66"/>
      <c r="K3" s="133"/>
    </row>
    <row r="4" spans="1:11" ht="43.5" customHeight="1" thickBot="1">
      <c r="A4" s="653"/>
      <c r="B4" s="757" t="s">
        <v>317</v>
      </c>
      <c r="C4" s="758"/>
      <c r="D4" s="758"/>
      <c r="E4" s="758"/>
      <c r="F4" s="759"/>
      <c r="G4" s="755" t="s">
        <v>319</v>
      </c>
      <c r="H4" s="439"/>
      <c r="I4" s="90"/>
      <c r="J4" s="133"/>
      <c r="K4" s="133"/>
    </row>
    <row r="5" spans="1:11" ht="16.5" customHeight="1" thickBot="1">
      <c r="A5" s="134"/>
      <c r="B5" s="135"/>
      <c r="C5" s="135"/>
      <c r="D5" s="135"/>
      <c r="E5" s="135"/>
      <c r="F5" s="135"/>
      <c r="G5" s="135"/>
      <c r="H5" s="135"/>
      <c r="I5" s="89"/>
      <c r="J5" s="66"/>
      <c r="K5" s="133"/>
    </row>
    <row r="6" spans="1:11" ht="28.5" thickBot="1">
      <c r="A6" s="756" t="s">
        <v>161</v>
      </c>
      <c r="B6" s="439"/>
      <c r="C6" s="439"/>
      <c r="D6" s="439"/>
      <c r="E6" s="439"/>
      <c r="F6" s="439"/>
      <c r="G6" s="439"/>
      <c r="H6" s="439"/>
      <c r="I6" s="136"/>
      <c r="J6" s="133"/>
      <c r="K6" s="133"/>
    </row>
    <row r="7" spans="1:11" ht="54.75" thickBot="1">
      <c r="A7" s="70" t="s">
        <v>11</v>
      </c>
      <c r="B7" s="753" t="s">
        <v>130</v>
      </c>
      <c r="C7" s="754"/>
      <c r="D7" s="69" t="s">
        <v>13</v>
      </c>
      <c r="E7" s="69" t="s">
        <v>162</v>
      </c>
      <c r="F7" s="70" t="s">
        <v>14</v>
      </c>
      <c r="G7" s="69" t="s">
        <v>15</v>
      </c>
      <c r="H7" s="69" t="s">
        <v>17</v>
      </c>
      <c r="I7" s="69" t="s">
        <v>296</v>
      </c>
      <c r="J7" s="133"/>
      <c r="K7" s="133"/>
    </row>
    <row r="8" spans="1:11" ht="81.75" customHeight="1" thickBot="1">
      <c r="A8" s="749" t="s">
        <v>304</v>
      </c>
      <c r="B8" s="161" t="s">
        <v>18</v>
      </c>
      <c r="C8" s="161" t="s">
        <v>550</v>
      </c>
      <c r="D8" s="159" t="s">
        <v>551</v>
      </c>
      <c r="E8" s="161" t="s">
        <v>552</v>
      </c>
      <c r="F8" s="161" t="s">
        <v>330</v>
      </c>
      <c r="G8" s="161" t="s">
        <v>553</v>
      </c>
      <c r="H8" s="137"/>
      <c r="I8" s="137"/>
      <c r="J8" s="133"/>
      <c r="K8" s="133"/>
    </row>
    <row r="9" spans="1:11" ht="90.75" customHeight="1" thickBot="1">
      <c r="A9" s="649"/>
      <c r="B9" s="161" t="s">
        <v>19</v>
      </c>
      <c r="C9" s="161" t="s">
        <v>554</v>
      </c>
      <c r="D9" s="159" t="s">
        <v>555</v>
      </c>
      <c r="E9" s="161" t="s">
        <v>556</v>
      </c>
      <c r="F9" s="161" t="s">
        <v>330</v>
      </c>
      <c r="G9" s="161" t="s">
        <v>557</v>
      </c>
      <c r="H9" s="137"/>
      <c r="I9" s="137"/>
      <c r="J9" s="133"/>
      <c r="K9" s="133"/>
    </row>
    <row r="10" spans="1:11" ht="90.75" customHeight="1" thickBot="1">
      <c r="A10" s="649"/>
      <c r="B10" s="161" t="s">
        <v>20</v>
      </c>
      <c r="C10" s="161" t="s">
        <v>558</v>
      </c>
      <c r="D10" s="159" t="s">
        <v>559</v>
      </c>
      <c r="E10" s="161" t="s">
        <v>560</v>
      </c>
      <c r="F10" s="161" t="s">
        <v>540</v>
      </c>
      <c r="G10" s="161" t="s">
        <v>561</v>
      </c>
      <c r="H10" s="159" t="s">
        <v>101</v>
      </c>
      <c r="I10" s="159" t="s">
        <v>101</v>
      </c>
      <c r="J10" s="133"/>
      <c r="K10" s="133"/>
    </row>
    <row r="11" spans="1:11" ht="99.75" customHeight="1" thickBot="1">
      <c r="A11" s="650"/>
      <c r="B11" s="159" t="s">
        <v>136</v>
      </c>
      <c r="C11" s="162" t="s">
        <v>562</v>
      </c>
      <c r="D11" s="162" t="s">
        <v>563</v>
      </c>
      <c r="E11" s="162" t="s">
        <v>564</v>
      </c>
      <c r="F11" s="162" t="s">
        <v>324</v>
      </c>
      <c r="G11" s="162" t="s">
        <v>565</v>
      </c>
      <c r="H11" s="140"/>
      <c r="I11" s="137"/>
      <c r="J11" s="133"/>
      <c r="K11" s="133"/>
    </row>
    <row r="12" spans="1:11" ht="95.25" customHeight="1" thickBot="1">
      <c r="A12" s="749" t="s">
        <v>307</v>
      </c>
      <c r="B12" s="159" t="s">
        <v>21</v>
      </c>
      <c r="C12" s="159" t="s">
        <v>518</v>
      </c>
      <c r="D12" s="159" t="s">
        <v>519</v>
      </c>
      <c r="E12" s="159" t="s">
        <v>520</v>
      </c>
      <c r="F12" s="159" t="s">
        <v>566</v>
      </c>
      <c r="G12" s="160">
        <v>45260</v>
      </c>
      <c r="H12" s="159" t="s">
        <v>101</v>
      </c>
      <c r="I12" s="159" t="s">
        <v>101</v>
      </c>
      <c r="J12" s="133"/>
      <c r="K12" s="133"/>
    </row>
    <row r="13" spans="1:11" ht="182.25" customHeight="1" thickBot="1">
      <c r="A13" s="649"/>
      <c r="B13" s="159">
        <v>2.2000000000000002</v>
      </c>
      <c r="C13" s="161" t="s">
        <v>567</v>
      </c>
      <c r="D13" s="159" t="s">
        <v>555</v>
      </c>
      <c r="E13" s="161" t="s">
        <v>556</v>
      </c>
      <c r="F13" s="161" t="s">
        <v>330</v>
      </c>
      <c r="G13" s="161" t="s">
        <v>557</v>
      </c>
      <c r="H13" s="138"/>
      <c r="I13" s="137"/>
      <c r="J13" s="133"/>
      <c r="K13" s="133"/>
    </row>
    <row r="14" spans="1:11" ht="111.75" customHeight="1" thickBot="1">
      <c r="A14" s="750"/>
      <c r="B14" s="159" t="s">
        <v>152</v>
      </c>
      <c r="C14" s="159" t="s">
        <v>521</v>
      </c>
      <c r="D14" s="159" t="s">
        <v>522</v>
      </c>
      <c r="E14" s="159" t="s">
        <v>523</v>
      </c>
      <c r="F14" s="159" t="s">
        <v>568</v>
      </c>
      <c r="G14" s="160">
        <v>45260</v>
      </c>
      <c r="H14" s="159" t="s">
        <v>101</v>
      </c>
      <c r="I14" s="159" t="s">
        <v>101</v>
      </c>
      <c r="J14" s="133"/>
      <c r="K14" s="133"/>
    </row>
    <row r="15" spans="1:11" ht="219.75" customHeight="1" thickBot="1">
      <c r="A15" s="746" t="s">
        <v>308</v>
      </c>
      <c r="B15" s="159" t="s">
        <v>23</v>
      </c>
      <c r="C15" s="162" t="s">
        <v>569</v>
      </c>
      <c r="D15" s="162" t="s">
        <v>570</v>
      </c>
      <c r="E15" s="162" t="s">
        <v>571</v>
      </c>
      <c r="F15" s="162" t="s">
        <v>572</v>
      </c>
      <c r="G15" s="163">
        <v>45290</v>
      </c>
      <c r="H15" s="141"/>
      <c r="I15" s="137"/>
      <c r="J15" s="133"/>
      <c r="K15" s="133"/>
    </row>
    <row r="16" spans="1:11" ht="177.75" customHeight="1" thickBot="1">
      <c r="A16" s="751"/>
      <c r="B16" s="159" t="s">
        <v>24</v>
      </c>
      <c r="C16" s="162" t="s">
        <v>573</v>
      </c>
      <c r="D16" s="162" t="s">
        <v>574</v>
      </c>
      <c r="E16" s="162" t="s">
        <v>575</v>
      </c>
      <c r="F16" s="162" t="s">
        <v>576</v>
      </c>
      <c r="G16" s="162" t="s">
        <v>577</v>
      </c>
      <c r="H16" s="139"/>
      <c r="I16" s="137"/>
      <c r="J16" s="133"/>
      <c r="K16" s="133"/>
    </row>
    <row r="17" spans="1:11" ht="222.75" customHeight="1" thickBot="1">
      <c r="A17" s="751"/>
      <c r="B17" s="159" t="s">
        <v>155</v>
      </c>
      <c r="C17" s="162" t="s">
        <v>578</v>
      </c>
      <c r="D17" s="162" t="s">
        <v>579</v>
      </c>
      <c r="E17" s="164" t="s">
        <v>580</v>
      </c>
      <c r="F17" s="162" t="s">
        <v>576</v>
      </c>
      <c r="G17" s="163">
        <v>45290</v>
      </c>
      <c r="H17" s="141"/>
      <c r="I17" s="137"/>
      <c r="J17" s="133"/>
      <c r="K17" s="133"/>
    </row>
    <row r="18" spans="1:11" ht="146.25" customHeight="1" thickBot="1">
      <c r="A18" s="752"/>
      <c r="B18" s="159" t="s">
        <v>156</v>
      </c>
      <c r="C18" s="162" t="s">
        <v>581</v>
      </c>
      <c r="D18" s="162" t="s">
        <v>582</v>
      </c>
      <c r="E18" s="162" t="s">
        <v>582</v>
      </c>
      <c r="F18" s="162" t="s">
        <v>576</v>
      </c>
      <c r="G18" s="160">
        <v>45290</v>
      </c>
      <c r="H18" s="141"/>
      <c r="I18" s="137"/>
      <c r="J18" s="133"/>
      <c r="K18" s="133"/>
    </row>
    <row r="19" spans="1:11" ht="124.5" customHeight="1" thickBot="1">
      <c r="A19" s="746" t="s">
        <v>309</v>
      </c>
      <c r="B19" s="161" t="s">
        <v>25</v>
      </c>
      <c r="C19" s="164" t="s">
        <v>583</v>
      </c>
      <c r="D19" s="164" t="s">
        <v>584</v>
      </c>
      <c r="E19" s="164" t="s">
        <v>585</v>
      </c>
      <c r="F19" s="162" t="s">
        <v>586</v>
      </c>
      <c r="G19" s="165" t="s">
        <v>587</v>
      </c>
      <c r="H19" s="137"/>
      <c r="I19" s="137"/>
      <c r="J19" s="133"/>
      <c r="K19" s="133"/>
    </row>
    <row r="20" spans="1:11" ht="154.5" customHeight="1" thickBot="1">
      <c r="A20" s="747"/>
      <c r="B20" s="161" t="s">
        <v>26</v>
      </c>
      <c r="C20" s="164" t="s">
        <v>588</v>
      </c>
      <c r="D20" s="164" t="s">
        <v>589</v>
      </c>
      <c r="E20" s="162" t="s">
        <v>590</v>
      </c>
      <c r="F20" s="162" t="s">
        <v>576</v>
      </c>
      <c r="G20" s="163">
        <v>45260</v>
      </c>
      <c r="H20" s="138"/>
      <c r="I20" s="137"/>
      <c r="J20" s="133"/>
      <c r="K20" s="133"/>
    </row>
    <row r="21" spans="1:11" ht="74.25" customHeight="1" thickBot="1">
      <c r="A21" s="741" t="s">
        <v>310</v>
      </c>
      <c r="B21" s="161" t="s">
        <v>30</v>
      </c>
      <c r="C21" s="161" t="s">
        <v>591</v>
      </c>
      <c r="D21" s="161" t="s">
        <v>592</v>
      </c>
      <c r="E21" s="161" t="s">
        <v>593</v>
      </c>
      <c r="F21" s="161" t="s">
        <v>330</v>
      </c>
      <c r="G21" s="161" t="s">
        <v>594</v>
      </c>
      <c r="H21" s="138"/>
      <c r="I21" s="137"/>
      <c r="J21" s="133"/>
      <c r="K21" s="133"/>
    </row>
    <row r="22" spans="1:11" ht="131.25" customHeight="1" thickBot="1">
      <c r="A22" s="742"/>
      <c r="B22" s="161" t="s">
        <v>160</v>
      </c>
      <c r="C22" s="161" t="s">
        <v>595</v>
      </c>
      <c r="D22" s="161" t="s">
        <v>596</v>
      </c>
      <c r="E22" s="161" t="s">
        <v>597</v>
      </c>
      <c r="F22" s="161" t="s">
        <v>330</v>
      </c>
      <c r="G22" s="161" t="s">
        <v>598</v>
      </c>
      <c r="H22" s="137"/>
      <c r="I22" s="137"/>
      <c r="J22" s="133"/>
      <c r="K22" s="133"/>
    </row>
    <row r="23" spans="1:11" ht="15.75" customHeight="1">
      <c r="A23" s="133"/>
      <c r="B23" s="133"/>
      <c r="C23" s="133"/>
      <c r="D23" s="133"/>
      <c r="E23" s="133"/>
      <c r="F23" s="133"/>
      <c r="G23" s="133"/>
      <c r="H23" s="133"/>
      <c r="I23" s="133"/>
      <c r="J23" s="133"/>
      <c r="K23" s="133"/>
    </row>
    <row r="24" spans="1:11" ht="15.75" customHeight="1">
      <c r="A24" s="133"/>
      <c r="B24" s="133"/>
      <c r="C24" s="133"/>
      <c r="D24" s="133"/>
      <c r="E24" s="133"/>
      <c r="F24" s="133"/>
      <c r="G24" s="133"/>
      <c r="H24" s="133"/>
      <c r="I24" s="133"/>
      <c r="J24" s="133"/>
      <c r="K24" s="133"/>
    </row>
    <row r="25" spans="1:11" ht="15.75" customHeight="1">
      <c r="I25" s="133"/>
      <c r="J25" s="133"/>
    </row>
    <row r="26" spans="1:11" ht="15.75" customHeight="1">
      <c r="I26" s="133"/>
      <c r="J26" s="133"/>
    </row>
    <row r="27" spans="1:11" ht="15.75" customHeight="1">
      <c r="I27" s="133"/>
      <c r="J27" s="133"/>
    </row>
    <row r="28" spans="1:11" ht="15.75" customHeight="1">
      <c r="I28" s="133"/>
      <c r="J28" s="133"/>
    </row>
    <row r="29" spans="1:11" ht="15.75" customHeight="1">
      <c r="I29" s="133"/>
      <c r="J29" s="133"/>
    </row>
    <row r="30" spans="1:11" ht="15.75" customHeight="1">
      <c r="I30" s="133"/>
      <c r="J30" s="133"/>
    </row>
    <row r="31" spans="1:11" ht="15.75" customHeight="1">
      <c r="I31" s="133"/>
      <c r="J31" s="133"/>
    </row>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4">
    <mergeCell ref="A21:A22"/>
    <mergeCell ref="A1:J1"/>
    <mergeCell ref="A2:A4"/>
    <mergeCell ref="B2:F3"/>
    <mergeCell ref="A19:A20"/>
    <mergeCell ref="G2:H2"/>
    <mergeCell ref="G3:H3"/>
    <mergeCell ref="A12:A14"/>
    <mergeCell ref="A15:A18"/>
    <mergeCell ref="A8:A11"/>
    <mergeCell ref="B7:C7"/>
    <mergeCell ref="G4:H4"/>
    <mergeCell ref="A6:H6"/>
    <mergeCell ref="B4:F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zoomScale="135" zoomScaleNormal="70" workbookViewId="0">
      <pane xSplit="3" ySplit="8" topLeftCell="D10" activePane="bottomRight" state="frozen"/>
      <selection pane="topRight" activeCell="D1" sqref="D1"/>
      <selection pane="bottomLeft" activeCell="A9" sqref="A9"/>
      <selection pane="bottomRight" activeCell="G19" sqref="G19"/>
    </sheetView>
  </sheetViews>
  <sheetFormatPr baseColWidth="10" defaultColWidth="14.42578125" defaultRowHeight="15" customHeight="1"/>
  <cols>
    <col min="1" max="1" width="33.42578125" style="77" customWidth="1"/>
    <col min="2" max="2" width="4.85546875" style="77" customWidth="1"/>
    <col min="3" max="4" width="32.42578125" style="77" customWidth="1"/>
    <col min="5" max="5" width="29.28515625" style="77" customWidth="1"/>
    <col min="6" max="6" width="32.42578125" style="77" customWidth="1"/>
    <col min="7" max="7" width="28.140625" style="77" customWidth="1"/>
    <col min="8" max="8" width="63.140625" style="77" customWidth="1"/>
    <col min="9" max="9" width="23.140625" style="77" customWidth="1"/>
    <col min="10" max="22" width="11.42578125" style="77" customWidth="1"/>
    <col min="23" max="16384" width="14.42578125" style="77"/>
  </cols>
  <sheetData>
    <row r="1" spans="1:10" ht="14.25"/>
    <row r="2" spans="1:10" thickBot="1">
      <c r="I2" s="89"/>
    </row>
    <row r="3" spans="1:10" ht="24" customHeight="1" thickBot="1">
      <c r="A3" s="766"/>
      <c r="B3" s="760" t="s">
        <v>0</v>
      </c>
      <c r="C3" s="758"/>
      <c r="D3" s="758"/>
      <c r="E3" s="758"/>
      <c r="F3" s="758"/>
      <c r="G3" s="759"/>
      <c r="H3" s="67" t="s">
        <v>298</v>
      </c>
      <c r="I3" s="96"/>
    </row>
    <row r="4" spans="1:10" ht="18.95" customHeight="1" thickBot="1">
      <c r="A4" s="652"/>
      <c r="B4" s="761" t="s">
        <v>317</v>
      </c>
      <c r="C4" s="445"/>
      <c r="D4" s="445"/>
      <c r="E4" s="445"/>
      <c r="F4" s="445"/>
      <c r="G4" s="762"/>
      <c r="H4" s="67" t="s">
        <v>321</v>
      </c>
      <c r="I4" s="96"/>
    </row>
    <row r="5" spans="1:10" ht="18.95" customHeight="1" thickBot="1">
      <c r="A5" s="653"/>
      <c r="B5" s="763"/>
      <c r="C5" s="764"/>
      <c r="D5" s="764"/>
      <c r="E5" s="764"/>
      <c r="F5" s="764"/>
      <c r="G5" s="765"/>
      <c r="H5" s="67" t="s">
        <v>319</v>
      </c>
      <c r="I5" s="96"/>
    </row>
    <row r="6" spans="1:10" ht="18.75" thickBot="1">
      <c r="B6" s="121"/>
      <c r="C6" s="121"/>
      <c r="D6" s="121"/>
      <c r="E6" s="121"/>
      <c r="F6" s="121"/>
      <c r="G6" s="121"/>
      <c r="H6" s="121"/>
    </row>
    <row r="7" spans="1:10" ht="31.5" customHeight="1" thickBot="1">
      <c r="A7" s="122" t="s">
        <v>163</v>
      </c>
      <c r="B7" s="773" t="s">
        <v>164</v>
      </c>
      <c r="C7" s="774"/>
      <c r="D7" s="774"/>
      <c r="E7" s="774"/>
      <c r="F7" s="774"/>
      <c r="G7" s="774"/>
      <c r="H7" s="774"/>
      <c r="I7" s="123"/>
    </row>
    <row r="8" spans="1:10" ht="54.75" thickBot="1">
      <c r="A8" s="124" t="s">
        <v>165</v>
      </c>
      <c r="B8" s="771" t="s">
        <v>130</v>
      </c>
      <c r="C8" s="772"/>
      <c r="D8" s="63" t="s">
        <v>166</v>
      </c>
      <c r="E8" s="64" t="s">
        <v>167</v>
      </c>
      <c r="F8" s="65" t="s">
        <v>88</v>
      </c>
      <c r="G8" s="65" t="s">
        <v>168</v>
      </c>
      <c r="H8" s="65" t="s">
        <v>17</v>
      </c>
      <c r="I8" s="65" t="s">
        <v>296</v>
      </c>
      <c r="J8" s="125"/>
    </row>
    <row r="9" spans="1:10" ht="72.75" customHeight="1" thickBot="1">
      <c r="A9" s="767" t="s">
        <v>305</v>
      </c>
      <c r="B9" s="166" t="s">
        <v>18</v>
      </c>
      <c r="C9" s="167" t="s">
        <v>599</v>
      </c>
      <c r="D9" s="168" t="s">
        <v>327</v>
      </c>
      <c r="E9" s="167" t="s">
        <v>600</v>
      </c>
      <c r="F9" s="167" t="s">
        <v>324</v>
      </c>
      <c r="G9" s="168" t="s">
        <v>601</v>
      </c>
      <c r="H9" s="126"/>
      <c r="I9" s="59"/>
      <c r="J9" s="66"/>
    </row>
    <row r="10" spans="1:10" ht="43.5" customHeight="1" thickBot="1">
      <c r="A10" s="768"/>
      <c r="B10" s="166" t="s">
        <v>19</v>
      </c>
      <c r="C10" s="167" t="s">
        <v>602</v>
      </c>
      <c r="D10" s="167" t="s">
        <v>603</v>
      </c>
      <c r="E10" s="168" t="s">
        <v>604</v>
      </c>
      <c r="F10" s="167" t="s">
        <v>324</v>
      </c>
      <c r="G10" s="168" t="s">
        <v>601</v>
      </c>
      <c r="H10" s="126"/>
      <c r="I10" s="59"/>
    </row>
    <row r="11" spans="1:10" ht="65.25" customHeight="1" thickBot="1">
      <c r="A11" s="768"/>
      <c r="B11" s="169" t="s">
        <v>20</v>
      </c>
      <c r="C11" s="168" t="s">
        <v>605</v>
      </c>
      <c r="D11" s="168" t="s">
        <v>327</v>
      </c>
      <c r="E11" s="168" t="s">
        <v>606</v>
      </c>
      <c r="F11" s="167" t="s">
        <v>324</v>
      </c>
      <c r="G11" s="168" t="s">
        <v>607</v>
      </c>
      <c r="H11" s="127"/>
      <c r="I11" s="62"/>
      <c r="J11" s="125"/>
    </row>
    <row r="12" spans="1:10" ht="69.75" customHeight="1" thickBot="1">
      <c r="A12" s="769" t="s">
        <v>306</v>
      </c>
      <c r="B12" s="166" t="s">
        <v>21</v>
      </c>
      <c r="C12" s="167" t="s">
        <v>608</v>
      </c>
      <c r="D12" s="167" t="s">
        <v>609</v>
      </c>
      <c r="E12" s="167" t="s">
        <v>610</v>
      </c>
      <c r="F12" s="167" t="s">
        <v>324</v>
      </c>
      <c r="G12" s="170" t="s">
        <v>607</v>
      </c>
      <c r="H12" s="126"/>
      <c r="I12" s="60"/>
      <c r="J12" s="66"/>
    </row>
    <row r="13" spans="1:10" ht="39.75" customHeight="1" thickBot="1">
      <c r="A13" s="768"/>
      <c r="B13" s="171" t="s">
        <v>22</v>
      </c>
      <c r="C13" s="167" t="s">
        <v>611</v>
      </c>
      <c r="D13" s="167" t="s">
        <v>612</v>
      </c>
      <c r="E13" s="167" t="s">
        <v>613</v>
      </c>
      <c r="F13" s="167" t="s">
        <v>324</v>
      </c>
      <c r="G13" s="170" t="s">
        <v>607</v>
      </c>
      <c r="H13" s="128"/>
      <c r="I13" s="59"/>
      <c r="J13" s="66"/>
    </row>
    <row r="14" spans="1:10" ht="26.25" thickBot="1">
      <c r="A14" s="770"/>
      <c r="B14" s="171" t="s">
        <v>152</v>
      </c>
      <c r="C14" s="167" t="s">
        <v>614</v>
      </c>
      <c r="D14" s="167" t="s">
        <v>615</v>
      </c>
      <c r="E14" s="167" t="s">
        <v>616</v>
      </c>
      <c r="F14" s="167" t="s">
        <v>324</v>
      </c>
      <c r="G14" s="170" t="s">
        <v>617</v>
      </c>
      <c r="H14" s="128"/>
      <c r="I14" s="61"/>
      <c r="J14" s="66"/>
    </row>
    <row r="15" spans="1:10" ht="14.25">
      <c r="B15" s="129"/>
      <c r="C15" s="66"/>
      <c r="D15" s="130"/>
      <c r="E15" s="66"/>
      <c r="F15" s="66"/>
      <c r="G15" s="66"/>
      <c r="H15" s="66"/>
      <c r="I15" s="66"/>
    </row>
    <row r="16" spans="1:10" ht="14.25"/>
    <row r="17" ht="14.25"/>
    <row r="18" ht="14.25"/>
    <row r="19" ht="14.25"/>
    <row r="20" ht="14.25"/>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7">
    <mergeCell ref="B3:G3"/>
    <mergeCell ref="B4:G5"/>
    <mergeCell ref="A3:A5"/>
    <mergeCell ref="A9:A11"/>
    <mergeCell ref="A12:A14"/>
    <mergeCell ref="B8:C8"/>
    <mergeCell ref="B7:H7"/>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Objetivo e Indicadores </vt:lpstr>
      <vt:lpstr>Gestión de Riesgos</vt:lpstr>
      <vt:lpstr>Riesgos de Corrupción</vt:lpstr>
      <vt:lpstr> Mapa de Riesgos de Corrupción </vt:lpstr>
      <vt:lpstr>Racionalización de Trámites</vt:lpstr>
      <vt:lpstr>Atención al Ciudadano</vt:lpstr>
      <vt:lpstr>RendiciónCuentas.</vt:lpstr>
      <vt:lpstr>Tranparencia y Acceso a Inf. </vt:lpstr>
      <vt:lpstr>Integridad</vt:lpstr>
      <vt:lpstr>Hoja2</vt:lpstr>
      <vt:lpstr>Afecta</vt:lpstr>
      <vt:lpstr>Confidencialidad</vt:lpstr>
      <vt:lpstr>ControlTipo</vt:lpstr>
      <vt:lpstr>'Riesgos de Corrupción'!Posibilidad</vt:lpstr>
      <vt:lpstr>Posibilidad</vt:lpstr>
      <vt:lpstr>'Riesgos de Corrupción'!sino</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Rene Alejandro Laverde Acosta</cp:lastModifiedBy>
  <cp:lastPrinted>2019-01-30T16:42:27Z</cp:lastPrinted>
  <dcterms:created xsi:type="dcterms:W3CDTF">2017-01-23T15:51:20Z</dcterms:created>
  <dcterms:modified xsi:type="dcterms:W3CDTF">2023-11-22T17:02:37Z</dcterms:modified>
</cp:coreProperties>
</file>