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arzonr\Documents\SECRETARIA GENERAL\PAA INICIAL 2017\PAA PARA PUBLICAR LINK TRANSPARENCIA\"/>
    </mc:Choice>
  </mc:AlternateContent>
  <bookViews>
    <workbookView xWindow="0" yWindow="0" windowWidth="28800" windowHeight="10335"/>
  </bookViews>
  <sheets>
    <sheet name="PAA 2017" sheetId="1" r:id="rId1"/>
  </sheets>
  <definedNames>
    <definedName name="_xlnm._FilterDatabase" localSheetId="0" hidden="1">'PAA 2017'!$A$26:$AQ$167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2" i="1" l="1"/>
  <c r="Z80" i="1"/>
  <c r="Z75" i="1"/>
  <c r="Z74" i="1"/>
  <c r="Z79" i="1"/>
  <c r="Z106" i="1"/>
  <c r="Z160" i="1"/>
  <c r="Z121" i="1"/>
  <c r="A24" i="1" l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X161" i="1" l="1"/>
  <c r="AP159" i="1"/>
  <c r="AP151" i="1"/>
  <c r="X151" i="1"/>
  <c r="X150" i="1"/>
  <c r="X146" i="1"/>
  <c r="X145" i="1"/>
  <c r="X123" i="1"/>
  <c r="X119" i="1"/>
  <c r="X118" i="1"/>
  <c r="T99" i="1"/>
  <c r="S99" i="1"/>
  <c r="AP88" i="1"/>
  <c r="T88" i="1"/>
  <c r="S88" i="1"/>
  <c r="AQ82" i="1"/>
  <c r="AQ81" i="1"/>
  <c r="AQ80" i="1"/>
  <c r="AQ79" i="1"/>
  <c r="T79" i="1"/>
  <c r="S79" i="1"/>
  <c r="AQ78" i="1"/>
  <c r="AQ77" i="1"/>
  <c r="S77" i="1"/>
  <c r="AQ76" i="1"/>
  <c r="S76" i="1"/>
  <c r="AQ75" i="1"/>
  <c r="T75" i="1"/>
  <c r="S75" i="1"/>
  <c r="AQ74" i="1"/>
  <c r="T74" i="1"/>
  <c r="S74" i="1"/>
  <c r="AQ73" i="1"/>
  <c r="AQ72" i="1"/>
  <c r="AQ71" i="1"/>
  <c r="AQ70" i="1"/>
  <c r="AQ69" i="1"/>
  <c r="AQ68" i="1"/>
  <c r="AQ67" i="1"/>
  <c r="X67" i="1"/>
  <c r="AQ66" i="1"/>
  <c r="X66" i="1"/>
  <c r="AQ65" i="1"/>
  <c r="AQ64" i="1"/>
  <c r="AQ63" i="1"/>
  <c r="AQ62" i="1"/>
  <c r="AQ61" i="1"/>
  <c r="AQ60" i="1"/>
  <c r="AQ59" i="1"/>
  <c r="AQ58" i="1"/>
  <c r="AQ57" i="1"/>
  <c r="AQ55" i="1"/>
  <c r="X55" i="1"/>
  <c r="AQ54" i="1"/>
  <c r="AQ53" i="1"/>
  <c r="AQ52" i="1"/>
  <c r="AQ51" i="1"/>
  <c r="X51" i="1"/>
  <c r="AQ50" i="1"/>
  <c r="X50" i="1"/>
  <c r="AQ49" i="1"/>
  <c r="X49" i="1"/>
  <c r="AQ48" i="1"/>
  <c r="X48" i="1"/>
  <c r="AQ47" i="1"/>
  <c r="X47" i="1"/>
  <c r="AQ46" i="1"/>
  <c r="X46" i="1"/>
  <c r="AQ45" i="1"/>
  <c r="X45" i="1"/>
  <c r="AQ44" i="1"/>
  <c r="X44" i="1"/>
  <c r="AQ43" i="1"/>
  <c r="X43" i="1"/>
  <c r="AQ42" i="1"/>
  <c r="AQ41" i="1"/>
  <c r="X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</calcChain>
</file>

<file path=xl/sharedStrings.xml><?xml version="1.0" encoding="utf-8"?>
<sst xmlns="http://schemas.openxmlformats.org/spreadsheetml/2006/main" count="2561" uniqueCount="502">
  <si>
    <t>PROCESO DE GESTIÓN DE RECURSOS FÍSICOS</t>
  </si>
  <si>
    <t>Codigo A-GRF-FR-015</t>
  </si>
  <si>
    <t>Version: 03</t>
  </si>
  <si>
    <t>FORMATO CONTROL PLAN ANUAL DE ADQUISICIONES</t>
  </si>
  <si>
    <t>Fecha de Aprobacion: 06/01/2015</t>
  </si>
  <si>
    <t>PLAN ANUAL DE ADQUISICIONES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</si>
  <si>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</si>
  <si>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</si>
  <si>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Nombre</t>
  </si>
  <si>
    <t>SECRETARIA DE AGRICULTURA Y DESARROLLO RURAL</t>
  </si>
  <si>
    <t>Dirección</t>
  </si>
  <si>
    <t>CL. 26 No. 51 53</t>
  </si>
  <si>
    <t>Teléfono</t>
  </si>
  <si>
    <t>749 1024</t>
  </si>
  <si>
    <t>Página web</t>
  </si>
  <si>
    <t>www.cundinamarca.gov.co</t>
  </si>
  <si>
    <t>Misión y visión</t>
  </si>
  <si>
    <t xml:space="preserve">MISION: La Secretaría de Agricultura y Desarrollo Rural, tiene como misión contribuir al desarrollo sostenible, competitivo y equitativo del sector agropecuario, agroindustrial, artesanal y al mejoramiento de la calidad de vida de la población rural del Departamento, en armonía con las políticas nacionales, regionales, departamentales, municipales y el principio constitucional de participación comunitaria..                   VISIÓN: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
</t>
  </si>
  <si>
    <t>Perspectiva estratégica</t>
  </si>
  <si>
    <t>El Plan de Ddesarrollo Departamental: Cundinamarca Calidad de Vida: 2012 - 2016 consolida 10 pilares del programa de gobierno en cuatro objetivos: Desarrollo Integral del Ser Humano, sontenibilidad y Ruralidad, Competitividad, Innovación, Movilidad y Región, Fortalecimiento Institucional para generar Valor de lo Público. El Plan de Desarrollo Cundinamarca Calidad de Vida plantea como políticas orientadoras del desarrollo social, ambiental, territorial, económico e institucional los siguientes enfoques: Garantía Integral de derechos humanos y enfoque diferencial, fortralecimiento institucional para la equidad y la productividad, fortalecimiento de la región y el territorio, priorización para familias y personas en situación de probreza extrema, seguridad alimentaria y nutricional, crecimiento con equidad paea los 35 municipios con NBI rural mas alto y gestión con calidad del Plan para gerenciar los resultados del desarrollo propuestos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</si>
  <si>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</si>
  <si>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</si>
  <si>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</si>
  <si>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</si>
  <si>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</si>
  <si>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</si>
  <si>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</si>
  <si>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>B. ADQUISICIONES PLANEADAS</t>
  </si>
  <si>
    <t xml:space="preserve">PROYECCION     PAC     </t>
  </si>
  <si>
    <t>SECRETARIA</t>
  </si>
  <si>
    <t>POSPRE</t>
  </si>
  <si>
    <t>AREA FUNCIONAL</t>
  </si>
  <si>
    <t>PROGRAMA PRESUPUESTARIO</t>
  </si>
  <si>
    <t>FONDO</t>
  </si>
  <si>
    <t>FUT</t>
  </si>
  <si>
    <t>CODIGO META</t>
  </si>
  <si>
    <t xml:space="preserve">TIPO META   </t>
  </si>
  <si>
    <t>SPC</t>
  </si>
  <si>
    <t>PROYECTO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</si>
  <si>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</si>
  <si>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</si>
  <si>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</si>
  <si>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</si>
  <si>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</si>
  <si>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</si>
  <si>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</si>
  <si>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</si>
  <si>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</si>
  <si>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</si>
  <si>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</si>
  <si>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CDP</t>
  </si>
  <si>
    <t>RPC</t>
  </si>
  <si>
    <t>VALOR TOTAL CONTRATADO</t>
  </si>
  <si>
    <t>No DE CONTRATO</t>
  </si>
  <si>
    <t>CONTRATISTA</t>
  </si>
  <si>
    <t>DEPENDENCIA</t>
  </si>
  <si>
    <t>OBSERVACION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</si>
  <si>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</si>
  <si>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</si>
  <si>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</si>
  <si>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</si>
  <si>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</si>
  <si>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</si>
  <si>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</si>
  <si>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</si>
  <si>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</si>
  <si>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</si>
  <si>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</si>
  <si>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</si>
  <si>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GR4:2-11-01-304</t>
  </si>
  <si>
    <t>A.14.20.2.3</t>
  </si>
  <si>
    <t>3-1900,</t>
  </si>
  <si>
    <t>PRODUCTO</t>
  </si>
  <si>
    <t>Beneficiar 400 familias víctimas del conflicto armado VCA con enfoque diferencial con proyectos productivos para generación de ingresos</t>
  </si>
  <si>
    <t>MATERIAL VIVO VEGETAL Y ANIMAL ACCESORIOS Y SUMINISTROS      ANIMALES VIVOS    ANIMALES DE GRANJA SEMILLAS Y PLANTULAS VEGETALES</t>
  </si>
  <si>
    <t>10000000  10100000  10101500 10151500</t>
  </si>
  <si>
    <t xml:space="preserve">INUSMOS , MATERIAL VEGETAL PIE DE CRIA PARA EL DESARROLLO DE PROYECTOS PRODUCTIVOS AGROPECUARIOS </t>
  </si>
  <si>
    <t>15.01.2017</t>
  </si>
  <si>
    <t>31.12.2017</t>
  </si>
  <si>
    <t>CONTRATACIÓN DIRECTA</t>
  </si>
  <si>
    <t>FONDEARCUN</t>
  </si>
  <si>
    <t>NO</t>
  </si>
  <si>
    <t>NA</t>
  </si>
  <si>
    <t xml:space="preserve">JAIME RAMOS </t>
  </si>
  <si>
    <t>1-0100</t>
  </si>
  <si>
    <t xml:space="preserve">PRODUCTO </t>
  </si>
  <si>
    <t xml:space="preserve">ANALISIS DE FERTILIDAD  DE SUELOS - FERTILIZANTES Y NUTRIENTES PARA PLANTAS  Y HERBICIDAS-ASISTENCIA TÉCNICA NO GUBERNAMENTAL-MALLA RED
</t>
  </si>
  <si>
    <t xml:space="preserve">ANALISIS DE FERTILIDAD  DE SUELOS - FERTILIZANTES Y NUTRIENTES PARA PLANTAS  Y HERBICIDAS-ASISTENCIA TÉCNICA NO GUBERNAMENTAL
</t>
  </si>
  <si>
    <t>ORDINARIOS</t>
  </si>
  <si>
    <t>GR4:2-11-01-305</t>
  </si>
  <si>
    <t xml:space="preserve">MATERIAL VIVO VEGETAL- FERTILIZANTES </t>
  </si>
  <si>
    <t>10000000 - 10170000</t>
  </si>
  <si>
    <t xml:space="preserve">INUSMOS , MATERIAL VEGETAL - FERTILIZANTES </t>
  </si>
  <si>
    <t xml:space="preserve">CONTRATACIÓN DIRECTA </t>
  </si>
  <si>
    <t>GR4:3-03-01-389</t>
  </si>
  <si>
    <t>A.8.8</t>
  </si>
  <si>
    <t>IMPLEMENTACION DE UN MODELO DE DESARROLLO INTEGRAL EN ENTORNOS RURALES  PARA EL MEJORAMIENTO  DE CONDICIONES SOCIOECONOMICAS Y AMBIENTALES  DE LA POBLACION RURAL  EN EL DEPARTAMENTO DE CUNDINAMARCA</t>
  </si>
  <si>
    <t>297143/02</t>
  </si>
  <si>
    <t>297143/03</t>
  </si>
  <si>
    <t>GR4:3-03-02-393</t>
  </si>
  <si>
    <t>A.8.4</t>
  </si>
  <si>
    <t>PROYECTO -APOYO AL ACCESO A FACTORES PRODUCTIVOS DE LA POBLACIÓN RURAL EN EL DEPARTAMENTO DE CUNDINAMARCA</t>
  </si>
  <si>
    <t>LEVANTAMIENTOS TOPOGRAFICOS Y PREDIALES - ASESORIAS JURIDICAS EN FORMALIZACIÓN DE LA PROPIEDAD</t>
  </si>
  <si>
    <t>GR4:3-03-02-394</t>
  </si>
  <si>
    <t>FORTALECIMIENTO DEL SERVICIO DE ASISTENCIA TECNICA Y TRANSFERENCIA DE TECNOLOGIA E INNOVACION E IMPLEMENTACION DE TECNOLOGIAS AGROPECUARIAS SOSTENIBLES 116 MUNICIPIOS DE CUNDINAMARCA</t>
  </si>
  <si>
    <t xml:space="preserve">SERVICIOS NO GUBERNAMENTALES DE ASISTENCIA TECNICA </t>
  </si>
  <si>
    <t xml:space="preserve">JUAN CARLOS VASQUEZ </t>
  </si>
  <si>
    <t>A.8.5</t>
  </si>
  <si>
    <t>15,01,2017</t>
  </si>
  <si>
    <t>25101801-43211500-43221722</t>
  </si>
  <si>
    <t xml:space="preserve">SELECCIÓN ABREVIADA </t>
  </si>
  <si>
    <t>GR4:3-03-02-395</t>
  </si>
  <si>
    <t>GR4:3-03-02-396</t>
  </si>
  <si>
    <t>APOYO PARA LA PREVENCION Y MITIGACION DE EMERGENCIAS Y DESASTRES AGROPECUARIOS DEPARTAMENTO DE CUNDINAMARCA</t>
  </si>
  <si>
    <t xml:space="preserve">TANQUES DE ALMACENAMIENTO - CANALETAS-RESERVORIOS </t>
  </si>
  <si>
    <t xml:space="preserve">NO </t>
  </si>
  <si>
    <t xml:space="preserve">MARTHA RUTH MONROY </t>
  </si>
  <si>
    <t>CONTRATACION DIRECTA</t>
  </si>
  <si>
    <t>GR4:3-03-02-397</t>
  </si>
  <si>
    <t>APOYO AL ACCESO A FACTORES PRODUCTIVOS DE LA POBLACION RURAL EN LOS MUNICIPIOS DE CUNDINAMARCA</t>
  </si>
  <si>
    <t xml:space="preserve">SEGURIDAD ALIMENTARIA </t>
  </si>
  <si>
    <t>GR4:3-03-02-398</t>
  </si>
  <si>
    <t>SERVICIOS FINCIEROS Y DE SEGUROS</t>
  </si>
  <si>
    <t>OTORGAMIENTO DE CREDITOS Y RIESGO COMPARTIDO</t>
  </si>
  <si>
    <t>GR4:3-03-02-399</t>
  </si>
  <si>
    <t xml:space="preserve">SERVICIO DE EDUCACION  DE TIEMPO  PARCIAL PARA ADULTOS-ANIMAL DE GRANJA -COMIDA PARA ANIMALES  VARIADOS-ABONOS ORGANICOS  Y NUTRIENTES  PLANTAS-ABONOS QUIMICOS Y NUTRIENTES PARA PLANTAS -EQUIPOS PARA AVES DE CORRAL Y GANADO-MAQUINARIA  Y EQUIPO PARA TRANSFORMACION  AGRICOLA-MAQUINARIA AGRICOLA PARA LIMPIEZA,SELECCIÓN O CLASIFICACION </t>
  </si>
  <si>
    <t>30,01,2017</t>
  </si>
  <si>
    <t>GR4:3-03-02-400</t>
  </si>
  <si>
    <t>A.14.19</t>
  </si>
  <si>
    <t xml:space="preserve">NA </t>
  </si>
  <si>
    <t xml:space="preserve">CONTRATACIÓN DIRECTA  </t>
  </si>
  <si>
    <t>GR4:3-03-02-401</t>
  </si>
  <si>
    <t xml:space="preserve">FABIO LOZANO </t>
  </si>
  <si>
    <t>GR4:3-04-01-402</t>
  </si>
  <si>
    <t>PROYECTO -DOTACIÓN DE MAQUINARIA, EQUIPOS AGROPECUARIOS Y AGROINDUSTRIALES PARA LA MODERNIZACIÓN DEL SECTOR AGROPECUARIO EN EL DEPARTAMENTO DE CUNDINAMARCA</t>
  </si>
  <si>
    <t xml:space="preserve">ADQUISICIÓN POR COMPRAVENTA DE MAQUINARIA Y EQUIPOS </t>
  </si>
  <si>
    <t>GR4:3-04-01-403</t>
  </si>
  <si>
    <t>PROYECTO -FORTALECIMIENTO A LOS PROCESOS DE TRANSFORMACIÓN Y COMERCIALIZACIÓN DEL SECTOR AGROPECUARIO EN EL DEPARTAMENTO DE CUNDINAMARCA</t>
  </si>
  <si>
    <t>GR4:3-04-01-407</t>
  </si>
  <si>
    <t xml:space="preserve">MAQUINARIA Y EQUIPO PARA TRANSFORMACION AGRICOLA </t>
  </si>
  <si>
    <t>GR4:3-04-01-404</t>
  </si>
  <si>
    <t>FORTALECIMIENTO  DE LA PRODUCTIVIDAD  DEL SECTOR  AGRICOLA  DEL DEPARTAMENTO  DE CUNDINAMARCA</t>
  </si>
  <si>
    <t xml:space="preserve">CONTRATACIÓN </t>
  </si>
  <si>
    <t>ANALISIS DE FERTILIDAD  DE SUELOS - FERTILIZANTES Y NUTRIENTES PARA PLANTAS  Y HERBICIDAS-ASISTENCIA TÉCNICA NO GUBERNAMENTAL-MALLA RED</t>
  </si>
  <si>
    <t xml:space="preserve">MARCELA CASTRO </t>
  </si>
  <si>
    <t>GR4:3-04-01-405</t>
  </si>
  <si>
    <t>GR4:3-04-01-406</t>
  </si>
  <si>
    <t xml:space="preserve">PRODUCTOS DE TALABARTERIA - TALABARTERIA , EQUIPOS Y SUMINISTROS VETERINARIOS , MEDICAMENTOS Y PRODUCTOS FARMACEUTICOS -EQUIPO DE LIMPIEZA-SUPLEMENTOS DIETARIOS  -TEJIDOS O TELAS ESPECIALES -ROPA DE SEGURIDAD -EQUIPO PARA AVES DE CORRAL Y GANADO -HERRAMIENTAS GRUESAS Y DE ACABADO-CUERDAS-PESTICIDAS O REPELENTES DE PLAGAS- ANTIHELMINTICOS Y OTROS PARASITARIOS -AGUJAS DE INYECCIÓN Y ASPIRACION Y ACCESORIOS -PRODUCTOS VETERINARIOS -FARMACOS ANESTESICOS VETRINARIOS -ANTIBIOTICOS VETERINARIOS-SALES DE CALCIO Y REGULADORES DE CALCIO-FARMACOS ANTIINFLAMATORIOS NO ASTEROIDES </t>
  </si>
  <si>
    <t xml:space="preserve">PRODUCTOS DE TALABARTERIA - TALABARTERIA , EQUIPOS Y SUMINISTROS VETERINARIOS , MEDICAMENTOS Y PRODUCTOS FARMACEUTICOS </t>
  </si>
  <si>
    <t>PROYECTO- FORTALECIMIENTO DE LOS SISTEMAS PRODUCTIVOS DE ESPECIES MENORES EN EL DEPARTAMENTO DE CUNDINAMARCA</t>
  </si>
  <si>
    <t>PROYECTO -FORTALECIMIENTO DE LOS SISTEMAS PRODUCTIVOS DE ESPECIES MENORES EN EL DEPARTAMENTO DE CUNDINAMARCA</t>
  </si>
  <si>
    <t xml:space="preserve">EQUIPOS Y SUMINISTROS DE LABORATORIO- CERDOS--SERVICIO DE GENETICA GANADERA </t>
  </si>
  <si>
    <t xml:space="preserve">EQUIPOS Y SUMINISTROS DE LABORATORIO- CERDOS--SERVICIO DE GENETICA GANADERA - MAQUINARIA PARA INSEMINACIÓN ARTIFICIAL </t>
  </si>
  <si>
    <t>PROYECTO -MEJORAMIENTO DE LA PRODUCTIVIDAD Y COMPETITIVIDAD DEL SECTOR LÁCTEO Y CÁRNICO BOVINO DEL DEPARTAMENTO DE CUNDINAMARCA</t>
  </si>
  <si>
    <t>MATERIAL VIVO VEGETAL Y ANIMAL ACCESORIOS Y SUMINISTROS      ANIMALES VIVOS    ANIMALES DE GRANJA-SERVICIOS DE SIEMBRA DE ÁRBOLES, ARBUSTOS O</t>
  </si>
  <si>
    <t>ARBOLES -  ARBUSTOS-SERVICIOS DE SIEMBRA DE ÁRBOLES, ARBUSTOS O</t>
  </si>
  <si>
    <t xml:space="preserve">JORGE ORTEGA </t>
  </si>
  <si>
    <t xml:space="preserve">KITS DE REACTIVOS </t>
  </si>
  <si>
    <t>GR4:3-04-01-408</t>
  </si>
  <si>
    <t>A.8.3</t>
  </si>
  <si>
    <t>ESTUDIOS REGIONALES O LOCALES PARA PROYECTOS</t>
  </si>
  <si>
    <t xml:space="preserve"> ESTUDIOS DE DISTRITOS DE RIEGO </t>
  </si>
  <si>
    <t>SERVICIO DE CONSTRUCCION DE SISTEMAS DE RIEGO</t>
  </si>
  <si>
    <t>GR4:3-04-01-409</t>
  </si>
  <si>
    <t>A.15.4</t>
  </si>
  <si>
    <t>PROYECTO -CONSTRUCCIÓN, AMPLIACIÓN Y MANTENIMIENTO DE INFRAESTRUCTURA PRODUCTIVA, DE TRANSFORMACIÓN Y COMERCIALIZACIÓN EN EL DEPARTAMENTO DE CUNDINAMARCA</t>
  </si>
  <si>
    <t>EDIFICIOS Y ESTRUCTURAS FISICAS</t>
  </si>
  <si>
    <t>FABIAN CUESTA</t>
  </si>
  <si>
    <t>GR4:3-04-01-410</t>
  </si>
  <si>
    <t>MERCADOS</t>
  </si>
  <si>
    <t>GR4:3-04-02-411</t>
  </si>
  <si>
    <t>A.17.2</t>
  </si>
  <si>
    <t>IMPLEMENTACION SISTEMA DE RECOLECCION DE INFORMACION Y HERRAMIENTAS DE PLANIFICACION PARA EL SECTOR AGROPECUARIO DEPARTAMENTO DE CUNDINAMARCA</t>
  </si>
  <si>
    <t>TIPOGRAFIA</t>
  </si>
  <si>
    <t>IMPRESIÓN DE ESTADISTICAS AGROPECUARIAS, FOLLETOS, CARPETAS Y LIBRETAS</t>
  </si>
  <si>
    <t>GR4:3-04-02-412</t>
  </si>
  <si>
    <t>SERVICIOS DE CONTRATACION DE PERSONAL- LOGISTICA</t>
  </si>
  <si>
    <t>80111701-81141601</t>
  </si>
  <si>
    <t>SERVICIOS DE CONTRATACION DE PERSONAL</t>
  </si>
  <si>
    <t>RAINER ABUETA</t>
  </si>
  <si>
    <t>JAVIER VILLAMIL</t>
  </si>
  <si>
    <t xml:space="preserve">Beneficiar 200 mujeres víctimas del conflicto armado VCA con proyectos productivos para generación de ingresos </t>
  </si>
  <si>
    <t>LICITACION PUBLICA</t>
  </si>
  <si>
    <t>MATERIAL VIVO VEGETAL Y ANIMAL ACCESORIOS Y SUMINISTRO  DE ANIMALES DE GRANJA-ALIMENTO AVICOLA SEMILLAS Y PLANTULAS VEGETALES  ACONDICIONADOR ORGANICO DE SUELOS   MAQUINARIA Y ACCESORIOS PARA AGRICULTURA, PESCA Y FAUNA-MAQUINARIA Y EQUIPO  AGRICULTURA, SILVICULTURA Y PAISAJISMO  MAQUINARIA Y EQUIPO PARA TRANSFORMACIÓN AGRICOLA   RESERVORIOS   HERRAMIENTAS MANUALES   EQUIPOS Y SUMINISTROS VETERINARIOS  ANTHIHELMINTICOS Y OTROS PARASITARIOS   PLANIFICACIÓN O VALORACIÓN DE ZONAS AGRICOECOLOGICAS  ANALISIS DE FERTILIDAD DE SUELOS-RIEGO   ASISTENCIA TECNICA NO GUBERNAMENTAL</t>
  </si>
  <si>
    <t>100000-10101500-10121604-10151500-10171801-2100000-21100000-21102100-24111801-27112000-42120000-51101700-70131704-70131707-70171700  94131503</t>
  </si>
  <si>
    <t>AGRIMENSURA SERVICIOS LEGALES SOBRE LA PROPIEDAD</t>
  </si>
  <si>
    <t>81151604 80121703</t>
  </si>
  <si>
    <t xml:space="preserve">TANQUES DE ALMACENAMIENTO   CANALETAS RESERVORIOS </t>
  </si>
  <si>
    <t>24111803  30151703 24111801</t>
  </si>
  <si>
    <t xml:space="preserve">ADQUISICIÓN DE MAQUINARIA Y EQUIPOS DE USO AGRICOLA   HERRAMIENTAS MANUALES </t>
  </si>
  <si>
    <t>21000000 27112000</t>
  </si>
  <si>
    <t xml:space="preserve">ADQUISICIÓN DE MAQUINARIA Y EQUIPOS DE USO AGRICOLA  HERRAMIENTAS MANUALES </t>
  </si>
  <si>
    <t>86111602  10101500  10122100  10171500  10171600   21101900   21102100    21102000</t>
  </si>
  <si>
    <t xml:space="preserve">SISTEMAS  EDUCATIVOS ALTERNATIVOS  MATERIAL VIVO VEGETAL Y ANIMAL, ACCESORIOS Y SUMINISTROS    MAQUINARIA  Y ACCESORIOS  PARA AGRICULTURA , PESCA , SILVICULTURA Y FAUNA </t>
  </si>
  <si>
    <t xml:space="preserve">MAQUINARIA Y ACCCESORIOS PARA AGRICULTURA, SILVICULTURA Y PAISAJISMO    MAQUIRIA Y ACCCESORIOS PARA AGRICULTURA, PESCA Y FAUNA       MAQUINARIA Y EQUIPO PARA TRANSFORMACION AGRICOLA </t>
  </si>
  <si>
    <t>21100000    21000000   21102100</t>
  </si>
  <si>
    <t>MAQUIRIA Y ACCCESORIOS PARA AGRICULTURA, PESCA Y FAUNA</t>
  </si>
  <si>
    <t>NOMBRE CODIGO UNSPSC+K26:M109K95K26:M101</t>
  </si>
  <si>
    <t>16,02,2017</t>
  </si>
  <si>
    <t>ORLANDO SERRATO</t>
  </si>
  <si>
    <t>GIOVANNI BUSTO S</t>
  </si>
  <si>
    <t xml:space="preserve">JAVIER HEREDIA </t>
  </si>
  <si>
    <t xml:space="preserve">DARIO VELASQUEZ </t>
  </si>
  <si>
    <t xml:space="preserve">MAQUINARIA Y EQUIPO PECUARIA </t>
  </si>
  <si>
    <t>CARLOS RIOS</t>
  </si>
  <si>
    <t xml:space="preserve">EFRAIN FORERO </t>
  </si>
  <si>
    <t xml:space="preserve">INSUMOS </t>
  </si>
  <si>
    <t xml:space="preserve">JAVIER MOYA </t>
  </si>
  <si>
    <t xml:space="preserve">CONCURSO DE MERITOS </t>
  </si>
  <si>
    <t>17.04.2017</t>
  </si>
  <si>
    <t xml:space="preserve">SI </t>
  </si>
  <si>
    <t>25.04.2017</t>
  </si>
  <si>
    <t xml:space="preserve">3 MESES </t>
  </si>
  <si>
    <t>21100000    21101901</t>
  </si>
  <si>
    <t>21102100-23181801</t>
  </si>
  <si>
    <t>10.05.2017</t>
  </si>
  <si>
    <t xml:space="preserve">4 MESES </t>
  </si>
  <si>
    <t>6-4400,</t>
  </si>
  <si>
    <t>CREDITO</t>
  </si>
  <si>
    <t xml:space="preserve">CREDITO </t>
  </si>
  <si>
    <t xml:space="preserve">25.04.2017 </t>
  </si>
  <si>
    <t xml:space="preserve">VEHICULOS DE TRANSPORTE DE PRODUCTOS Y MATERIALES </t>
  </si>
  <si>
    <t xml:space="preserve">CAMION </t>
  </si>
  <si>
    <t xml:space="preserve">MAQUINARIA Y EQUIPO PARA PISCICULTURA </t>
  </si>
  <si>
    <t>30.03.2017</t>
  </si>
  <si>
    <t xml:space="preserve">1 MES </t>
  </si>
  <si>
    <t xml:space="preserve">05.06.2017 </t>
  </si>
  <si>
    <t xml:space="preserve">ANA MARIA QUINTERO </t>
  </si>
  <si>
    <t>5 MESES</t>
  </si>
  <si>
    <t>13.06.2017</t>
  </si>
  <si>
    <t>08.08.2017</t>
  </si>
  <si>
    <t xml:space="preserve">08.08.2017 </t>
  </si>
  <si>
    <t xml:space="preserve">2 MESES </t>
  </si>
  <si>
    <t>08,08,2017</t>
  </si>
  <si>
    <t>21100000    21000000   27112000-21101500-27112000</t>
  </si>
  <si>
    <t xml:space="preserve">MAQUINARIA AGRICOLA PARA PREPARACIÓN DEL SUELO -HERRAMIENTAS MANUALES DE JARDINERIA, AGRICULTURA Y FORESTACIÓN </t>
  </si>
  <si>
    <t>21100000    21000000   21102100 11171600  21102100 73121500 26101500 31101700 73161500 48101500 48101600</t>
  </si>
  <si>
    <t xml:space="preserve">ADQUISICIÓN POR COMPRAVENTA DE MAQUINARIA Y EQUIPOS -ALEACIONES DE ACERO INOXIDABLE  MAQUNARI Y EQUIPO PARA TRANSFORMACIÓN AGRICOLA  PROCESOS DE FUNDICIÓN Y REFINACIÓN Y FORMADO DE METALES  MOTORES  - PIEZAS FUNDIDAS EN MOLDE OERNABEBTE  MANUFACTURA DE MAQUINARIA - EQUIPO PARA COCINAR O CALENTAR EQUIPOS PARA PREPARADO DE ALIMENTOS </t>
  </si>
  <si>
    <t xml:space="preserve">11.04.2017 </t>
  </si>
  <si>
    <t>7 MESES</t>
  </si>
  <si>
    <t>6 MESES</t>
  </si>
  <si>
    <t>12.04.2017</t>
  </si>
  <si>
    <t xml:space="preserve">5 MESES </t>
  </si>
  <si>
    <t xml:space="preserve">6 MESES </t>
  </si>
  <si>
    <t xml:space="preserve">17.04.2017 </t>
  </si>
  <si>
    <t xml:space="preserve">ARRENDAMIENTO DE INSTALACIONES COMERCIALES O INUSTRIALES </t>
  </si>
  <si>
    <t xml:space="preserve">LOGISTICA, REUNIONES Y EVENTOS SERVICIOS DE ORGANIZACIÓN O ADMINISTRACION DE FERIAS </t>
  </si>
  <si>
    <t>81141601-80141902-90151802</t>
  </si>
  <si>
    <t xml:space="preserve">93151517-49101705 </t>
  </si>
  <si>
    <t xml:space="preserve">TASA POR CONCEPTO DE LICENCIA O REGISTRO  CERTIFICADOS </t>
  </si>
  <si>
    <t>REGISTROS SANITARIOS PARA ALIMENTOS PROCESADOS - CERTIFICADOS</t>
  </si>
  <si>
    <t>17,04,2017</t>
  </si>
  <si>
    <t>17,01,2017</t>
  </si>
  <si>
    <t xml:space="preserve">JAVIER ERNESTO HEREDIA </t>
  </si>
  <si>
    <t xml:space="preserve">FABIAN CUESTA </t>
  </si>
  <si>
    <t>MARTHA BENAVIDES</t>
  </si>
  <si>
    <t xml:space="preserve">ONOFRE SIERRA </t>
  </si>
  <si>
    <t>Estudios regionales o locales para proyectos</t>
  </si>
  <si>
    <t>LUZ NELLY GONZALEZ USECHE</t>
  </si>
  <si>
    <t xml:space="preserve">15.05.2017 </t>
  </si>
  <si>
    <t>03,05,2017</t>
  </si>
  <si>
    <t>03.05.2017</t>
  </si>
  <si>
    <t xml:space="preserve">MOTOCICLETAS </t>
  </si>
  <si>
    <t>08,05,2017</t>
  </si>
  <si>
    <t xml:space="preserve">CUARTO REFRIGERADOR </t>
  </si>
  <si>
    <t>PROYECTO -MEJORAMIENTO DE LA PRODUCTIVIDAD Y COMPETITITIVIDAD DEL DECTOR LACTEO Y CARNICO BOVINO DEL DEPARTAMENTO DE CUNDINAMARCA</t>
  </si>
  <si>
    <t xml:space="preserve">JHONATAN RODRIGUEZ </t>
  </si>
  <si>
    <t>ERIKA SABOGAL</t>
  </si>
  <si>
    <t xml:space="preserve">ADQUISICIÓN DE MAQUINARIA E IMPLEMENTOS AGRICOLAS  </t>
  </si>
  <si>
    <t>A.8.12</t>
  </si>
  <si>
    <t>ADQUISICIÓN DE  INSUMOS EQUIPOS Y ELEMENTOS PARA EL FORTALECIMIENTO DE ALIANZAS Y GENERACIÓN DE INGRESOS EN LAS CADENAS PRODUCTIVAS DEL DEPARTAMENTO DE CUNDINAMARCA</t>
  </si>
  <si>
    <t>ERIKA ELIZABETH SABOGAL CASTRO  TEL: 7491024. erika. sabogalc@cundinamarca.gov.co</t>
  </si>
  <si>
    <t xml:space="preserve">SANDRA L. MAHECHA </t>
  </si>
  <si>
    <t>25,04,2017</t>
  </si>
  <si>
    <t xml:space="preserve">MUNICIPIO DE PACHO </t>
  </si>
  <si>
    <t>MUNICIPIO DE NOCAIMA</t>
  </si>
  <si>
    <t>MUNICIPIO DE ANOLAIMA</t>
  </si>
  <si>
    <t>MUNICIPO DE LA PEÑA</t>
  </si>
  <si>
    <t>MUICIPIO DE CABRERA</t>
  </si>
  <si>
    <t>MUNICIPIO DE YACOPI</t>
  </si>
  <si>
    <t xml:space="preserve">MUNICIPIO DE PUERTO SALGAR </t>
  </si>
  <si>
    <t>MUNICIPIO DE TOPAIPÍ</t>
  </si>
  <si>
    <t>MUNICIPIO DE GUAYABETAL</t>
  </si>
  <si>
    <t xml:space="preserve">MUNICIPIO DE GUADUAS </t>
  </si>
  <si>
    <t>MUNICIPIIO DE LA PALMA</t>
  </si>
  <si>
    <t>MUNICIPIO DE CAPARRAPÍ</t>
  </si>
  <si>
    <t>MUNICIPIO DE VIOTÁ</t>
  </si>
  <si>
    <t>CORPORACION COLOMBIA INTERNACIONAL</t>
  </si>
  <si>
    <t xml:space="preserve">MUNICIPIO DE UNE </t>
  </si>
  <si>
    <t>MUNICIPIO DE CHIPAQUE</t>
  </si>
  <si>
    <t>MUNICIPIO DE CHOACHÍ</t>
  </si>
  <si>
    <t>ASOPORCICULTORES</t>
  </si>
  <si>
    <t xml:space="preserve">EMPRESA INMOBILIARIA </t>
  </si>
  <si>
    <t>ADICION CONVENIO 025 DE 2016</t>
  </si>
  <si>
    <t xml:space="preserve">INSTITUTO DE INFRAESTRUCTURA Y CONCESIONES ICCU </t>
  </si>
  <si>
    <t xml:space="preserve">ASOHOFRUCOL </t>
  </si>
  <si>
    <t>FEDERACIÓN NACIONAL DE CAFETEROS</t>
  </si>
  <si>
    <t>FENALCE</t>
  </si>
  <si>
    <t>FEDEPAPA</t>
  </si>
  <si>
    <t>FUNDASES</t>
  </si>
  <si>
    <t>ADICION CONVENIO 006 DE 2016</t>
  </si>
  <si>
    <t>FUNADACIÓN YARUMO</t>
  </si>
  <si>
    <t xml:space="preserve">MUNICIPIO DE BELTRAN </t>
  </si>
  <si>
    <t>MUNICPIO DE GUATAQUI</t>
  </si>
  <si>
    <t>MUNICIPO DE CHAGUANI</t>
  </si>
  <si>
    <t>MUNICPIO DE RECAURTE</t>
  </si>
  <si>
    <t>MUNICPIO DE PUERTO SALGAR</t>
  </si>
  <si>
    <t>MUNICIPIO DE GIRARDOT</t>
  </si>
  <si>
    <t>COMITÉ DE GANADEROS DEL AREA 5</t>
  </si>
  <si>
    <t>ASOCEBU</t>
  </si>
  <si>
    <t>CORPORACION DE FERIAS CORFERIAS</t>
  </si>
  <si>
    <t>FONDECUN</t>
  </si>
  <si>
    <t>15.05.2017</t>
  </si>
  <si>
    <t xml:space="preserve">CONVENIO </t>
  </si>
  <si>
    <t>,5-4400</t>
  </si>
  <si>
    <t>UNIVERSIDAD NACIONAL</t>
  </si>
  <si>
    <t>12 MESES</t>
  </si>
  <si>
    <t>8 MESES</t>
  </si>
  <si>
    <t>1 MES</t>
  </si>
  <si>
    <t>100000 10101500 10121604 10151500 10171801 2100000 21100000 2110210024111801 27112000 42120000 51101700 70131704 70131707 70171700  94131503</t>
  </si>
  <si>
    <t>21101900 26101400 40102000 21101700</t>
  </si>
  <si>
    <t>21101900 26101400 4010200021101700</t>
  </si>
  <si>
    <t>10000000   10170000</t>
  </si>
  <si>
    <t>10000000  10170000</t>
  </si>
  <si>
    <t xml:space="preserve">MAQUINARIA </t>
  </si>
  <si>
    <t>1000000010161500 70111501</t>
  </si>
  <si>
    <t>100000 10101500 10121604 10151500 10171801 2100000 21100000 21102100 24111801 27112000 42120000 51101700 70131704 70131707 70171700  94131503</t>
  </si>
  <si>
    <t>42121801 10101511 70121602</t>
  </si>
  <si>
    <t>10000000 10161500 70111501</t>
  </si>
  <si>
    <t>10140000 10141500 42120000 51000000 47121800 51191900 11162100 46181500 21101900 27111900 31151500 10191500 51101700 42142500 42121600 5121190511026005118240051142100</t>
  </si>
  <si>
    <t>06.09.2017</t>
  </si>
  <si>
    <t xml:space="preserve">06.06.2017 </t>
  </si>
  <si>
    <t xml:space="preserve">ABEL ZAMBANO </t>
  </si>
  <si>
    <t>02,10,2017</t>
  </si>
  <si>
    <t>MUNICIPIO DE GACHETA</t>
  </si>
  <si>
    <t>OTORGAMIENTO DE CREDITOS Y SUBSIDIO A LA TASA DE INTERÉS</t>
  </si>
  <si>
    <t>22.09.2017</t>
  </si>
  <si>
    <t>PROYECTO - FORTALECIMIENTO A LOS PROCESOS DE TRANSFORMACIÓN Y COMERCIALIZACIÓN DEL SECTOR AGROPECUARIO EN EL DEPARTAMENTO DE CUNDINAMARCA</t>
  </si>
  <si>
    <t>30.09.2017</t>
  </si>
  <si>
    <t>DARÍO VELÁSQUEZ</t>
  </si>
  <si>
    <t>30181500, 24112004, 21101710, 26111601, 47121805, 47101538, 43211507, 21102000, 43232608, 21102003, 40151513, 20142904</t>
  </si>
  <si>
    <t>UNIDADES SANITARIAS, TOLVA, SECADORA, PLANTA ELÉCTRICA, HIDROLAVADORA, SISTEMA MODULAR DE AGUAS RESIDUALES, CLASIFICADOR, LIMPIADOR DE GRANOS, CEPER, CLASIFICADOR  DE CAFÉ, BOMBAS SUMERGIBLES, TANQUES</t>
  </si>
  <si>
    <t>ENTREGAR A LAS ASOCIACIONES ASOPALMARES DE VIOTÁ, ASOKUALAMANA DE NILO, SANTA TERESA DE SAN JUAN DE RIOSECO, APROCAPIS DE SAN CAYETANO Y ASOCAFES SUPATEÑOS DE SUPATÁ, LA DOTACIÓN Y ADECUACIÓN DE LA INFRAESTRUCTURA EXISTENTE.</t>
  </si>
  <si>
    <t>PROYECTO - DOTACIÓN DE MAQUINARIA, EQUIPOS AGROPECUARIOS Y AGROINDUSTRIALES PARA LA MODERNIZACIÓN DEL SECTOR AGROPECUARIO EN EL DEPARTAMENTO DE CUNDINAMARCA.</t>
  </si>
  <si>
    <t>N.A.</t>
  </si>
  <si>
    <t>3.1900.</t>
  </si>
  <si>
    <t>PROYECTO - DOTACIÓN DE MAQUINARIA, EQUIPOS AGROPECUARIOS Y AGROINDUSTRIALES PARA LA MODERNIZACIÓN DEL SECTOR AGROPECUARIO EN EL DEPARTAMENTO DE CUNDINAMARCA</t>
  </si>
  <si>
    <t xml:space="preserve">TANQUES DE ALMACENAMIENTO   RESERVORIOS </t>
  </si>
  <si>
    <t>24111803  24111801</t>
  </si>
  <si>
    <t xml:space="preserve">TANQUES DE ALMACENAMIENTO -RESERVORIOS </t>
  </si>
  <si>
    <t>ESTUDIO  SOCIOECONOMICO DE LA GUADUA</t>
  </si>
  <si>
    <t xml:space="preserve">2 MES </t>
  </si>
  <si>
    <t xml:space="preserve">101-09.2017 </t>
  </si>
  <si>
    <t xml:space="preserve">CONTRATACION DIRECTA </t>
  </si>
  <si>
    <t xml:space="preserve">MATERIAL VIVO VEGETAL Y ANIMAL ACCESORIOS Y SUMINISTROS      ANIMALES VIVOS    ANIMALES DE GRANJA-EMBRIONES </t>
  </si>
  <si>
    <t>10101516-11131607-11131602</t>
  </si>
  <si>
    <t>MATERIAL VIVO VEGETAL Y ANIMAL ACCESORIOS Y SUMINISTROS      ANIMALES VIVOS    ANIMALES DE GRANJA-EMBRIONES -SEMEN</t>
  </si>
  <si>
    <t>PROGRAMA DE REPOBLAMIENTO BOVINO -MEDIANTE EL SUMINISTRO  DE RECEPTORAS CON PREÑEZ CONFIRMADA MEDIANTE LA TECNICA DE TRASNSFERENCIA DE EMBRIONES Y SUMINISTRO DE MATERIAL SEMINAL</t>
  </si>
  <si>
    <t xml:space="preserve">COMPUTADORES PERSONALES </t>
  </si>
  <si>
    <t xml:space="preserve">ADQUISICION  DE HERRAMIENTAS TECNOLOGICAS </t>
  </si>
  <si>
    <t>27,09,2017</t>
  </si>
  <si>
    <t>1 - 0100</t>
  </si>
  <si>
    <t>.3 - 1900</t>
  </si>
  <si>
    <t>EQUIPO PARA INVERNADERO</t>
  </si>
  <si>
    <t xml:space="preserve">13 ESES  20 DIAS </t>
  </si>
  <si>
    <t>objeto del contrato</t>
  </si>
  <si>
    <t>AUNAR ESFUERZOS TÉCNICOS, ADMINISTRATIVOS Y FINANCIEROS CON EL MUNICIPIO DE PASCA PARA EL ESTABLECIMIENTO DE PROYECTOS PRODUCTIVOS QUE PROMUEVAN CAPACIDADES PRODUCTIVAS Y LA GENERACIÓN DE INGRESOS DIRIGIDOS A FAMILIAS VÍCTIMAS DEL CONFLICTO ARMADO</t>
  </si>
  <si>
    <t>AUNAR ESFUERZOS TÉCNICOS, ADMINISTRATIVOS Y FINANCIEROS CON EL MUNICIPIO DE NOCAIMA PARA EL ESTABLECIMIENTO DE PROYECTOS PRODUCTIVOS QUE PROMUEVAN CAPACIDADES PRODUCTIVAS Y LA GENERACIÓN DE INGRESOS DIRIGIDOS A FAMILIAS VÍCTIMAS DEL CONFLICTO ARMADO</t>
  </si>
  <si>
    <t>AUNAR ESFUERZOS TÉCNICOS, ADMINISTRATIVOS Y FINANCIEROS CON EL MUNICIPIO DE ANOLAIMA PARA EL ESTABLECIMIENTO DE PROYECTOS PRODUCTIVOS QUE PROMUEVAN CAPACIDADES PRODUCTIVAS Y LA GENERACIÓN DE INGRESOS DIRIGIDOS A FAMILIAS VÍCTIMAS DEL CONFLICTO ARMADO</t>
  </si>
  <si>
    <t>AUNAR ESFUERZOS TÉCNICOS, ADMINISTRATIVOS Y FINANCIEROS CON EL MUNICIPIO DE LA PEÑA PARA EL ESTABLECIMIENTO DE PROYECTOS PRODUCTIVOS QUE PROMUEVAN CAPACIDADES PRODUCTIVAS Y LA GENERACIÓN DE INGRESOS DIRIGIDOS A FAMILIAS VÍCTIMAS DEL CONFLICTO ARMADO</t>
  </si>
  <si>
    <t>AUNAR ESFUERZOS TÉCNICOS, ADMINISTRATIVOS Y FINANCIEROS CON EL MUNICIPIO DE CABRERA PARA EL ESTABLECIMIENTO DE PROYECTOS PRODUCTIVOS QUE PROMUEVAN CAPACIDADES PRODUCTIVAS Y LA GENERACIÓN DE INGRESOS DIRIGIDOS A FAMILIAS VÍCTIMAS DEL CONFLICTO ARMADO</t>
  </si>
  <si>
    <t>AUNAR ESFUERZOS TÉCNICOS, ADMINISTRATIVOS Y FINANCIEROS CON EL MUNICIPIO DE YACOPI PARA EL ESTABLECIMIENTO DE PROYECTOS PRODUCTIVOS QUE PROMUEVAN CAPACIDADES PRODUCTIVAS Y LA GENERACIÓN DE INGRESOS DIRIGIDOS A FAMILIAS VÍCTIMAS DEL CONFLICTO ARMADO</t>
  </si>
  <si>
    <t>AUNAR ESFUERZOS TÉCNICOS, ADMINISTRATIVOS Y FINANCIEROS CON EL MUNICIPIO DE PUERTO SALGAR PARA EL ESTABLECIMIENTO DE PROYECTOS PRODUCTIVOS QUE PROMUEVAN CAPACIDADES PRODUCTIVAS Y LA GENERACIÓN DE INGRESOS DIRIGIDOS A FAMILIAS VÍCTIMAS DEL CONFLICTO ARMADO</t>
  </si>
  <si>
    <t>AUNAR ESFUERZOS TÉCNICOS, ADMINISTRATIVOS Y FINANCIEROS CON EL MUNICIPIO DE  TOPAIPI PARA EL ESTABLECIMIENTO DE PROYECTOS PRODUCTIVOS QUE PROMUEVAN CAPACIDADES PRODUCTIVAS Y LA GENERACIÓN DE INGRESOS DIRIGIDOS A FAMILIAS VÍCTIMAS DEL CONFLICTO ARMADO</t>
  </si>
  <si>
    <t>AUNAR ESFUERZOS TÉCNICOS, ADMINISTRATIVOS Y FINANCIEROS CON EL MUNICIPIO DE GUAYABETAL PARA EL ESTABLECIMIENTO DE PROYECTOS PRODUCTIVOS QUE PROMUEVAN CAPACIDADES PRODUCTIVAS Y LA GENERACIÓN DE INGRESOS DIRIGIDOS A FAMILIAS VÍCTIMAS DEL CONFLICTO ARMADO</t>
  </si>
  <si>
    <t>AUNAR ESFUERZOS TÉCNICOS, ADMINISTRATIVOS Y FINANCIEROS CON EL MUNICIPIO DE GUADUAS PARA EL ESTABLECIMIENTO DE PROYECTOS PRODUCTIVOS QUE PROMUEVAN CAPACIDADES PRODUCTIVAS Y LA GENERACIÓN DE INGRESOS DIRIGIDOS A FAMILIAS VÍCTIMAS DEL CONFLICTO ARMADO</t>
  </si>
  <si>
    <t>AUNAR ESFUERZOS TÉCNICOS, ADMINISTRATIVOS Y FINANCIEROS CON EL MUNICIPIO DE PACHO PARA EL ESTABLECIMIENTO DE PROYECTOS PRODUCTIVOS QUE PROMUEVAN CAPACIDADES PRODUCTIVAS Y LA GENERACIÓN DE INGRESOS DIRIGIDOS A FAMILIAS VÍCTIMAS DEL CONFLICTO ARMADO</t>
  </si>
  <si>
    <t xml:space="preserve">AUNAR ESFUERZOS  TECNICOS ,ADMINISTRATIVOS  Y FINANCIEROS  CON EL MUNICIPIO LA PALMA PARA EL ESTABLECIMIENTO DE PROYECTOS PRODUCTIVOS  DIRIGIDOS A FAMILIAS </t>
  </si>
  <si>
    <t xml:space="preserve">AUNAR ESFUERZOS  TECNICOS ,ADMINISTRATIVOS  Y FINANCIEROS  CON EL MUNICIPIO CAPARRAPI  PARA EL ESTABLECIMIENTO DE PROYECTOS PRODUCTIVOS  DIRIGIDOS A FAMILIAS </t>
  </si>
  <si>
    <t xml:space="preserve">AUNAR ESFUERZOS  TECNICOS ,ADMINISTRATIVOS  Y FINANCIEROS  CON EL MUNICIPIO VIOTA PARA EL ESTABLECIMIENTO DE PROYECTOS PRODUCTIVOS  DIRIGIDOS A FAMILIAS </t>
  </si>
  <si>
    <t>IMPLEMENTACION DEL PROYECTO GOBERNACION A LA FINCA EN SEIS ENTORNOS RURALES DEL DEPARTAMENTO DE CUNDINAMARCA</t>
  </si>
  <si>
    <t>DISEÑO E IMPLEMENTACIÓN DE LA PRIMERA FASE DE LA ESTRATEGIA TRANSVERSAL DE GESTIÓN DE LA FELICIDAD Y EL BIENESTAR Y EL NUEVO LIDERAZGO PARA EL DEPARTAMENTO DE CUNDINAMARCA</t>
  </si>
  <si>
    <t xml:space="preserve">AUNAR ESFUERZOS  TECNICOS ,ADMINISTRATIVOS  Y FINANCIEROS  ENTRE EL DEPARTAMENTO DE CUNDINAMARCA -SECRETARIA DE AGRICULTURA Y DESARROLLO RURAL SADR  Y LA CORPORACIÓN COLOMBIA INTERNACIONAL CCI PARA APOYAR TECNICA Y JURIDICAMENTE LA FORMALIZACIÓN DE LA PROPIEDAD RURAL EN LOS MUNICIPIOS SELECCIONADOS POR EL DEPARTMENTO. </t>
  </si>
  <si>
    <t>AUNAR ESFUERZOS TECNICOS, ADMINISTRATIVOS Y FINANCIEROS PARA GARANTIZAR EL SERVICIO DE ASISTENCIA TECNICA GREMIAL</t>
  </si>
  <si>
    <t>ADQUISICIÓN DE MOTOCICLETAS PARA EL FORTALECIMIENTO AL SERVICIO DE ASISTENCIA TÉCNICA Y TRANSFERENCIA E INNOVACIÓN EN VEINTINUEVE (29) UMATAS DE MUNICIPIOS DE CUNDINAMARCA</t>
  </si>
  <si>
    <t>ADQUISICION  DE EQUIPOS  PORTATILES  PARA APOYO A LA TRANSFERENCIA DE TECNOLOGIA EN LAS UMATAS  DEL DEPARTAMENTO DE CUNDINAMARCA</t>
  </si>
  <si>
    <t xml:space="preserve">ADQUISICIÓN DE INSUMOS, ELEMENTOS Y ACOMPAÑAMIENTO TÉCNICO PARA EL DESARROLLO DE PROYECTOS AGROPECUARIOS DE SEGURIDAD ALIMENTARIA BAJO EL CONCEPTO DE AGRICULTURA ORGANICA EN EL DEPARTAMENTO DE CUNDINAMARCA </t>
  </si>
  <si>
    <t>AUNAR ESFUERZOS TÉCNICOS, ADMINISTRATIVOS Y FINANCIEROS ENTRE EL DEPARTAMENTO DE CUNDINAMARCA - SECRETARÍA DE AGRICULTURA Y DESARROLLO RURAL  Y EL MUNICIPIO  DE UNE PARA ADELANTAR PROGRAMAS DE ESTABLECIMIENTO DE  RESERVORIOS  COMO ESTRATEGIA DE MITIGACIÓN EN LA DISPONIBILIDAD DEL RECURSO HÍDRICO PARA EL SECTOR AGROPECUARIO.</t>
  </si>
  <si>
    <t>AUNAR ESFUERZOS TÉCNICOS, ADMINISTRATIVOS Y FINANCIEROS ENTRE EL DEPARTAMENTO DE CUNDINAMARCA - SECRETARÍA DE AGRICULTURA Y DESARROLLO RURAL Y EL MUNICIPO  DE CHIPAQUE PARA ADELANTAR PROGRAMAS DE ESTABLECIMIENTO DE  RESERVORIOS  COMO ESTRATEGIA DE MITIGACIÓN EN LA DISPONIBILIDAD DEL RECURSO HÍDRICO PARA EL SECTOR AGROPECUARIO.</t>
  </si>
  <si>
    <t>AUNAR ESFUERZOS TÉCNICOS, ADMINISTRATIVOS Y FINANCIEROS ENTRE EL DEPARTAMENTO DE CUNDINAMARCA - SECRETARÍA DE AGRICULTURA Y DESARROLLO RURAL Y EL MUNICIPIO  DE CHOACHÍ PARA ADELANTAR PROGRAMAS DE ESTABLECIMIENTO DE  RESERVORIOS  COMO ESTRATEGIA DE MITIGACIÓN EN LA DISPONIBILIDAD DEL RECURSO HÍDRICO PARA EL SECTOR AGROPECUARIO.</t>
  </si>
  <si>
    <t>SUMINISTRO, MONTAJE E INSTALACIÓN DE   TANQUES  PARA EL ALMACENAMIENTO DE AGUA DE USO AGROPECUARIO COMO ESTRATEGIA DE MITIGACIÓN DE LAS AFECTACIONES GENERADAS POR LA VARIABILIDAD CLIMÁTICA EN EL DEPARTAMENTO DE CUNDINAMARCA</t>
  </si>
  <si>
    <t xml:space="preserve">ADQUISICIÓN  DE HERRAMIENTAS, MATERIALES E INSUMOS AGROPECUARIOS </t>
  </si>
  <si>
    <t>ADICIÓN RECURSOS AL CONVENIO INTERADMINISTRATIVO DE COOPERACIÓN N° SADR-056-2014. “IMPULSAR Y FACILITAR EL ACCESO AL CRÉDITO A PEQUEÑOS PRODUCTORES AGROPECUARIOS DEL DEPARTAMENTO PARA EL DESARROLLO DE SU ACTIVIDAD AGROPECUARIA O RURAL EN TODA LA CADENA PRODUCTIVA, DESDE LA PRODUCCIÓN, TRANSFORMACIÓN Y COMERCIALIZACIÓN"</t>
  </si>
  <si>
    <t>ADICIÓN RECURSOS AL CONVENIO INTERADMINISTRATIVO DE COOPERACIÓN NO.SADR-057-2014 CUYO OBJETO SE DESCRIBE A CONTINUACIÓN: “ES LA FINANCIACIÓN POR PARTE DEL BANCO BAJO SUS POLÍTICAS Y REGLAMENTACIÓN DE LOS PROYECTOS DE PRODUCCIÓN, COMERCIALIZACIÓN O AGROINDUSTRIA QUE SE ENMARQUEN EN EL MANUAL DE SERVICIOS DE FINAGRO, DESARROLLADOS POR PEQUEÑOS Y MEDIANOS PRODUCTORES INDIVIDUALMENTE CONSIDERADOS O BAJO ESQUEMA DE AGRICULTURA POR CONTRATO Y CRÉDITO ASOCIATIVO EN EL DEPARTAMENTO."</t>
  </si>
  <si>
    <t xml:space="preserve">FORTALECIMIENTO DE LA SOBERIA SEGURIDA ALIMETARIA OY NUTRICIONAL ASI COMO DE LA COMPETITIVIDAD DE LAS ORGANIZACIONES DE PEQUEÑOS PRODUCTORES DE LECHE, ASOCIADOS A ORGANIZACIONES GANADERAS DE LA PROVINCIA DE UBATE DEL DEPARTAMENTO DE CUNDINAMARCA </t>
  </si>
  <si>
    <t>ADQUISICION DE MAQUINARIA E IMPLEMENTOS AGRICOLAS</t>
  </si>
  <si>
    <t>ADQUISICION DE MAQUINARIA Y EQUIPOS DE TRANSFORMACION PRIMARIA</t>
  </si>
  <si>
    <t>ADQUISICIÓN POR COMPRAVENTA DE MAQUINARIA Y EQUIPOS DE USO AGROPECUARIO</t>
  </si>
  <si>
    <t xml:space="preserve">ADQUISICIÓN POR COMPRAVENTA DE MAQUINARIA Y EQUIPOS DE USO PECUARIO TRACTOR DE ZIPAQUIRA </t>
  </si>
  <si>
    <t>ADQUISIÓN DE MAQUINARIA, EQUIPO Y ELEMENTOS DE EMPAQUE PARA APOYAR EL SECTOR AGRÍCOLA</t>
  </si>
  <si>
    <t>AUNAR ESFUERZOS TECNICOS , ADMINISTRATIVOS  Y FINANCIEROS  CON EL MUNICIPIO DE GIRARDOT PARA MEJORAR  LA COMPETITIVIDAD  DE LA CADENA  PISCICOLA  Y PESQUERA  DEL DEPARTAMENTO DE CUNDINAMARCA .</t>
  </si>
  <si>
    <t xml:space="preserve">AUNAR ESFUERZOS TECNICOS, ADMINISTRATIVOS Y FINANCIEROS CON EL MUNICIPIO DE BELTRAN PARA MEJORAR LA COMPETITIVIDAD DE LA CADENA PISCICOLA Y PESQUERA EN EL DEPARTAMENTO DE CUNDINAMARCA  </t>
  </si>
  <si>
    <t xml:space="preserve">ADICION CONVENIO INTERADMINISTRATIVO   SADR-CDCVI-040-2017 AUNAR ESFUERZOS TÉCNICOS ADMINISTRATIVOS Y FINANCIEROS  CON EL MUNICIPIO DE RICAURTE  PARA MEJORAR LA COMPETITIVIDAD DE LA CADENA PISCÍCOLA Y PESQUERA DEL DEPARTAMENTO DE CUNDINAMARCA </t>
  </si>
  <si>
    <t>AUNAR ESFUERZOS TÉCNICOS, ADMINISTRATIVOS Y FINANCIEROS PARA EL FORTALECIMIENTO DE  CINCO (5) ASOCIACIONES DE PRODUCTORES, A TRAVÉS DE LA ADECUACIÓN Y DOTACIÓN DE MICROCENTRALES DE BENEFICIO DE CAFÉ CEREZA EN LOS MUNICIPIOS DE VIOTÁ, NILO, SAN JUAN DE RIOSECO, SAN CAYETANO Y SUPATÁ EN EL DEPARTAMENTO DE CUNDINAMARCA.</t>
  </si>
  <si>
    <t xml:space="preserve">AUNAR ESFUERZOS TECNICOS, ADMINISTRASTIVOS Y FINANCIEROS CON EL MUNICIPIO DE  PÁCHO   PARA EL FORTALECIMIENTO DEL SECTOR  AGROPECUARIO  </t>
  </si>
  <si>
    <t xml:space="preserve">ADICIONAR Y PRORROGAR EL CONVENIO DE ASOCIACIÓN SADR 006 DE 2016 </t>
  </si>
  <si>
    <t xml:space="preserve">AUNAR ESFUERZOS TECNICOS, ADMINISTRATIVOS Y FINANCIEROS PARA  EL MEJORAMIENTO DE LA PRODUCTIVIDAD Y COMPETITIVIDAD DE LA CADENA DEL CACAO EN EL DEPARTAMENTO DE CUNDINAMARCA    </t>
  </si>
  <si>
    <t>AUNAR ESFUERZOS TÉCNICOS, ADMINISTRATIVOS Y FINANCIEROS PARA APOYAR AL SECTOR PRODUCTIVO DEL CAFÉ  A TRAVÉS DE LA ENTREGA DE INCENTIVOS PARA LA RENOVACIÓN DE CAFETALES TRADICIONALES, ENVEJECIDOS Y NUEVAS SIEMBRAS Y LA FERTILIZACIÓN DE CAFETALES TECNIFICADOS EN EL DEPARTAMENTO DE CUNDINAMARCA</t>
  </si>
  <si>
    <t>AUNAR ESFUERZOS TECNICOS, ADMINISTRATIVOS Y FINANCIEROS PARA APOYAR LA PRODUCTIVIDAD Y COMPETITIVIDAD DE LA CADENA PRODUCTIVA HORTIFRUTICOLA EN EL  DEPARTAMENTO DE CUNDINAMARCA</t>
  </si>
  <si>
    <t>ADICION DE RECURSOS AL CONVENIO SADR 008 DE 2016</t>
  </si>
  <si>
    <t>EXPEDICIÓN DE REGISTROS, NOTIFICACIONES Y PERMISOS SANITARIOS POR PARTE DEL INVIMA, APLICANDO LOS REQUISITOS Y TARIFAS DE LEY, PARA LOS PRODUCTOS ELABORADOS POR MICROS Y PEQUEÑAS AGROINDUSTRIAS DEL DEPARTAMENTO DE CUNDINAMARCA.</t>
  </si>
  <si>
    <t>ADQUISICIÓN DE MAQUINARIA, EQUIPOS Y ELEMENTOS DE EMPAQUE PARA APOYAR EL SECTOR AGRÍCOLA.</t>
  </si>
  <si>
    <t>AUNAR ESFUERZOS TECNICOS, ADMINISTRATIVOS Y FINANCIEROS  CON   AGROEXPO  PARA LA PARTICIPACION DE LA SECRETARIA DE AGRICULTURA DE CUNDINAMARCA   Y DE ESTA MANERA APOYAR PROCESOS DE COMERCIALIZACION.</t>
  </si>
  <si>
    <t xml:space="preserve">CONTRATAR LA ESTRUCTURACIÓN, GERENCIA Y EJECUCIÓN DE LO RELACIONADO CON LAS ACTIVIDADES A DESARROLLARSE POR PARTE DE LA SECRETARÍA DE AGRICULTURA Y DESARROLLO RURAL, EN EL MARCO DEL PROYECTO EXPO CUNDINAMARCA 2017. </t>
  </si>
  <si>
    <t xml:space="preserve">ESTUDIO DE IDENTIFICACION DE POTENCIALIDADES   DE DESARRROLLO ECONOMICO Y EMPRESARIAL  A TRAVES  DEL APROVECHAMIENTO SOSTENIBLE  Y TRANSFORMACION DE LA GUADUA PARA LA REGION DE RIONEGRO </t>
  </si>
  <si>
    <t xml:space="preserve">AUNAR ESFUERZOS TECNICOS, ADMINISTRASTIVOS Y FINANCIEROS CON EL MUNICIPIO DE  LENGUAZAQUE  PARA EL FORTALECIMIENTO DEL FRIGORIFICO </t>
  </si>
  <si>
    <t xml:space="preserve">AUNAR ESFUERZOS TECNICOS, ADMINISTRATIVOS Y FINANCIEROS CON EL MUNICIPIO DE GUATAQUI PARA MEJORAR LA COMPETITIVIDAD DE LA CADENA PISCICOLA Y PESQUERA EN EL DEPARTAMENTO DE CUNDINAMARCA  </t>
  </si>
  <si>
    <t xml:space="preserve">AUNAR ESFUERZOS TECNICOS, ADMINISTRATIVOS Y FINANCIEROS CON EL MUNICIPIO DE CHAGUANI PARA MEJORAR LA COMPETITIVIDAD DE LA CADENA PISCICOLA Y PESQUERA EN EL DEPARTAMENTO DE CUNDINAMARCA  </t>
  </si>
  <si>
    <t xml:space="preserve">AUNAR ESFUERZOS TECNICOS, ADMINISTRATIVOS Y FINANCIEROS CON EL MUNICIPIO DE RICAURTE PARA MEJORAR LA COMPETITIVIDAD DE LA CADENA PISCICOLA Y PESQUERA EN EL DEPARTAMENTO DE CUNDINAMARCA  </t>
  </si>
  <si>
    <t xml:space="preserve">AUNAR ESFUERZOS TECNICOS, ADMINISTRATIVOS Y FINANCIEROS CON EL MUNICIPIO DE GUADUAS PARA MEJORAR LA COMPETITIVIDAD DE LA CADENA PISCICOLA Y PESQUERA EN EL DEPARTAMENTO DE CUNDINAMARCA  </t>
  </si>
  <si>
    <t xml:space="preserve">AUNAR ESFUERZOS TECNICOS, ADMINISTRATIVOS Y FINANCIEROS CON EL MUNICIPIO DE PUERTO SALGAR PARA MEJORAR LA COMPETITIVIDAD DE LA CADENA PISCICOLA Y PESQUERA EN EL DEPARTAMENTO DE CUNDINAMARCA  </t>
  </si>
  <si>
    <t xml:space="preserve">AUNAR ESFUERZOS TECNICOS, ADMINISTRATIVOS Y FINANCIEROS  CON LA ASOCIACION DE PORCICULTORES PARA EL FORTALECIMIENTO DE LA CADENA PORCÍCOLA EN EL DEPARTAMENTO DE CUNDINAMARCA </t>
  </si>
  <si>
    <t>AUNAR ESFUERZOS TECNICOS, ADMINISTRATIVOS Y FINANCIEROS PARA  EL MEJORAMIENTO  PRODUCTIVO   Y AMIGABLE CON EL MEDIO AMBIENTE DEL SECTOR GANADERO  EN EL  DEPARTAMENTO DE CUNDINAMARCA .</t>
  </si>
  <si>
    <t>AUNAR ESFUERZOS TECNICOS, ADMINISTRATIVOS Y FINANCIEROS PARA APOYAR LA CERTIFICACION DE HATOS LIBRES DE BRUCELOSIS  EN EL DEPARTAMENTO DE CUNDINAMARCA</t>
  </si>
  <si>
    <t>ESTUDIO DE SEGUIMIENTO AL PLAN DE RACIONALIZACION DE LAS PLANTAS DE BENEFICIO ANIMAL DEL DEPARTAMENTO DE CUNDINAMARCA”</t>
  </si>
  <si>
    <t>AUNAR ESFUERZOS  TECNICOS  ADMINISTRATIVOS Y FINANCIEROS  PARA DESARROLLAR  UN PROGRAMA DE GANADERÍA SOSTENIBLE CON SISTEMAS FORRAJEROS PARA LA PROTECCIÓN Y RECUPERACIÓN DE LAS QUEBRADAS COMO MITIGACIÓN DEL CAMBIO CLIMÁTICO EN EL MUNICIPIO DE GACHETÁ.</t>
  </si>
  <si>
    <t>REALIZAR LA GERENCIA INTEGRAL DEL PROYECTO “APOYO A LA OPTIMIZACION DEL SERVICIO DE RIEGO AGROPECUARIO” EN MUNICIPIOS SELECCIONADOS POR EL DEPARTAMENTO.</t>
  </si>
  <si>
    <t>ADICION DE RECURSOS AL CONTRATO SADR 025 DE 2016</t>
  </si>
  <si>
    <t>AUNAR ESFUERZOS TÉCNICOS, ADMINISTRATIVOS Y FINANCIEROS QUE PERMITAN COOPERAR CON LA EJECUCIÓN DE PROYECTOS RELACIONADOS CON LA INFRAESTRUCTURA DE LA PRODUCCIÓN, TRANSFORMACIÓN, DISTRIBUCIÓN Y COMERCIALIZACIÓN EN EL DEPARTAMENTO DE CUNDINAMARCA.</t>
  </si>
  <si>
    <t>AUNAR ESFUERZOS TÉCNICOS, ADMINISTRATIVOS Y FINANCIEROS QUE PERMITAN COOPERAR CON LA EJECUCIÓN DEL PROYECTO DE INFRAESTRUCTURA DEL CENTRO AGROINDUSTRIAL MONTANARA DEL MUNICIPIO DE TENA DEPARTAMENTO DE CUNDINAMARCA</t>
  </si>
  <si>
    <t>ESTUDIO DE PREFACTIBILIDAD PARA EL MONTAJE DE CENTROS DE AGREGACIÓN DE VALOR PARA LA PAPA, DE CARÁCTER REGIONAL LOCALIZADOS  EN  PROVINCIAS DE GUAVIO Y ORIENTE EN CUNDINAMARCA</t>
  </si>
  <si>
    <t>DISEÑO, DIAGRAMACIÓN, CORRECCIÓN DE ESTILO E IMPRESIÓN DEL CONTENIDO DEL DOCUMENTO "ESTADISTICAS AGROPECUARIAS VOLUMEN 26" ELABORACION DE FOLLETOS Y CDS INTERACTIVOS</t>
  </si>
  <si>
    <t>AUNAR ESFUERZOS  TECNICOS  ADMINISTRATIVOS Y FINANCIEROS  PARA IMPLEMENTAR PROGRAMA  DE REPOBLAMIENTO BOVINO  CON ENFASIS  EN MEJORAMIENTO GENETICO  EN EL DEPARTAMENTO DE CUNDINAMARCA.</t>
  </si>
  <si>
    <t>ADICION EN  RECURSOS AL CONTRATO SADR -CT-087 DEL 2017. ADQUISICIÓN DE MAQUINARIA Y EQUIPOS DE USO AGROPECUARIO.</t>
  </si>
  <si>
    <t>PRORROGA EN TIEMPO Y ADICION EN  RECURSOS AL CONTRATO SADR -CT-087 DEL 2017. ADQUISICIÓN DE MAQUINARIA Y EQUIPOS DE USO AGROPECUARIO.</t>
  </si>
  <si>
    <t xml:space="preserve"> PRORROGA  EN TIEMPO Y ADICION EN  RECURSOS AL CONTRATO SADR -CT-087 DEL 2017. ADQUISICIÓN DE MAQUINARIA Y EQUIPOS DE USO AGROPECUARIO.</t>
  </si>
  <si>
    <t xml:space="preserve">TANQUES DE ALMACENAMIENTO --RESERVORIOS </t>
  </si>
  <si>
    <t>25.09.2017</t>
  </si>
  <si>
    <t xml:space="preserve">RESERVORIOS </t>
  </si>
  <si>
    <t>PRORROGA Y ADICION  DE RECURSOS  AL CONVENIO DE ASOCIACION  SADR 034-2016   “ AUNAR ESFUERZOS TÉCNICOS, ADMINISTRATIVOS Y FINANCIEROS ENTRE LA CORPORACIÓN AUTÓNOMA REGIONAL DE CUNDINAMARCA-CAR, EL DEPARTAMENTO DE CUNDINAMARCA- SECRETARIA DE AGRICULTURA Y DESARROLLO RURAL - SADR Y LA ASOCIACIÓN HORTIFRUTÍCOLA DE COLOMBIA-ASOHOFRUCOL,  PARA GARANTIZAR LA DISPONIBILIDAD Y REGULACIÓN HÍDRICA A TRAVÉS DE LA CONSTRUCCIÓN  DE RESERVORIOS QUE PREVENGAN EL DESABASTECIMIENTO DE AGUA EN LOS MUNICIPIOS PRIORIZADOS DEL DEPARTAMENTO DE CUNDINAMARCA."</t>
  </si>
  <si>
    <t xml:space="preserve"> RESERVORIOS </t>
  </si>
  <si>
    <t xml:space="preserve">ADICION EN RECURSOS  Y TIEMPO DE EJECUCION  AL CONTRATO DE COMPRA VENTA SADR-CT-101 DEL 2017  ADQUISICION  DE MAQUINARIA  Y EQUIPO  DE TRANSFORMACION PRIMARIA </t>
  </si>
  <si>
    <t>LUIS ORLANDO SERRATO</t>
  </si>
  <si>
    <t xml:space="preserve">ADICION EN RECURSOS  Y TIEMPO DE EJECUCION  AL CONTRATO DE COMPRA VENTA SADR-CT-100 DEL 2017  ADQUISICION  DE MAQUINARIA  Y EQUIPO  DE TRANSFORMACION PRIMARIA </t>
  </si>
  <si>
    <t>LUIS ORLANDO SERRAT0</t>
  </si>
  <si>
    <t xml:space="preserve">LUIS ORLANDO SERRATO </t>
  </si>
  <si>
    <t>FUNDACION INTERNACIONAL  DE PEDAGOGIA CONCEPTUAL ALBERTO MERANI</t>
  </si>
  <si>
    <t xml:space="preserve">CONSORCIO LOS TANQUES </t>
  </si>
  <si>
    <t>AUNAR  ESFUERZOS  TECNICOS ADMINISTRATIVOS  Y FINANCIEROS  ENTRE EL DEPARTAMENTO DE CUNDINAMARCA  Y LA REGION ADMINISTRATIVA DE PLANEACION ESPECIAL  RAPE, PARA DESARROLLAR  UN MODELO INTEGRAL DE ZONAS DE DESARROLLO AGROALIMENTARIO Y SOCIAL  EN EL DEPARTAMENTO DE CUNDINAMARCA</t>
  </si>
  <si>
    <t xml:space="preserve">REGION ADMINISTRATIVA  Y DE PLANEACION ESPECIAL  RAPE REGION CENTRAL </t>
  </si>
  <si>
    <t xml:space="preserve">AUNAR ESFUERZOS TECNICOS ,ADMINISTRATIVOS Y FINANCIEROS ENTRE EL DEPARTMENTO DE CUNDINAMARCA Y EL MUNICIPIO DE GIRARDOT PARA IMPLEMENTAR PROGRAMA DE SEGURIDAD ALIMENTARIA </t>
  </si>
  <si>
    <t>AUTECO S.A.S</t>
  </si>
  <si>
    <t xml:space="preserve">SISTETRONICS </t>
  </si>
  <si>
    <t>UNIVERSIDAD EXTERNADO DE COLOMBIA</t>
  </si>
  <si>
    <t>SERVICIO NACIONAL DE APRENDIZAJE DEL SENA</t>
  </si>
  <si>
    <t>BANCO AGRARIO DE COLOMBIA</t>
  </si>
  <si>
    <t>057-2014</t>
  </si>
  <si>
    <t>APOYAR ELACCESO DE FACTORE S DE FINANCIMAIENTO DEL SECTOR AGROPECUARIO DE LA POBLACION RURAL EN EL DEPARTAMETO DE CUNDINAMARCA A TRAVES  DE LA ADMINISTRACIÓN POR PARTE DE FINAGRO DE  LOS RECURSOS  DEL INCENTIVO COMPLEMENTARIO  A LA CAPITALIZACION RURAL , APORTADOS  DEL DEPARTAMENTO DE CUNDINAMARCA</t>
  </si>
  <si>
    <t>FINAGRO</t>
  </si>
  <si>
    <t>LUYMA SA</t>
  </si>
  <si>
    <t>UNION TEMPORAL  ABS -INDUSTRIAL E-INGEMAQ-BELLO</t>
  </si>
  <si>
    <t>INVIMA</t>
  </si>
  <si>
    <t>DIMAP SOLUCIONES LIMITADA</t>
  </si>
  <si>
    <t>CONTRATAR  LA ADQUISICION , ESTRUCTURACIÓN,  Y EJECUCIÓN DE  ACTIVIDADES  PARA EL FORTALECIMIENTO  INTEGRAL  DE SISTEMA PRODUCTIVO  OVINO CAPRINO EN EL DEPARTAMENTO DE CUNDINAMARCA.</t>
  </si>
  <si>
    <t>UNIVERSIDAD NACIONAL DE COLOMBIA</t>
  </si>
  <si>
    <t xml:space="preserve">AUNAR ESFUERZOS TECNICOS, ADMINISTRATIVOS Y FINANCIEROS CON EL MUNICIPIO DE GHAGUANII PARA MEJORAR LA COMPETITIVIDAD DE LA CADENA PISCICOLA Y PESQUERA EN EL DEPARTAMENTO DE CUNDINAMARCA  </t>
  </si>
  <si>
    <t>MUNICIPIO DE LENGUAZAQUE</t>
  </si>
  <si>
    <t>FONDECUM</t>
  </si>
  <si>
    <t>CONPES Y COMPENSACIONES</t>
  </si>
  <si>
    <t xml:space="preserve">AUNAR ESFUERZOS ADMINISTATIVOS Y FINANCIEROS  PARA DESARROLLAR UN PROYECTO DE GANADERIA SOSTENIBLE CON SISTEMAS FORRAJEROS  PARA LA PROTECCION  Y RECUPERACION DE LAS QUEBRADAS COMO NMITIGACION DEL CAMBIO CLIMATICO  DEL  MUNICIPIO DE GACHETA </t>
  </si>
  <si>
    <t xml:space="preserve">AUNAR ESFUERZOS TÉCNICOS, ADMINISTRATIVOS Y FINANCIEROS CON EL MUNICIPIO DE  ZIPAQUIRA PARA LA ADQUISICION DE UN TRACTOR </t>
  </si>
  <si>
    <t>MUNICIPIO DE ZIPAQUIRA</t>
  </si>
  <si>
    <t xml:space="preserve">AUNAR ESFUERZOS TÉCNICOS, ADMINISTRATIVOS Y FINANCIEROS CON EL MUNICIPIO DE TIBACUY PARA EL FORTLECIMIENTO  DEL SECTOR AGROPECUARIO MEDIANTE LA ADQUISICIÓN  DE UN VEHICULO DE CARGA-TIPO CAMION </t>
  </si>
  <si>
    <t>MUNICIPIO DE TIBACUY</t>
  </si>
  <si>
    <t xml:space="preserve">ADQUISICION DE MAQUINARIA Y EQUIPOS DE USO AGROPECUARIO </t>
  </si>
  <si>
    <t xml:space="preserve">AUNAR ESFUERZOS TECNICOS, ADMINISTRASTIVOS Y FINANCIEROS CON EL MUNICIPIO DE  PÁCHO   PARA ADQUIRIR UN CUARTO FRIO CON EL FIN DE FORTALECER ASPECTOS DE PRODUCCION Y COMERCIALIZACION DE LOS PRODUCTOS AGRICOLAS </t>
  </si>
  <si>
    <t xml:space="preserve">ADQUISICION DE AQUINARIA E IMPLEMENTOS AGRICOLAS </t>
  </si>
  <si>
    <t xml:space="preserve">ALIANZAS PRODUCTIVAS </t>
  </si>
  <si>
    <t>ADECUACION DE PLANTAS PROCESADORAS DE PANELA Y ELEMENTOS DE EMPAQUE</t>
  </si>
  <si>
    <t xml:space="preserve">AUNAR  ESFUERZOS TECNICOS ADMINISTRATIVOS Y FIANCIEROS PARA EL FORTALECIMIENTO DE CINCO ASOCIACIONES DE PRODUCTORES A TRAVES DE LA ADECUACION Y DOTACION DE MICROCENTRALES  DE BENEFICIO DE CAFÉ -CEREZA EN LOS MUNICIPIOS  DE VIOTA, NILO, SAN JUAN DE RIO SECO, SAN CAYETANO, Y SUPATA EN EL DEPARTAMENTO DE CUNDINAMARCA </t>
  </si>
  <si>
    <t>FEDERACION NACIONAL DE CAFETEROS -FEDECAFE</t>
  </si>
  <si>
    <t>AUNAR ESFUERZOS TECNICOS, ADMINISTRATIVOS Y FINANCIEROS PARA EL MEJORAMIENTO  DE LA PRODUCTIVIDAD  A TRAVES DE LA IMPLEMENTACION  DE PLANES DE FERTILIZACION  EN EL CULTIVO DE LA PAPA   EN EL DEPARTAMENTO DE CUNDINAMARCA</t>
  </si>
  <si>
    <t>ARRENDAMIENTO LOGISTICA   ADECUACION DE STAND PARA LA PARTICIPACION DE ASOCIAICONES Y PRODUCTORES DE CAFES ESPECIALES DE CUNDINAMARCA EN LA  X FERIA DE CAFES DE COLOMBIA EXPO 2017</t>
  </si>
  <si>
    <t>CORFERIAS</t>
  </si>
  <si>
    <t>PRESTACION DE SERVICIOS  LOGISTICOS  PARA LA REALIZACION  DE UNA FERIA AGROINDUSTRIAL</t>
  </si>
  <si>
    <t>EMPRES INMOBILIARIA DE CUNDINAMARCA</t>
  </si>
  <si>
    <t xml:space="preserve">ADQUISICION DE IMPLEMENTOS E INSUMOS  PARA EL APOYO A LA PREMIACION DE EVENTOS AGROPECUARIOS  EN EL DEPARTAMENTO DE CUNDINAMARCA </t>
  </si>
  <si>
    <t>ARRENDAMIENTO  LOGISTICA Y ADECUACION DEL STAN  PARA LA PARTICIPACION  DE PRODUCTOREEES  EMPRESAS MYPIMES  DEL SECTOR  AGROPECUARIO DE CUNDINAMARCA  EN LA XXI FERIA AGROEXPÓ</t>
  </si>
  <si>
    <t xml:space="preserve">FONDECUN </t>
  </si>
  <si>
    <t xml:space="preserve">CONTRATAR  EL DISEÑO  DIAGRAMACION  CORRECION DE ESTILO  E IMPRESIÓN  DEL CONTENIDO DEL DOCUMENTO  ESTADISTICAS AGROPECUARIAS  2016 VOLUMEN 26 </t>
  </si>
  <si>
    <t>AUNAR  ESFUERZOS TECNICOS ADMINISTRATIVOS Y FIANCIEROS PARA  INICIAR  EL PROCESO DE EVALUACION  DE TIERRAS  EN EL PLAN DE ORDENAMIENTO  PRODUCTIVO  Y SOCIAL  DE LA PROPIEDAD RURAL  EN EL DEPARTAMENTO DE CUNDINAMARCA</t>
  </si>
  <si>
    <t xml:space="preserve">CORPORACION  COLOMBIA   AGROPECVUARIA-CORPOICA </t>
  </si>
  <si>
    <t xml:space="preserve">FENIX MEDIA GROUP SAS </t>
  </si>
  <si>
    <t>66+1111</t>
  </si>
  <si>
    <t>INDULUZ</t>
  </si>
  <si>
    <t>103-104</t>
  </si>
  <si>
    <t xml:space="preserve">REPRESENTACIONES GANADERAS LIMITADAS REPREGAN- CONCENTRDOS  EL RANCHO LIMITADA </t>
  </si>
  <si>
    <t>4500028764-4500028759</t>
  </si>
  <si>
    <t>103-104-105</t>
  </si>
  <si>
    <t xml:space="preserve">REPRESENTACIONES GANADERAS LIMITADAS REPREGAN- CONCENTRADOS  EL RANCHO LIMITADA </t>
  </si>
  <si>
    <t>4500028764-4500028759 - 4500028760</t>
  </si>
  <si>
    <r>
      <t>ESTRUCTURACIÓN, GERENCIA Y EJECUCIÓN DE LAS ACTIVIDADES Y LOGÍSTICA RELACIONADA CON LA EXPOSICIÓN PECUARIA A REALIZARSE EN EL MARCO DE LA FERIA EXPOCUNDINAMARCA COMO ESTRATEGIA DE FORTALECIMIENTO A LOS PROCESOS DE COMERCIALIZACIÓN Y ASOCIATIVIDAD EN EL DEPARTAMENTO DE CUNDINAMARCA</t>
    </r>
    <r>
      <rPr>
        <sz val="10"/>
        <color theme="1"/>
        <rFont val="Segoe U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</si>
</sst>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-* #,##0\ _€_-;\-* #,##0\ _€_-;_-* &quot;-&quot;??\ _€_-;_-@_-"/>
    <numFmt numFmtId="167" formatCode="&quot;$&quot;\ #,##0"/>
    <numFmt numFmtId="168" formatCode="_([$$-240A]\ * #,##0_);_([$$-240A]\ * \(#,##0\);_([$$-240A]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Segoe U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44" fontId="1" fillId="3" borderId="0" xfId="2" applyFont="1" applyFill="1" applyAlignment="1" applyProtection="1">
      <alignment vertical="center" wrapText="1"/>
      <protection locked="0"/>
    </xf>
    <xf numFmtId="0" fontId="0" fillId="3" borderId="12" xfId="0" applyFont="1" applyFill="1" applyBorder="1" applyAlignment="1" applyProtection="1">
      <alignment vertical="center" wrapText="1"/>
      <protection locked="0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14" xfId="0" applyFont="1" applyFill="1" applyBorder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0" fillId="3" borderId="15" xfId="0" quotePrefix="1" applyFont="1" applyFill="1" applyBorder="1" applyAlignment="1" applyProtection="1">
      <alignment vertical="center" wrapText="1"/>
      <protection locked="0"/>
    </xf>
    <xf numFmtId="0" fontId="6" fillId="3" borderId="15" xfId="4" quotePrefix="1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horizontal="justify" vertical="center" wrapText="1"/>
      <protection locked="0"/>
    </xf>
    <xf numFmtId="164" fontId="0" fillId="3" borderId="15" xfId="0" applyNumberFormat="1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center" wrapText="1"/>
      <protection locked="0"/>
    </xf>
    <xf numFmtId="14" fontId="0" fillId="3" borderId="17" xfId="0" applyNumberFormat="1" applyFont="1" applyFill="1" applyBorder="1" applyAlignment="1" applyProtection="1">
      <alignment vertical="center" wrapText="1"/>
      <protection locked="0"/>
    </xf>
    <xf numFmtId="14" fontId="0" fillId="3" borderId="0" xfId="0" applyNumberForma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justify"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14" fontId="2" fillId="3" borderId="0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4" fontId="2" fillId="3" borderId="0" xfId="2" applyFont="1" applyFill="1" applyAlignment="1" applyProtection="1">
      <alignment vertical="center" wrapText="1"/>
      <protection locked="0"/>
    </xf>
    <xf numFmtId="0" fontId="0" fillId="3" borderId="23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164" fontId="0" fillId="3" borderId="25" xfId="0" applyNumberFormat="1" applyFont="1" applyFill="1" applyBorder="1" applyAlignment="1" applyProtection="1">
      <alignment vertical="center" wrapText="1"/>
      <protection locked="0"/>
    </xf>
    <xf numFmtId="165" fontId="0" fillId="3" borderId="22" xfId="0" applyNumberForma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  <protection locked="0"/>
    </xf>
    <xf numFmtId="44" fontId="18" fillId="3" borderId="0" xfId="2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165" fontId="4" fillId="3" borderId="0" xfId="0" applyNumberFormat="1" applyFont="1" applyFill="1" applyAlignment="1" applyProtection="1">
      <alignment vertical="center" wrapText="1"/>
      <protection locked="0"/>
    </xf>
    <xf numFmtId="44" fontId="4" fillId="3" borderId="0" xfId="2" applyFont="1" applyFill="1" applyAlignment="1" applyProtection="1">
      <alignment vertical="center" wrapText="1"/>
      <protection locked="0"/>
    </xf>
    <xf numFmtId="164" fontId="4" fillId="3" borderId="0" xfId="0" applyNumberFormat="1" applyFont="1" applyFill="1" applyAlignment="1" applyProtection="1">
      <alignment vertical="center" wrapText="1"/>
      <protection locked="0"/>
    </xf>
    <xf numFmtId="165" fontId="4" fillId="3" borderId="0" xfId="1" applyNumberFormat="1" applyFont="1" applyFill="1" applyAlignment="1" applyProtection="1">
      <alignment vertical="center" wrapText="1"/>
      <protection locked="0"/>
    </xf>
    <xf numFmtId="43" fontId="4" fillId="3" borderId="0" xfId="1" applyFont="1" applyFill="1" applyAlignment="1" applyProtection="1">
      <alignment vertical="center" wrapText="1"/>
      <protection locked="0"/>
    </xf>
    <xf numFmtId="44" fontId="4" fillId="3" borderId="0" xfId="0" applyNumberFormat="1" applyFont="1" applyFill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5" applyFont="1" applyFill="1" applyBorder="1" applyAlignment="1">
      <alignment horizontal="center" vertical="center"/>
    </xf>
    <xf numFmtId="0" fontId="12" fillId="4" borderId="4" xfId="6" applyFont="1" applyFill="1" applyBorder="1" applyAlignment="1">
      <alignment horizontal="justify" vertical="center" wrapText="1"/>
    </xf>
    <xf numFmtId="0" fontId="8" fillId="4" borderId="4" xfId="0" applyFont="1" applyFill="1" applyBorder="1" applyAlignment="1" applyProtection="1">
      <alignment horizontal="justify" vertical="center" wrapText="1"/>
      <protection locked="0"/>
    </xf>
    <xf numFmtId="0" fontId="12" fillId="4" borderId="4" xfId="0" applyFont="1" applyFill="1" applyBorder="1" applyAlignment="1" applyProtection="1">
      <alignment horizontal="justify" vertical="center" wrapText="1"/>
      <protection locked="0"/>
    </xf>
    <xf numFmtId="0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4" xfId="7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vertical="center" wrapText="1"/>
      <protection locked="0"/>
    </xf>
    <xf numFmtId="44" fontId="8" fillId="4" borderId="4" xfId="2" applyFont="1" applyFill="1" applyBorder="1" applyAlignment="1" applyProtection="1">
      <alignment vertical="center" wrapText="1"/>
      <protection locked="0"/>
    </xf>
    <xf numFmtId="164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0" fillId="4" borderId="0" xfId="0" applyNumberFormat="1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164" fontId="8" fillId="4" borderId="4" xfId="2" applyNumberFormat="1" applyFont="1" applyFill="1" applyBorder="1" applyAlignment="1" applyProtection="1">
      <alignment vertical="center" wrapText="1"/>
      <protection locked="0"/>
    </xf>
    <xf numFmtId="167" fontId="11" fillId="4" borderId="4" xfId="1" applyNumberFormat="1" applyFont="1" applyFill="1" applyBorder="1" applyAlignment="1" applyProtection="1">
      <alignment horizontal="center" vertical="center" wrapText="1"/>
      <protection locked="0"/>
    </xf>
    <xf numFmtId="167" fontId="13" fillId="4" borderId="4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14" fontId="12" fillId="4" borderId="4" xfId="0" applyNumberFormat="1" applyFont="1" applyFill="1" applyBorder="1" applyAlignment="1">
      <alignment horizontal="center" vertical="center"/>
    </xf>
    <xf numFmtId="164" fontId="8" fillId="4" borderId="4" xfId="8" applyNumberFormat="1" applyFont="1" applyFill="1" applyBorder="1" applyAlignment="1" applyProtection="1">
      <alignment vertical="center" wrapText="1"/>
      <protection locked="0"/>
    </xf>
    <xf numFmtId="164" fontId="8" fillId="4" borderId="4" xfId="8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justify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14" fontId="12" fillId="4" borderId="20" xfId="0" applyNumberFormat="1" applyFont="1" applyFill="1" applyBorder="1" applyAlignment="1">
      <alignment horizontal="center" vertical="center"/>
    </xf>
    <xf numFmtId="0" fontId="12" fillId="4" borderId="20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164" fontId="0" fillId="4" borderId="0" xfId="0" applyNumberFormat="1" applyFont="1" applyFill="1" applyAlignment="1" applyProtection="1">
      <alignment vertical="center" wrapText="1"/>
      <protection locked="0"/>
    </xf>
    <xf numFmtId="0" fontId="17" fillId="4" borderId="0" xfId="0" applyFont="1" applyFill="1" applyAlignment="1" applyProtection="1">
      <alignment vertical="center" wrapText="1"/>
      <protection locked="0"/>
    </xf>
    <xf numFmtId="0" fontId="12" fillId="4" borderId="19" xfId="6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12" fillId="4" borderId="4" xfId="6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justify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164" fontId="8" fillId="4" borderId="20" xfId="2" applyNumberFormat="1" applyFont="1" applyFill="1" applyBorder="1" applyAlignment="1" applyProtection="1">
      <alignment vertical="center" wrapText="1"/>
      <protection locked="0"/>
    </xf>
    <xf numFmtId="0" fontId="8" fillId="4" borderId="20" xfId="0" applyFont="1" applyFill="1" applyBorder="1" applyAlignment="1" applyProtection="1">
      <alignment vertical="center" wrapText="1"/>
      <protection locked="0"/>
    </xf>
    <xf numFmtId="164" fontId="8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0" applyNumberFormat="1" applyFont="1" applyFill="1" applyBorder="1" applyAlignment="1">
      <alignment horizontal="justify" vertical="center" wrapText="1"/>
    </xf>
    <xf numFmtId="168" fontId="0" fillId="4" borderId="4" xfId="2" applyNumberFormat="1" applyFont="1" applyFill="1" applyBorder="1" applyAlignment="1">
      <alignment vertical="center"/>
    </xf>
    <xf numFmtId="165" fontId="12" fillId="4" borderId="19" xfId="7" applyNumberFormat="1" applyFont="1" applyFill="1" applyBorder="1" applyAlignment="1">
      <alignment horizontal="center" vertical="center"/>
    </xf>
    <xf numFmtId="168" fontId="0" fillId="4" borderId="19" xfId="2" applyNumberFormat="1" applyFont="1" applyFill="1" applyBorder="1" applyAlignment="1">
      <alignment vertical="center"/>
    </xf>
    <xf numFmtId="0" fontId="12" fillId="4" borderId="19" xfId="0" applyNumberFormat="1" applyFont="1" applyFill="1" applyBorder="1" applyAlignment="1" applyProtection="1">
      <alignment vertical="center" wrapText="1"/>
      <protection locked="0"/>
    </xf>
    <xf numFmtId="0" fontId="12" fillId="4" borderId="4" xfId="0" applyNumberFormat="1" applyFont="1" applyFill="1" applyBorder="1" applyAlignment="1" applyProtection="1">
      <alignment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4" xfId="0" applyNumberFormat="1" applyFont="1" applyFill="1" applyBorder="1" applyAlignment="1">
      <alignment horizontal="justify" vertical="center" wrapText="1"/>
    </xf>
    <xf numFmtId="3" fontId="10" fillId="4" borderId="4" xfId="7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justify" vertical="center" wrapText="1"/>
    </xf>
    <xf numFmtId="14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19" xfId="6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14" fontId="12" fillId="4" borderId="1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19" xfId="5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 applyProtection="1">
      <alignment horizontal="justify" vertical="center" wrapText="1"/>
      <protection locked="0"/>
    </xf>
    <xf numFmtId="0" fontId="15" fillId="4" borderId="19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 locked="0"/>
    </xf>
    <xf numFmtId="49" fontId="12" fillId="4" borderId="19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 applyProtection="1">
      <alignment vertical="center" wrapText="1"/>
      <protection locked="0"/>
    </xf>
    <xf numFmtId="164" fontId="8" fillId="4" borderId="19" xfId="2" applyNumberFormat="1" applyFont="1" applyFill="1" applyBorder="1" applyAlignment="1" applyProtection="1">
      <alignment horizontal="center" vertical="center" wrapText="1"/>
      <protection locked="0"/>
    </xf>
    <xf numFmtId="3" fontId="0" fillId="4" borderId="0" xfId="0" applyNumberFormat="1" applyFill="1" applyAlignment="1">
      <alignment vertical="center"/>
    </xf>
    <xf numFmtId="0" fontId="12" fillId="4" borderId="20" xfId="5" applyFont="1" applyFill="1" applyBorder="1" applyAlignment="1">
      <alignment horizontal="center" vertical="center"/>
    </xf>
    <xf numFmtId="0" fontId="12" fillId="4" borderId="21" xfId="6" applyFont="1" applyFill="1" applyBorder="1" applyAlignment="1">
      <alignment horizontal="justify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2" fillId="4" borderId="20" xfId="0" applyFont="1" applyFill="1" applyBorder="1" applyAlignment="1">
      <alignment horizontal="center" vertical="center" wrapText="1"/>
    </xf>
    <xf numFmtId="14" fontId="12" fillId="4" borderId="21" xfId="0" applyNumberFormat="1" applyFont="1" applyFill="1" applyBorder="1" applyAlignment="1">
      <alignment horizontal="center" vertical="center"/>
    </xf>
    <xf numFmtId="0" fontId="15" fillId="4" borderId="20" xfId="0" applyNumberFormat="1" applyFont="1" applyFill="1" applyBorder="1" applyAlignment="1" applyProtection="1">
      <alignment horizontal="center" vertical="center"/>
      <protection locked="0"/>
    </xf>
    <xf numFmtId="165" fontId="12" fillId="4" borderId="20" xfId="7" applyNumberFormat="1" applyFont="1" applyFill="1" applyBorder="1" applyAlignment="1">
      <alignment horizontal="center" vertical="center"/>
    </xf>
    <xf numFmtId="165" fontId="10" fillId="4" borderId="4" xfId="7" applyNumberFormat="1" applyFont="1" applyFill="1" applyBorder="1" applyAlignment="1">
      <alignment vertical="center"/>
    </xf>
    <xf numFmtId="164" fontId="8" fillId="4" borderId="19" xfId="2" applyNumberFormat="1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5" applyFont="1" applyFill="1" applyBorder="1" applyAlignment="1">
      <alignment horizontal="center" vertical="center"/>
    </xf>
    <xf numFmtId="0" fontId="4" fillId="4" borderId="4" xfId="6" applyFont="1" applyFill="1" applyBorder="1" applyAlignment="1">
      <alignment horizontal="justify" vertical="center" wrapText="1"/>
    </xf>
    <xf numFmtId="0" fontId="4" fillId="4" borderId="4" xfId="0" applyFont="1" applyFill="1" applyBorder="1" applyAlignment="1" applyProtection="1">
      <alignment horizontal="justify" vertical="center" wrapText="1"/>
      <protection locked="0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19" xfId="0" applyNumberFormat="1" applyFont="1" applyFill="1" applyBorder="1" applyAlignment="1" applyProtection="1">
      <alignment vertical="center" wrapText="1"/>
      <protection locked="0"/>
    </xf>
    <xf numFmtId="165" fontId="4" fillId="4" borderId="4" xfId="7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164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4" xfId="7" applyNumberFormat="1" applyFont="1" applyFill="1" applyBorder="1" applyAlignment="1">
      <alignment vertical="center"/>
    </xf>
    <xf numFmtId="0" fontId="4" fillId="4" borderId="0" xfId="0" applyFont="1" applyFill="1" applyAlignment="1" applyProtection="1">
      <alignment vertical="center" wrapText="1"/>
      <protection locked="0"/>
    </xf>
    <xf numFmtId="1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164" fontId="12" fillId="4" borderId="4" xfId="2" applyNumberFormat="1" applyFont="1" applyFill="1" applyBorder="1" applyAlignment="1" applyProtection="1">
      <alignment vertical="center" wrapText="1"/>
      <protection locked="0"/>
    </xf>
    <xf numFmtId="164" fontId="12" fillId="4" borderId="4" xfId="2" applyNumberFormat="1" applyFont="1" applyFill="1" applyBorder="1" applyAlignment="1" applyProtection="1">
      <alignment horizontal="center" vertical="center" wrapText="1"/>
      <protection locked="0"/>
    </xf>
    <xf numFmtId="165" fontId="12" fillId="4" borderId="4" xfId="1" applyNumberFormat="1" applyFont="1" applyFill="1" applyBorder="1" applyAlignment="1" applyProtection="1">
      <alignment horizontal="center" vertical="center" wrapText="1"/>
      <protection locked="0"/>
    </xf>
    <xf numFmtId="165" fontId="10" fillId="4" borderId="4" xfId="1" applyNumberFormat="1" applyFont="1" applyFill="1" applyBorder="1" applyAlignment="1">
      <alignment vertical="center"/>
    </xf>
    <xf numFmtId="0" fontId="12" fillId="4" borderId="0" xfId="0" applyFont="1" applyFill="1" applyAlignment="1" applyProtection="1">
      <alignment vertical="center" wrapText="1"/>
      <protection locked="0"/>
    </xf>
    <xf numFmtId="165" fontId="12" fillId="4" borderId="4" xfId="1" applyNumberFormat="1" applyFont="1" applyFill="1" applyBorder="1" applyAlignment="1" applyProtection="1">
      <alignment vertical="center" wrapText="1"/>
      <protection locked="0"/>
    </xf>
    <xf numFmtId="44" fontId="0" fillId="4" borderId="4" xfId="2" applyFont="1" applyFill="1" applyBorder="1" applyAlignment="1">
      <alignment vertical="center"/>
    </xf>
    <xf numFmtId="165" fontId="0" fillId="4" borderId="4" xfId="1" applyNumberFormat="1" applyFont="1" applyFill="1" applyBorder="1" applyAlignment="1" applyProtection="1">
      <alignment vertical="center" wrapText="1"/>
      <protection locked="0"/>
    </xf>
    <xf numFmtId="165" fontId="12" fillId="4" borderId="4" xfId="1" applyNumberFormat="1" applyFont="1" applyFill="1" applyBorder="1" applyAlignment="1">
      <alignment horizontal="center" vertical="center"/>
    </xf>
    <xf numFmtId="164" fontId="12" fillId="4" borderId="20" xfId="2" applyNumberFormat="1" applyFont="1" applyFill="1" applyBorder="1" applyAlignment="1" applyProtection="1">
      <alignment vertical="center" wrapText="1"/>
      <protection locked="0"/>
    </xf>
    <xf numFmtId="0" fontId="12" fillId="4" borderId="20" xfId="0" applyFont="1" applyFill="1" applyBorder="1" applyAlignment="1" applyProtection="1">
      <alignment vertical="center" wrapText="1"/>
      <protection locked="0"/>
    </xf>
    <xf numFmtId="0" fontId="4" fillId="4" borderId="4" xfId="0" applyNumberFormat="1" applyFont="1" applyFill="1" applyBorder="1" applyAlignment="1" applyProtection="1">
      <alignment vertical="center" wrapText="1"/>
      <protection locked="0"/>
    </xf>
    <xf numFmtId="167" fontId="15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26" xfId="0" applyFont="1" applyFill="1" applyBorder="1" applyAlignment="1">
      <alignment horizontal="justify" vertical="center"/>
    </xf>
    <xf numFmtId="0" fontId="12" fillId="4" borderId="19" xfId="0" applyFont="1" applyFill="1" applyBorder="1" applyAlignment="1" applyProtection="1">
      <alignment vertical="center" wrapText="1"/>
      <protection locked="0"/>
    </xf>
    <xf numFmtId="0" fontId="12" fillId="4" borderId="20" xfId="0" applyFont="1" applyFill="1" applyBorder="1" applyAlignment="1" applyProtection="1">
      <alignment horizontal="justify" vertical="center" wrapText="1"/>
      <protection locked="0"/>
    </xf>
    <xf numFmtId="0" fontId="4" fillId="4" borderId="4" xfId="0" applyFont="1" applyFill="1" applyBorder="1" applyAlignment="1">
      <alignment horizontal="justify" vertical="center" wrapText="1"/>
    </xf>
    <xf numFmtId="0" fontId="12" fillId="4" borderId="19" xfId="0" applyNumberFormat="1" applyFont="1" applyFill="1" applyBorder="1" applyAlignment="1">
      <alignment horizontal="justify" vertical="center" wrapText="1"/>
    </xf>
    <xf numFmtId="0" fontId="12" fillId="4" borderId="20" xfId="0" applyNumberFormat="1" applyFont="1" applyFill="1" applyBorder="1" applyAlignment="1">
      <alignment horizontal="justify" vertical="center" wrapText="1"/>
    </xf>
    <xf numFmtId="0" fontId="15" fillId="4" borderId="4" xfId="0" applyFont="1" applyFill="1" applyBorder="1" applyAlignment="1" applyProtection="1">
      <alignment horizontal="justify" vertical="center" wrapText="1"/>
      <protection locked="0"/>
    </xf>
    <xf numFmtId="49" fontId="12" fillId="4" borderId="19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0" fontId="19" fillId="5" borderId="19" xfId="3" applyFont="1" applyFill="1" applyBorder="1" applyAlignment="1" applyProtection="1">
      <alignment horizontal="center" vertical="center"/>
      <protection locked="0"/>
    </xf>
    <xf numFmtId="0" fontId="19" fillId="5" borderId="19" xfId="3" applyFont="1" applyFill="1" applyBorder="1" applyAlignment="1" applyProtection="1">
      <alignment horizontal="center" vertical="center" wrapText="1"/>
      <protection locked="0"/>
    </xf>
    <xf numFmtId="44" fontId="19" fillId="5" borderId="19" xfId="2" applyFont="1" applyFill="1" applyBorder="1" applyAlignment="1" applyProtection="1">
      <alignment horizontal="center" vertical="center" wrapText="1"/>
      <protection locked="0"/>
    </xf>
    <xf numFmtId="0" fontId="19" fillId="5" borderId="19" xfId="0" applyFont="1" applyFill="1" applyBorder="1" applyAlignment="1" applyProtection="1">
      <alignment horizontal="center" vertical="center" wrapText="1"/>
      <protection locked="0"/>
    </xf>
    <xf numFmtId="49" fontId="19" fillId="5" borderId="19" xfId="2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21" fillId="3" borderId="0" xfId="0" applyFont="1" applyFill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44" fontId="12" fillId="4" borderId="4" xfId="2" applyFont="1" applyFill="1" applyBorder="1" applyAlignment="1" applyProtection="1">
      <alignment vertical="center" wrapText="1"/>
      <protection locked="0"/>
    </xf>
    <xf numFmtId="0" fontId="12" fillId="4" borderId="22" xfId="0" applyFont="1" applyFill="1" applyBorder="1" applyAlignment="1">
      <alignment horizontal="justify" vertical="center"/>
    </xf>
    <xf numFmtId="0" fontId="0" fillId="4" borderId="4" xfId="0" applyFont="1" applyFill="1" applyBorder="1" applyAlignment="1">
      <alignment horizontal="justify" vertical="center" wrapText="1"/>
    </xf>
    <xf numFmtId="167" fontId="15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>
      <alignment horizontal="center" vertical="center" wrapText="1"/>
    </xf>
    <xf numFmtId="166" fontId="12" fillId="4" borderId="4" xfId="1" applyNumberFormat="1" applyFont="1" applyFill="1" applyBorder="1" applyAlignment="1">
      <alignment horizontal="center" vertical="center" wrapText="1"/>
    </xf>
    <xf numFmtId="3" fontId="12" fillId="4" borderId="4" xfId="7" applyNumberFormat="1" applyFont="1" applyFill="1" applyBorder="1" applyAlignment="1">
      <alignment vertical="center"/>
    </xf>
    <xf numFmtId="166" fontId="12" fillId="4" borderId="19" xfId="1" applyNumberFormat="1" applyFont="1" applyFill="1" applyBorder="1" applyAlignment="1">
      <alignment horizontal="center" vertical="center" wrapText="1"/>
    </xf>
    <xf numFmtId="0" fontId="0" fillId="4" borderId="0" xfId="0" applyFont="1" applyFill="1" applyAlignment="1" applyProtection="1">
      <alignment vertical="center" wrapText="1"/>
      <protection locked="0"/>
    </xf>
    <xf numFmtId="167" fontId="15" fillId="4" borderId="19" xfId="1" applyNumberFormat="1" applyFont="1" applyFill="1" applyBorder="1" applyAlignment="1" applyProtection="1">
      <alignment horizontal="center" vertical="center" wrapText="1"/>
      <protection locked="0"/>
    </xf>
    <xf numFmtId="167" fontId="12" fillId="4" borderId="4" xfId="1" applyNumberFormat="1" applyFont="1" applyFill="1" applyBorder="1" applyAlignment="1" applyProtection="1">
      <alignment horizontal="center" vertical="center" wrapText="1"/>
      <protection locked="0"/>
    </xf>
    <xf numFmtId="44" fontId="0" fillId="4" borderId="4" xfId="2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horizontal="center" vertical="center"/>
    </xf>
    <xf numFmtId="44" fontId="18" fillId="3" borderId="10" xfId="2" applyFont="1" applyFill="1" applyBorder="1" applyAlignment="1" applyProtection="1">
      <alignment horizontal="center" vertical="center" wrapText="1"/>
      <protection locked="0"/>
    </xf>
    <xf numFmtId="44" fontId="18" fillId="3" borderId="18" xfId="2" applyFont="1" applyFill="1" applyBorder="1" applyAlignment="1" applyProtection="1">
      <alignment horizontal="center" vertical="center" wrapText="1"/>
      <protection locked="0"/>
    </xf>
    <xf numFmtId="44" fontId="18" fillId="3" borderId="1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9">
    <cellStyle name="Énfasis1" xfId="3" builtinId="29"/>
    <cellStyle name="Hipervínculo" xfId="4" builtinId="8"/>
    <cellStyle name="Millares" xfId="1" builtinId="3"/>
    <cellStyle name="Millares 10" xfId="7"/>
    <cellStyle name="Moneda" xfId="2" builtinId="4"/>
    <cellStyle name="Moneda 2" xfId="8"/>
    <cellStyle name="Normal" xfId="0" builtinId="0"/>
    <cellStyle name="Normal 10" xfId="6"/>
    <cellStyle name="Normal 2" xfId="5"/>
  </cellStyles>
  <dxfs count="1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51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1</xdr:col>
      <xdr:colOff>2286000</xdr:colOff>
      <xdr:row>3</xdr:row>
      <xdr:rowOff>23812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1647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733425</xdr:colOff>
      <xdr:row>0</xdr:row>
      <xdr:rowOff>76200</xdr:rowOff>
    </xdr:from>
    <xdr:to>
      <xdr:col>26</xdr:col>
      <xdr:colOff>85726</xdr:colOff>
      <xdr:row>3</xdr:row>
      <xdr:rowOff>138112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7075" y="76200"/>
          <a:ext cx="18002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733425</xdr:colOff>
      <xdr:row>0</xdr:row>
      <xdr:rowOff>76200</xdr:rowOff>
    </xdr:from>
    <xdr:to>
      <xdr:col>39</xdr:col>
      <xdr:colOff>104773</xdr:colOff>
      <xdr:row>3</xdr:row>
      <xdr:rowOff>138112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00" y="762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ndinamarc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Q172"/>
  <sheetViews>
    <sheetView showGridLines="0" tabSelected="1" topLeftCell="A10" zoomScale="90" zoomScaleNormal="90" workbookViewId="0">
      <selection activeCell="M50" sqref="M50"/>
    </sheetView>
  </sheetViews>
  <sheetFormatPr baseColWidth="10" defaultColWidth="11.42578125" defaultRowHeight="12.75" x14ac:dyDescent="0.25"/>
  <cols>
    <col min="1" max="1" width="30" style="30" customWidth="1"/>
    <col min="2" max="2" width="40.5703125" style="30" customWidth="1"/>
    <col min="3" max="3" width="13.85546875" style="30" customWidth="1"/>
    <col min="4" max="4" width="19.28515625" style="30" customWidth="1"/>
    <col min="5" max="8" width="15.140625" style="30" customWidth="1"/>
    <col min="9" max="9" width="12.140625" style="30" customWidth="1"/>
    <col min="10" max="10" width="48.140625" style="30" customWidth="1"/>
    <col min="11" max="11" width="46.28515625" style="37" customWidth="1"/>
    <col min="12" max="12" width="28.140625" style="30" customWidth="1"/>
    <col min="13" max="13" width="43.7109375" style="30" customWidth="1"/>
    <col min="14" max="14" width="62.140625" style="30" bestFit="1" customWidth="1"/>
    <col min="15" max="15" width="18.28515625" style="30" customWidth="1"/>
    <col min="16" max="16" width="19.5703125" style="30" customWidth="1"/>
    <col min="17" max="17" width="16.7109375" style="30" customWidth="1"/>
    <col min="18" max="18" width="14.140625" style="30" customWidth="1"/>
    <col min="19" max="20" width="20.28515625" style="30" bestFit="1" customWidth="1"/>
    <col min="21" max="21" width="16.7109375" style="30" customWidth="1"/>
    <col min="22" max="22" width="22.140625" style="30" customWidth="1"/>
    <col min="23" max="23" width="17.140625" style="31" customWidth="1"/>
    <col min="24" max="24" width="15.7109375" style="170" customWidth="1"/>
    <col min="25" max="25" width="15" style="170" customWidth="1"/>
    <col min="26" max="26" width="21.7109375" style="39" customWidth="1"/>
    <col min="27" max="27" width="18.42578125" style="30" customWidth="1"/>
    <col min="28" max="28" width="21.28515625" style="30" customWidth="1"/>
    <col min="29" max="29" width="20.42578125" style="30" customWidth="1"/>
    <col min="30" max="30" width="22.5703125" style="30" customWidth="1"/>
    <col min="31" max="31" width="18" style="30" customWidth="1"/>
    <col min="32" max="32" width="20.85546875" style="30" customWidth="1"/>
    <col min="33" max="34" width="18" style="30" customWidth="1"/>
    <col min="35" max="35" width="19.5703125" style="30" customWidth="1"/>
    <col min="36" max="37" width="19.7109375" style="30" customWidth="1"/>
    <col min="38" max="42" width="18" style="30" customWidth="1"/>
    <col min="43" max="43" width="18.28515625" style="30" customWidth="1"/>
    <col min="44" max="16384" width="11.42578125" style="30"/>
  </cols>
  <sheetData>
    <row r="1" spans="1:42" x14ac:dyDescent="0.25">
      <c r="A1" s="187"/>
      <c r="B1" s="188"/>
      <c r="C1" s="188"/>
      <c r="D1" s="189"/>
      <c r="E1" s="183" t="s">
        <v>0</v>
      </c>
      <c r="F1" s="183"/>
      <c r="G1" s="183"/>
      <c r="H1" s="183"/>
      <c r="I1" s="205" t="s">
        <v>1</v>
      </c>
      <c r="J1" s="205"/>
      <c r="K1" s="187"/>
      <c r="L1" s="188"/>
      <c r="M1" s="188"/>
      <c r="N1" s="188"/>
      <c r="O1" s="189"/>
      <c r="P1" s="183" t="s">
        <v>0</v>
      </c>
      <c r="Q1" s="183"/>
      <c r="R1" s="183"/>
      <c r="S1" s="183"/>
      <c r="T1" s="205" t="s">
        <v>1</v>
      </c>
      <c r="U1" s="205"/>
      <c r="X1" s="199"/>
      <c r="Y1" s="200"/>
      <c r="Z1" s="188"/>
      <c r="AA1" s="189"/>
      <c r="AB1" s="183" t="s">
        <v>0</v>
      </c>
      <c r="AC1" s="183"/>
      <c r="AD1" s="183"/>
      <c r="AE1" s="183"/>
      <c r="AF1" s="205" t="s">
        <v>1</v>
      </c>
      <c r="AG1" s="205"/>
      <c r="AK1" s="187"/>
      <c r="AL1" s="188"/>
      <c r="AM1" s="188"/>
      <c r="AN1" s="189"/>
      <c r="AO1" s="183" t="s">
        <v>0</v>
      </c>
      <c r="AP1" s="183"/>
    </row>
    <row r="2" spans="1:42" x14ac:dyDescent="0.25">
      <c r="A2" s="190"/>
      <c r="B2" s="191"/>
      <c r="C2" s="191"/>
      <c r="D2" s="192"/>
      <c r="E2" s="183"/>
      <c r="F2" s="183"/>
      <c r="G2" s="183"/>
      <c r="H2" s="183"/>
      <c r="I2" s="205" t="s">
        <v>2</v>
      </c>
      <c r="J2" s="205"/>
      <c r="K2" s="190"/>
      <c r="L2" s="191"/>
      <c r="M2" s="191"/>
      <c r="N2" s="191"/>
      <c r="O2" s="192"/>
      <c r="P2" s="183"/>
      <c r="Q2" s="183"/>
      <c r="R2" s="183"/>
      <c r="S2" s="183"/>
      <c r="T2" s="205" t="s">
        <v>2</v>
      </c>
      <c r="U2" s="205"/>
      <c r="X2" s="201"/>
      <c r="Y2" s="202"/>
      <c r="Z2" s="191"/>
      <c r="AA2" s="192"/>
      <c r="AB2" s="183"/>
      <c r="AC2" s="183"/>
      <c r="AD2" s="183"/>
      <c r="AE2" s="183"/>
      <c r="AF2" s="205" t="s">
        <v>2</v>
      </c>
      <c r="AG2" s="205"/>
      <c r="AK2" s="190"/>
      <c r="AL2" s="191"/>
      <c r="AM2" s="191"/>
      <c r="AN2" s="192"/>
      <c r="AO2" s="183"/>
      <c r="AP2" s="183"/>
    </row>
    <row r="3" spans="1:42" x14ac:dyDescent="0.25">
      <c r="A3" s="193"/>
      <c r="B3" s="194"/>
      <c r="C3" s="194"/>
      <c r="D3" s="195"/>
      <c r="E3" s="183" t="s">
        <v>3</v>
      </c>
      <c r="F3" s="183"/>
      <c r="G3" s="183"/>
      <c r="H3" s="183"/>
      <c r="I3" s="206" t="s">
        <v>4</v>
      </c>
      <c r="J3" s="207"/>
      <c r="K3" s="193"/>
      <c r="L3" s="194"/>
      <c r="M3" s="194"/>
      <c r="N3" s="194"/>
      <c r="O3" s="195"/>
      <c r="P3" s="183" t="s">
        <v>3</v>
      </c>
      <c r="Q3" s="183"/>
      <c r="R3" s="183"/>
      <c r="S3" s="183"/>
      <c r="T3" s="206" t="s">
        <v>4</v>
      </c>
      <c r="U3" s="207"/>
      <c r="X3" s="203"/>
      <c r="Y3" s="204"/>
      <c r="Z3" s="194"/>
      <c r="AA3" s="195"/>
      <c r="AB3" s="183" t="s">
        <v>3</v>
      </c>
      <c r="AC3" s="183"/>
      <c r="AD3" s="183"/>
      <c r="AE3" s="183"/>
      <c r="AF3" s="206" t="s">
        <v>4</v>
      </c>
      <c r="AG3" s="207"/>
      <c r="AK3" s="193"/>
      <c r="AL3" s="194"/>
      <c r="AM3" s="194"/>
      <c r="AN3" s="195"/>
      <c r="AO3" s="183" t="s">
        <v>3</v>
      </c>
      <c r="AP3" s="183"/>
    </row>
    <row r="4" spans="1:42" s="1" customFormat="1" ht="15" x14ac:dyDescent="0.25">
      <c r="K4" s="5"/>
      <c r="W4" s="2"/>
      <c r="X4" s="167"/>
      <c r="Y4" s="167"/>
      <c r="Z4" s="6"/>
    </row>
    <row r="5" spans="1:42" s="1" customFormat="1" ht="15" x14ac:dyDescent="0.25">
      <c r="K5" s="5"/>
      <c r="W5" s="2"/>
      <c r="X5" s="167"/>
      <c r="Y5" s="167"/>
      <c r="Z5" s="6"/>
    </row>
    <row r="6" spans="1:42" s="1" customFormat="1" ht="15" x14ac:dyDescent="0.25">
      <c r="K6" s="5"/>
      <c r="W6" s="2"/>
      <c r="X6" s="167"/>
      <c r="Y6" s="167"/>
      <c r="Z6" s="6"/>
    </row>
    <row r="7" spans="1:42" s="1" customFormat="1" ht="15" x14ac:dyDescent="0.25">
      <c r="K7" s="5"/>
      <c r="W7" s="2"/>
      <c r="X7" s="167"/>
      <c r="Y7" s="167"/>
      <c r="Z7" s="6"/>
    </row>
    <row r="8" spans="1:42" s="1" customFormat="1" ht="15" x14ac:dyDescent="0.25">
      <c r="A8" s="3" t="s">
        <v>5</v>
      </c>
      <c r="B8" s="4"/>
      <c r="K8" s="5"/>
      <c r="W8" s="2"/>
      <c r="X8" s="167"/>
      <c r="Y8" s="167"/>
      <c r="Z8" s="6"/>
    </row>
    <row r="9" spans="1:42" s="1" customFormat="1" ht="15" x14ac:dyDescent="0.25">
      <c r="A9" s="4"/>
      <c r="B9" s="3"/>
      <c r="K9" s="5"/>
      <c r="W9" s="2"/>
      <c r="X9" s="167"/>
      <c r="Y9" s="167"/>
      <c r="Z9" s="6"/>
    </row>
    <row r="10" spans="1:42" s="1" customFormat="1" ht="15.75" customHeight="1" thickBot="1" x14ac:dyDescent="0.3">
      <c r="A10" s="3" t="s">
        <v>6</v>
      </c>
      <c r="B10" s="4"/>
      <c r="F10" s="208" t="s">
        <v>7</v>
      </c>
      <c r="G10" s="209"/>
      <c r="H10" s="209"/>
      <c r="I10" s="210"/>
      <c r="K10" s="5"/>
      <c r="W10" s="2"/>
      <c r="X10" s="167"/>
      <c r="Y10" s="167"/>
      <c r="Z10" s="6"/>
    </row>
    <row r="11" spans="1:42" s="1" customFormat="1" ht="30" x14ac:dyDescent="0.25">
      <c r="A11" s="7" t="s">
        <v>8</v>
      </c>
      <c r="B11" s="8" t="s">
        <v>9</v>
      </c>
      <c r="F11" s="211"/>
      <c r="G11" s="212"/>
      <c r="H11" s="212"/>
      <c r="I11" s="213"/>
      <c r="K11" s="5"/>
      <c r="P11" s="9"/>
      <c r="Q11" s="9"/>
      <c r="R11" s="9"/>
      <c r="S11" s="9"/>
      <c r="W11" s="2"/>
      <c r="X11" s="167"/>
      <c r="Y11" s="167"/>
      <c r="Z11" s="6"/>
    </row>
    <row r="12" spans="1:42" s="1" customFormat="1" ht="15" x14ac:dyDescent="0.25">
      <c r="A12" s="10" t="s">
        <v>10</v>
      </c>
      <c r="B12" s="11" t="s">
        <v>11</v>
      </c>
      <c r="F12" s="211"/>
      <c r="G12" s="212"/>
      <c r="H12" s="212"/>
      <c r="I12" s="213"/>
      <c r="K12" s="5"/>
      <c r="P12" s="9"/>
      <c r="Q12" s="9"/>
      <c r="R12" s="9"/>
      <c r="S12" s="9"/>
      <c r="W12" s="2"/>
      <c r="X12" s="167"/>
      <c r="Y12" s="167"/>
      <c r="Z12" s="6"/>
    </row>
    <row r="13" spans="1:42" s="1" customFormat="1" ht="15" x14ac:dyDescent="0.25">
      <c r="A13" s="10" t="s">
        <v>12</v>
      </c>
      <c r="B13" s="12" t="s">
        <v>13</v>
      </c>
      <c r="F13" s="211"/>
      <c r="G13" s="212"/>
      <c r="H13" s="212"/>
      <c r="I13" s="213"/>
      <c r="K13" s="5"/>
      <c r="P13" s="9"/>
      <c r="Q13" s="9"/>
      <c r="R13" s="9"/>
      <c r="S13" s="9"/>
      <c r="W13" s="2"/>
      <c r="X13" s="167"/>
      <c r="Y13" s="167"/>
      <c r="Z13" s="6"/>
    </row>
    <row r="14" spans="1:42" s="1" customFormat="1" ht="23.25" customHeight="1" x14ac:dyDescent="0.25">
      <c r="A14" s="10" t="s">
        <v>14</v>
      </c>
      <c r="B14" s="13" t="s">
        <v>15</v>
      </c>
      <c r="F14" s="214"/>
      <c r="G14" s="215"/>
      <c r="H14" s="215"/>
      <c r="I14" s="216"/>
      <c r="K14" s="5"/>
      <c r="P14" s="9"/>
      <c r="Q14" s="9"/>
      <c r="R14" s="9"/>
      <c r="S14" s="9"/>
      <c r="W14" s="2"/>
      <c r="X14" s="167"/>
      <c r="Y14" s="167"/>
      <c r="Z14" s="6"/>
    </row>
    <row r="15" spans="1:42" s="1" customFormat="1" ht="336.75" customHeight="1" x14ac:dyDescent="0.25">
      <c r="A15" s="10" t="s">
        <v>16</v>
      </c>
      <c r="B15" s="14" t="s">
        <v>17</v>
      </c>
      <c r="K15" s="5"/>
      <c r="P15" s="9"/>
      <c r="Q15" s="9"/>
      <c r="R15" s="9"/>
      <c r="S15" s="9"/>
      <c r="W15" s="2"/>
      <c r="X15" s="167"/>
      <c r="Y15" s="167"/>
      <c r="Z15" s="6"/>
    </row>
    <row r="16" spans="1:42" s="1" customFormat="1" ht="15" customHeight="1" x14ac:dyDescent="0.25">
      <c r="A16" s="10" t="s">
        <v>18</v>
      </c>
      <c r="B16" s="14" t="s">
        <v>19</v>
      </c>
      <c r="F16" s="208" t="s">
        <v>20</v>
      </c>
      <c r="G16" s="209"/>
      <c r="H16" s="209"/>
      <c r="I16" s="210"/>
      <c r="K16" s="5"/>
      <c r="P16" s="9"/>
      <c r="Q16" s="9"/>
      <c r="R16" s="9"/>
      <c r="S16" s="9"/>
      <c r="W16" s="2"/>
      <c r="X16" s="167"/>
      <c r="Y16" s="167"/>
      <c r="Z16" s="6"/>
    </row>
    <row r="17" spans="1:43" s="1" customFormat="1" ht="24.75" thickBot="1" x14ac:dyDescent="0.3">
      <c r="A17" s="10" t="s">
        <v>21</v>
      </c>
      <c r="B17" s="27" t="s">
        <v>271</v>
      </c>
      <c r="F17" s="211"/>
      <c r="G17" s="212"/>
      <c r="H17" s="212"/>
      <c r="I17" s="213"/>
      <c r="K17" s="5"/>
      <c r="P17" s="9"/>
      <c r="Q17" s="9"/>
      <c r="R17" s="9"/>
      <c r="S17" s="9"/>
      <c r="W17" s="2"/>
      <c r="X17" s="167"/>
      <c r="Y17" s="167"/>
      <c r="Z17" s="6"/>
    </row>
    <row r="18" spans="1:43" s="1" customFormat="1" ht="15.75" thickBot="1" x14ac:dyDescent="0.3">
      <c r="A18" s="26" t="s">
        <v>22</v>
      </c>
      <c r="B18" s="29">
        <v>25582450418</v>
      </c>
      <c r="F18" s="211"/>
      <c r="G18" s="212"/>
      <c r="H18" s="212"/>
      <c r="I18" s="213"/>
      <c r="K18" s="5"/>
      <c r="P18" s="9"/>
      <c r="Q18" s="9"/>
      <c r="R18" s="9"/>
      <c r="S18" s="9"/>
      <c r="W18" s="2"/>
      <c r="X18" s="167"/>
      <c r="Y18" s="167"/>
      <c r="Z18" s="6"/>
    </row>
    <row r="19" spans="1:43" s="1" customFormat="1" ht="30" x14ac:dyDescent="0.25">
      <c r="A19" s="10" t="s">
        <v>23</v>
      </c>
      <c r="B19" s="28">
        <v>737717000</v>
      </c>
      <c r="F19" s="211"/>
      <c r="G19" s="212"/>
      <c r="H19" s="212"/>
      <c r="I19" s="213"/>
      <c r="K19" s="5"/>
      <c r="P19" s="9"/>
      <c r="Q19" s="9"/>
      <c r="R19" s="9"/>
      <c r="S19" s="9"/>
      <c r="W19" s="2"/>
      <c r="X19" s="167"/>
      <c r="Y19" s="167"/>
      <c r="Z19" s="6"/>
    </row>
    <row r="20" spans="1:43" s="1" customFormat="1" ht="30" x14ac:dyDescent="0.25">
      <c r="A20" s="10" t="s">
        <v>24</v>
      </c>
      <c r="B20" s="15">
        <v>73771700</v>
      </c>
      <c r="F20" s="214"/>
      <c r="G20" s="215"/>
      <c r="H20" s="215"/>
      <c r="I20" s="216"/>
      <c r="K20" s="5"/>
      <c r="P20" s="9"/>
      <c r="Q20" s="9"/>
      <c r="R20" s="9"/>
      <c r="S20" s="9"/>
      <c r="W20" s="2"/>
      <c r="X20" s="167"/>
      <c r="Y20" s="167"/>
      <c r="Z20" s="6"/>
    </row>
    <row r="21" spans="1:43" s="1" customFormat="1" ht="30.75" thickBot="1" x14ac:dyDescent="0.3">
      <c r="A21" s="16" t="s">
        <v>25</v>
      </c>
      <c r="B21" s="17">
        <v>43087</v>
      </c>
      <c r="K21" s="5"/>
      <c r="P21" s="9"/>
      <c r="Q21" s="9"/>
      <c r="R21" s="9"/>
      <c r="S21" s="9"/>
      <c r="W21" s="2"/>
      <c r="X21" s="167"/>
      <c r="Y21" s="167"/>
      <c r="Z21" s="6"/>
    </row>
    <row r="22" spans="1:43" s="1" customFormat="1" ht="128.25" customHeight="1" x14ac:dyDescent="0.25">
      <c r="A22" s="9" t="s">
        <v>493</v>
      </c>
      <c r="B22" s="18"/>
      <c r="E22" s="19"/>
      <c r="F22" s="196" t="s">
        <v>26</v>
      </c>
      <c r="G22" s="197"/>
      <c r="H22" s="197"/>
      <c r="I22" s="198"/>
      <c r="K22" s="5"/>
      <c r="P22" s="9"/>
      <c r="Q22" s="9"/>
      <c r="R22" s="9"/>
      <c r="S22" s="9"/>
      <c r="W22" s="2"/>
      <c r="X22" s="167"/>
      <c r="Y22" s="167"/>
      <c r="Z22" s="6"/>
    </row>
    <row r="23" spans="1:43" s="1" customFormat="1" ht="15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  <c r="L23" s="22"/>
      <c r="M23" s="22"/>
      <c r="N23" s="22"/>
      <c r="O23" s="22"/>
      <c r="P23" s="20"/>
      <c r="Q23" s="20"/>
      <c r="R23" s="20"/>
      <c r="S23" s="20"/>
      <c r="T23" s="22"/>
      <c r="U23" s="22"/>
      <c r="V23" s="22"/>
      <c r="W23" s="24"/>
      <c r="X23" s="168"/>
      <c r="Y23" s="168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3" s="1" customFormat="1" ht="15" x14ac:dyDescent="0.25">
      <c r="A24" s="22" t="e">
        <f>-L22:P22</f>
        <v>#VALUE!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  <c r="X24" s="168"/>
      <c r="Y24" s="168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3" x14ac:dyDescent="0.25">
      <c r="A25" s="32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5"/>
      <c r="X25" s="169"/>
      <c r="Y25" s="169"/>
      <c r="Z25" s="36"/>
      <c r="AA25" s="33"/>
      <c r="AB25" s="33"/>
      <c r="AC25" s="33"/>
      <c r="AD25" s="33"/>
      <c r="AE25" s="184" t="s">
        <v>28</v>
      </c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6"/>
    </row>
    <row r="26" spans="1:43" s="166" customFormat="1" ht="51" x14ac:dyDescent="0.25">
      <c r="A26" s="161" t="s">
        <v>29</v>
      </c>
      <c r="B26" s="161" t="s">
        <v>30</v>
      </c>
      <c r="C26" s="162" t="s">
        <v>31</v>
      </c>
      <c r="D26" s="162" t="s">
        <v>32</v>
      </c>
      <c r="E26" s="161" t="s">
        <v>33</v>
      </c>
      <c r="F26" s="161" t="s">
        <v>34</v>
      </c>
      <c r="G26" s="162" t="s">
        <v>35</v>
      </c>
      <c r="H26" s="162" t="s">
        <v>36</v>
      </c>
      <c r="I26" s="161" t="s">
        <v>37</v>
      </c>
      <c r="J26" s="161" t="s">
        <v>38</v>
      </c>
      <c r="K26" s="162" t="s">
        <v>197</v>
      </c>
      <c r="L26" s="162" t="s">
        <v>39</v>
      </c>
      <c r="M26" s="162" t="s">
        <v>40</v>
      </c>
      <c r="N26" s="162" t="s">
        <v>365</v>
      </c>
      <c r="O26" s="162" t="s">
        <v>41</v>
      </c>
      <c r="P26" s="162" t="s">
        <v>42</v>
      </c>
      <c r="Q26" s="162" t="s">
        <v>43</v>
      </c>
      <c r="R26" s="162" t="s">
        <v>44</v>
      </c>
      <c r="S26" s="162" t="s">
        <v>45</v>
      </c>
      <c r="T26" s="163" t="s">
        <v>46</v>
      </c>
      <c r="U26" s="162" t="s">
        <v>47</v>
      </c>
      <c r="V26" s="162" t="s">
        <v>48</v>
      </c>
      <c r="W26" s="162" t="s">
        <v>49</v>
      </c>
      <c r="X26" s="162" t="s">
        <v>50</v>
      </c>
      <c r="Y26" s="162" t="s">
        <v>51</v>
      </c>
      <c r="Z26" s="163" t="s">
        <v>52</v>
      </c>
      <c r="AA26" s="164" t="s">
        <v>53</v>
      </c>
      <c r="AB26" s="164" t="s">
        <v>54</v>
      </c>
      <c r="AC26" s="164" t="s">
        <v>55</v>
      </c>
      <c r="AD26" s="164" t="s">
        <v>56</v>
      </c>
      <c r="AE26" s="165" t="s">
        <v>57</v>
      </c>
      <c r="AF26" s="165" t="s">
        <v>58</v>
      </c>
      <c r="AG26" s="165" t="s">
        <v>59</v>
      </c>
      <c r="AH26" s="165" t="s">
        <v>60</v>
      </c>
      <c r="AI26" s="165" t="s">
        <v>61</v>
      </c>
      <c r="AJ26" s="165" t="s">
        <v>62</v>
      </c>
      <c r="AK26" s="165" t="s">
        <v>63</v>
      </c>
      <c r="AL26" s="165" t="s">
        <v>64</v>
      </c>
      <c r="AM26" s="165" t="s">
        <v>65</v>
      </c>
      <c r="AN26" s="165" t="s">
        <v>66</v>
      </c>
      <c r="AO26" s="165" t="s">
        <v>67</v>
      </c>
      <c r="AP26" s="165" t="s">
        <v>68</v>
      </c>
    </row>
    <row r="27" spans="1:43" s="57" customFormat="1" ht="63.75" customHeight="1" x14ac:dyDescent="0.25">
      <c r="A27" s="44">
        <v>1124</v>
      </c>
      <c r="B27" s="45" t="s">
        <v>69</v>
      </c>
      <c r="C27" s="45" t="s">
        <v>70</v>
      </c>
      <c r="D27" s="45">
        <v>29701501</v>
      </c>
      <c r="E27" s="44" t="s">
        <v>71</v>
      </c>
      <c r="F27" s="45" t="s">
        <v>70</v>
      </c>
      <c r="G27" s="44">
        <v>304</v>
      </c>
      <c r="H27" s="44" t="s">
        <v>72</v>
      </c>
      <c r="I27" s="45">
        <v>29701501</v>
      </c>
      <c r="J27" s="46" t="s">
        <v>73</v>
      </c>
      <c r="K27" s="47" t="s">
        <v>74</v>
      </c>
      <c r="L27" s="44" t="s">
        <v>75</v>
      </c>
      <c r="M27" s="47" t="s">
        <v>76</v>
      </c>
      <c r="N27" s="48" t="s">
        <v>366</v>
      </c>
      <c r="O27" s="49" t="s">
        <v>260</v>
      </c>
      <c r="P27" s="49" t="s">
        <v>212</v>
      </c>
      <c r="Q27" s="50" t="s">
        <v>79</v>
      </c>
      <c r="R27" s="44" t="s">
        <v>80</v>
      </c>
      <c r="S27" s="51">
        <v>30000000</v>
      </c>
      <c r="T27" s="51">
        <v>30000000</v>
      </c>
      <c r="U27" s="44" t="s">
        <v>81</v>
      </c>
      <c r="V27" s="44" t="s">
        <v>82</v>
      </c>
      <c r="W27" s="52" t="s">
        <v>83</v>
      </c>
      <c r="X27" s="53">
        <v>7000085859</v>
      </c>
      <c r="Y27" s="53">
        <v>4500027505</v>
      </c>
      <c r="Z27" s="54">
        <v>38080000</v>
      </c>
      <c r="AA27" s="53">
        <v>64</v>
      </c>
      <c r="AB27" s="53" t="s">
        <v>274</v>
      </c>
      <c r="AC27" s="53"/>
      <c r="AD27" s="53"/>
      <c r="AE27" s="55"/>
      <c r="AF27" s="55"/>
      <c r="AG27" s="55"/>
      <c r="AH27" s="55"/>
      <c r="AI27" s="55"/>
      <c r="AJ27" s="55"/>
      <c r="AK27" s="51"/>
      <c r="AL27" s="55"/>
      <c r="AM27" s="55"/>
      <c r="AN27" s="55">
        <v>27000000</v>
      </c>
      <c r="AO27" s="55"/>
      <c r="AP27" s="51">
        <v>3000000</v>
      </c>
      <c r="AQ27" s="56">
        <f>SUM(AE27:AP27)</f>
        <v>30000000</v>
      </c>
    </row>
    <row r="28" spans="1:43" s="57" customFormat="1" ht="84.75" customHeight="1" x14ac:dyDescent="0.25">
      <c r="A28" s="44">
        <v>1124</v>
      </c>
      <c r="B28" s="45" t="s">
        <v>69</v>
      </c>
      <c r="C28" s="45" t="s">
        <v>70</v>
      </c>
      <c r="D28" s="45">
        <v>29701501</v>
      </c>
      <c r="E28" s="44" t="s">
        <v>71</v>
      </c>
      <c r="F28" s="45" t="s">
        <v>70</v>
      </c>
      <c r="G28" s="44">
        <v>304</v>
      </c>
      <c r="H28" s="44" t="s">
        <v>85</v>
      </c>
      <c r="I28" s="45">
        <v>29701501</v>
      </c>
      <c r="J28" s="46" t="s">
        <v>73</v>
      </c>
      <c r="K28" s="47" t="s">
        <v>86</v>
      </c>
      <c r="L28" s="44" t="s">
        <v>75</v>
      </c>
      <c r="M28" s="47" t="s">
        <v>76</v>
      </c>
      <c r="N28" s="48" t="s">
        <v>367</v>
      </c>
      <c r="O28" s="49" t="s">
        <v>260</v>
      </c>
      <c r="P28" s="49" t="s">
        <v>212</v>
      </c>
      <c r="Q28" s="50" t="s">
        <v>79</v>
      </c>
      <c r="R28" s="44" t="s">
        <v>80</v>
      </c>
      <c r="S28" s="51">
        <v>30000000</v>
      </c>
      <c r="T28" s="51">
        <v>30000000</v>
      </c>
      <c r="U28" s="44" t="s">
        <v>81</v>
      </c>
      <c r="V28" s="44" t="s">
        <v>82</v>
      </c>
      <c r="W28" s="52" t="s">
        <v>83</v>
      </c>
      <c r="X28" s="53">
        <v>70000085858</v>
      </c>
      <c r="Y28" s="53">
        <v>4500027482</v>
      </c>
      <c r="Z28" s="58">
        <v>33998660</v>
      </c>
      <c r="AA28" s="53">
        <v>57</v>
      </c>
      <c r="AB28" s="53" t="s">
        <v>275</v>
      </c>
      <c r="AC28" s="151"/>
      <c r="AD28" s="59"/>
      <c r="AE28" s="59"/>
      <c r="AF28" s="59"/>
      <c r="AG28" s="55"/>
      <c r="AH28" s="55"/>
      <c r="AI28" s="55"/>
      <c r="AJ28" s="55"/>
      <c r="AK28" s="51"/>
      <c r="AL28" s="55"/>
      <c r="AM28" s="55"/>
      <c r="AN28" s="55">
        <v>27000000</v>
      </c>
      <c r="AO28" s="55"/>
      <c r="AP28" s="51">
        <v>3000000</v>
      </c>
      <c r="AQ28" s="56">
        <f t="shared" ref="AQ28:AQ81" si="0">SUM(AE28:AP28)</f>
        <v>30000000</v>
      </c>
    </row>
    <row r="29" spans="1:43" s="57" customFormat="1" ht="84.75" customHeight="1" x14ac:dyDescent="0.25">
      <c r="A29" s="44">
        <v>1124</v>
      </c>
      <c r="B29" s="45" t="s">
        <v>69</v>
      </c>
      <c r="C29" s="45" t="s">
        <v>70</v>
      </c>
      <c r="D29" s="45">
        <v>29701501</v>
      </c>
      <c r="E29" s="44" t="s">
        <v>71</v>
      </c>
      <c r="F29" s="45" t="s">
        <v>70</v>
      </c>
      <c r="G29" s="44">
        <v>304</v>
      </c>
      <c r="H29" s="44" t="s">
        <v>72</v>
      </c>
      <c r="I29" s="45">
        <v>29701501</v>
      </c>
      <c r="J29" s="46" t="s">
        <v>73</v>
      </c>
      <c r="K29" s="47" t="s">
        <v>74</v>
      </c>
      <c r="L29" s="44" t="s">
        <v>75</v>
      </c>
      <c r="M29" s="47" t="s">
        <v>76</v>
      </c>
      <c r="N29" s="48" t="s">
        <v>368</v>
      </c>
      <c r="O29" s="49" t="s">
        <v>260</v>
      </c>
      <c r="P29" s="49" t="s">
        <v>212</v>
      </c>
      <c r="Q29" s="50" t="s">
        <v>79</v>
      </c>
      <c r="R29" s="44" t="s">
        <v>80</v>
      </c>
      <c r="S29" s="51">
        <v>30000000</v>
      </c>
      <c r="T29" s="51">
        <v>30000000</v>
      </c>
      <c r="U29" s="44" t="s">
        <v>81</v>
      </c>
      <c r="V29" s="44" t="s">
        <v>82</v>
      </c>
      <c r="W29" s="52" t="s">
        <v>83</v>
      </c>
      <c r="X29" s="53">
        <v>7000085857</v>
      </c>
      <c r="Y29" s="53">
        <v>4500027503</v>
      </c>
      <c r="Z29" s="58">
        <v>32999750</v>
      </c>
      <c r="AA29" s="53">
        <v>62</v>
      </c>
      <c r="AB29" s="53" t="s">
        <v>276</v>
      </c>
      <c r="AC29" s="151"/>
      <c r="AD29" s="60"/>
      <c r="AE29" s="60"/>
      <c r="AF29" s="60"/>
      <c r="AG29" s="61"/>
      <c r="AH29" s="61"/>
      <c r="AI29" s="61"/>
      <c r="AJ29" s="61"/>
      <c r="AK29" s="51"/>
      <c r="AL29" s="61"/>
      <c r="AM29" s="61"/>
      <c r="AN29" s="55">
        <v>27000000</v>
      </c>
      <c r="AO29" s="55"/>
      <c r="AP29" s="51">
        <v>3000000</v>
      </c>
      <c r="AQ29" s="56">
        <f t="shared" si="0"/>
        <v>30000000</v>
      </c>
    </row>
    <row r="30" spans="1:43" s="57" customFormat="1" ht="84.75" customHeight="1" x14ac:dyDescent="0.25">
      <c r="A30" s="44">
        <v>1124</v>
      </c>
      <c r="B30" s="45" t="s">
        <v>69</v>
      </c>
      <c r="C30" s="45" t="s">
        <v>70</v>
      </c>
      <c r="D30" s="45">
        <v>29701501</v>
      </c>
      <c r="E30" s="44" t="s">
        <v>71</v>
      </c>
      <c r="F30" s="45" t="s">
        <v>70</v>
      </c>
      <c r="G30" s="44">
        <v>304</v>
      </c>
      <c r="H30" s="44" t="s">
        <v>85</v>
      </c>
      <c r="I30" s="45">
        <v>29701501</v>
      </c>
      <c r="J30" s="46" t="s">
        <v>73</v>
      </c>
      <c r="K30" s="47" t="s">
        <v>86</v>
      </c>
      <c r="L30" s="44" t="s">
        <v>75</v>
      </c>
      <c r="M30" s="47" t="s">
        <v>76</v>
      </c>
      <c r="N30" s="48" t="s">
        <v>369</v>
      </c>
      <c r="O30" s="49" t="s">
        <v>260</v>
      </c>
      <c r="P30" s="49" t="s">
        <v>212</v>
      </c>
      <c r="Q30" s="50" t="s">
        <v>79</v>
      </c>
      <c r="R30" s="44" t="s">
        <v>80</v>
      </c>
      <c r="S30" s="51">
        <v>30000000</v>
      </c>
      <c r="T30" s="51">
        <v>30000000</v>
      </c>
      <c r="U30" s="44" t="s">
        <v>81</v>
      </c>
      <c r="V30" s="44" t="s">
        <v>82</v>
      </c>
      <c r="W30" s="52" t="s">
        <v>83</v>
      </c>
      <c r="X30" s="53">
        <v>7000086399</v>
      </c>
      <c r="Y30" s="53">
        <v>4500027480</v>
      </c>
      <c r="Z30" s="58">
        <v>37000000</v>
      </c>
      <c r="AA30" s="53">
        <v>55</v>
      </c>
      <c r="AB30" s="53" t="s">
        <v>277</v>
      </c>
      <c r="AC30" s="151"/>
      <c r="AD30" s="60"/>
      <c r="AE30" s="60"/>
      <c r="AF30" s="60"/>
      <c r="AG30" s="61"/>
      <c r="AH30" s="61"/>
      <c r="AI30" s="61"/>
      <c r="AJ30" s="61"/>
      <c r="AK30" s="51"/>
      <c r="AL30" s="61"/>
      <c r="AM30" s="61"/>
      <c r="AN30" s="55">
        <v>27000000</v>
      </c>
      <c r="AO30" s="55"/>
      <c r="AP30" s="51">
        <v>3000000</v>
      </c>
      <c r="AQ30" s="56">
        <f t="shared" si="0"/>
        <v>30000000</v>
      </c>
    </row>
    <row r="31" spans="1:43" s="57" customFormat="1" ht="84.75" customHeight="1" x14ac:dyDescent="0.25">
      <c r="A31" s="44">
        <v>1124</v>
      </c>
      <c r="B31" s="45" t="s">
        <v>69</v>
      </c>
      <c r="C31" s="45" t="s">
        <v>70</v>
      </c>
      <c r="D31" s="45">
        <v>29701501</v>
      </c>
      <c r="E31" s="44" t="s">
        <v>71</v>
      </c>
      <c r="F31" s="45" t="s">
        <v>70</v>
      </c>
      <c r="G31" s="44">
        <v>304</v>
      </c>
      <c r="H31" s="44" t="s">
        <v>72</v>
      </c>
      <c r="I31" s="45">
        <v>29701501</v>
      </c>
      <c r="J31" s="46" t="s">
        <v>73</v>
      </c>
      <c r="K31" s="47" t="s">
        <v>74</v>
      </c>
      <c r="L31" s="44" t="s">
        <v>75</v>
      </c>
      <c r="M31" s="47" t="s">
        <v>76</v>
      </c>
      <c r="N31" s="48" t="s">
        <v>370</v>
      </c>
      <c r="O31" s="49" t="s">
        <v>260</v>
      </c>
      <c r="P31" s="49" t="s">
        <v>212</v>
      </c>
      <c r="Q31" s="50" t="s">
        <v>79</v>
      </c>
      <c r="R31" s="44" t="s">
        <v>80</v>
      </c>
      <c r="S31" s="51">
        <v>30000000</v>
      </c>
      <c r="T31" s="51">
        <v>30000000</v>
      </c>
      <c r="U31" s="44" t="s">
        <v>81</v>
      </c>
      <c r="V31" s="44" t="s">
        <v>82</v>
      </c>
      <c r="W31" s="52" t="s">
        <v>83</v>
      </c>
      <c r="X31" s="53">
        <v>70000085856</v>
      </c>
      <c r="Y31" s="53">
        <v>4500027479</v>
      </c>
      <c r="Z31" s="58">
        <v>34898000</v>
      </c>
      <c r="AA31" s="53">
        <v>54</v>
      </c>
      <c r="AB31" s="53" t="s">
        <v>278</v>
      </c>
      <c r="AC31" s="151"/>
      <c r="AD31" s="60"/>
      <c r="AE31" s="60"/>
      <c r="AF31" s="60"/>
      <c r="AG31" s="61"/>
      <c r="AH31" s="61"/>
      <c r="AI31" s="61"/>
      <c r="AJ31" s="61"/>
      <c r="AK31" s="51"/>
      <c r="AL31" s="61"/>
      <c r="AM31" s="61"/>
      <c r="AN31" s="55">
        <v>27000000</v>
      </c>
      <c r="AO31" s="55"/>
      <c r="AP31" s="51">
        <v>3000000</v>
      </c>
      <c r="AQ31" s="56">
        <f t="shared" si="0"/>
        <v>30000000</v>
      </c>
    </row>
    <row r="32" spans="1:43" s="57" customFormat="1" ht="84.75" customHeight="1" x14ac:dyDescent="0.25">
      <c r="A32" s="44">
        <v>1124</v>
      </c>
      <c r="B32" s="45" t="s">
        <v>69</v>
      </c>
      <c r="C32" s="45" t="s">
        <v>70</v>
      </c>
      <c r="D32" s="45">
        <v>29701501</v>
      </c>
      <c r="E32" s="44" t="s">
        <v>84</v>
      </c>
      <c r="F32" s="45" t="s">
        <v>70</v>
      </c>
      <c r="G32" s="44">
        <v>304</v>
      </c>
      <c r="H32" s="44" t="s">
        <v>85</v>
      </c>
      <c r="I32" s="45">
        <v>29701501</v>
      </c>
      <c r="J32" s="46" t="s">
        <v>73</v>
      </c>
      <c r="K32" s="47" t="s">
        <v>86</v>
      </c>
      <c r="L32" s="44" t="s">
        <v>75</v>
      </c>
      <c r="M32" s="47" t="s">
        <v>76</v>
      </c>
      <c r="N32" s="48" t="s">
        <v>371</v>
      </c>
      <c r="O32" s="49" t="s">
        <v>260</v>
      </c>
      <c r="P32" s="49" t="s">
        <v>212</v>
      </c>
      <c r="Q32" s="50" t="s">
        <v>79</v>
      </c>
      <c r="R32" s="44" t="s">
        <v>88</v>
      </c>
      <c r="S32" s="51">
        <v>60000000</v>
      </c>
      <c r="T32" s="51">
        <v>60000000</v>
      </c>
      <c r="U32" s="44" t="s">
        <v>81</v>
      </c>
      <c r="V32" s="44" t="s">
        <v>82</v>
      </c>
      <c r="W32" s="52" t="s">
        <v>83</v>
      </c>
      <c r="X32" s="53">
        <v>7000085855</v>
      </c>
      <c r="Y32" s="53">
        <v>4500027519</v>
      </c>
      <c r="Z32" s="58">
        <v>65000000</v>
      </c>
      <c r="AA32" s="53">
        <v>68</v>
      </c>
      <c r="AB32" s="53" t="s">
        <v>279</v>
      </c>
      <c r="AC32" s="151"/>
      <c r="AD32" s="60"/>
      <c r="AE32" s="60"/>
      <c r="AF32" s="60"/>
      <c r="AG32" s="61"/>
      <c r="AH32" s="61"/>
      <c r="AI32" s="61"/>
      <c r="AJ32" s="61"/>
      <c r="AK32" s="51"/>
      <c r="AL32" s="61"/>
      <c r="AM32" s="61"/>
      <c r="AN32" s="61">
        <v>54000000</v>
      </c>
      <c r="AO32" s="61"/>
      <c r="AP32" s="51">
        <v>6000000</v>
      </c>
      <c r="AQ32" s="56">
        <f t="shared" si="0"/>
        <v>60000000</v>
      </c>
    </row>
    <row r="33" spans="1:43" s="57" customFormat="1" ht="84.75" customHeight="1" x14ac:dyDescent="0.25">
      <c r="A33" s="44">
        <v>1124</v>
      </c>
      <c r="B33" s="45" t="s">
        <v>69</v>
      </c>
      <c r="C33" s="45" t="s">
        <v>70</v>
      </c>
      <c r="D33" s="45">
        <v>29701501</v>
      </c>
      <c r="E33" s="44" t="s">
        <v>84</v>
      </c>
      <c r="F33" s="45" t="s">
        <v>70</v>
      </c>
      <c r="G33" s="44">
        <v>304</v>
      </c>
      <c r="H33" s="44" t="s">
        <v>85</v>
      </c>
      <c r="I33" s="45">
        <v>29701501</v>
      </c>
      <c r="J33" s="46" t="s">
        <v>73</v>
      </c>
      <c r="K33" s="47" t="s">
        <v>86</v>
      </c>
      <c r="L33" s="44" t="s">
        <v>75</v>
      </c>
      <c r="M33" s="47" t="s">
        <v>76</v>
      </c>
      <c r="N33" s="48" t="s">
        <v>372</v>
      </c>
      <c r="O33" s="49" t="s">
        <v>260</v>
      </c>
      <c r="P33" s="49" t="s">
        <v>212</v>
      </c>
      <c r="Q33" s="50" t="s">
        <v>79</v>
      </c>
      <c r="R33" s="44" t="s">
        <v>88</v>
      </c>
      <c r="S33" s="51">
        <v>60000000</v>
      </c>
      <c r="T33" s="51">
        <v>60000000</v>
      </c>
      <c r="U33" s="44" t="s">
        <v>81</v>
      </c>
      <c r="V33" s="44" t="s">
        <v>82</v>
      </c>
      <c r="W33" s="52" t="s">
        <v>83</v>
      </c>
      <c r="X33" s="53">
        <v>7000085854</v>
      </c>
      <c r="Y33" s="53">
        <v>4500027521</v>
      </c>
      <c r="Z33" s="58">
        <v>62984500</v>
      </c>
      <c r="AA33" s="53">
        <v>67</v>
      </c>
      <c r="AB33" s="53" t="s">
        <v>280</v>
      </c>
      <c r="AC33" s="151"/>
      <c r="AD33" s="60"/>
      <c r="AE33" s="60"/>
      <c r="AF33" s="60"/>
      <c r="AG33" s="61"/>
      <c r="AH33" s="61"/>
      <c r="AI33" s="61"/>
      <c r="AJ33" s="61"/>
      <c r="AK33" s="51"/>
      <c r="AL33" s="61"/>
      <c r="AM33" s="61"/>
      <c r="AN33" s="61">
        <v>54000000</v>
      </c>
      <c r="AO33" s="61"/>
      <c r="AP33" s="51">
        <v>6000000</v>
      </c>
      <c r="AQ33" s="56">
        <f t="shared" si="0"/>
        <v>60000000</v>
      </c>
    </row>
    <row r="34" spans="1:43" s="57" customFormat="1" ht="84.75" customHeight="1" x14ac:dyDescent="0.25">
      <c r="A34" s="44">
        <v>1124</v>
      </c>
      <c r="B34" s="45" t="s">
        <v>69</v>
      </c>
      <c r="C34" s="45" t="s">
        <v>70</v>
      </c>
      <c r="D34" s="45">
        <v>29701501</v>
      </c>
      <c r="E34" s="44" t="s">
        <v>84</v>
      </c>
      <c r="F34" s="45" t="s">
        <v>70</v>
      </c>
      <c r="G34" s="44">
        <v>304</v>
      </c>
      <c r="H34" s="44" t="s">
        <v>85</v>
      </c>
      <c r="I34" s="45">
        <v>29701501</v>
      </c>
      <c r="J34" s="46" t="s">
        <v>73</v>
      </c>
      <c r="K34" s="47" t="s">
        <v>86</v>
      </c>
      <c r="L34" s="44" t="s">
        <v>75</v>
      </c>
      <c r="M34" s="47" t="s">
        <v>76</v>
      </c>
      <c r="N34" s="48" t="s">
        <v>373</v>
      </c>
      <c r="O34" s="49" t="s">
        <v>260</v>
      </c>
      <c r="P34" s="49" t="s">
        <v>212</v>
      </c>
      <c r="Q34" s="50" t="s">
        <v>79</v>
      </c>
      <c r="R34" s="44" t="s">
        <v>88</v>
      </c>
      <c r="S34" s="51">
        <v>60000000</v>
      </c>
      <c r="T34" s="51">
        <v>60000000</v>
      </c>
      <c r="U34" s="44" t="s">
        <v>81</v>
      </c>
      <c r="V34" s="44" t="s">
        <v>82</v>
      </c>
      <c r="W34" s="52" t="s">
        <v>83</v>
      </c>
      <c r="X34" s="53">
        <v>7000085853</v>
      </c>
      <c r="Y34" s="53">
        <v>4500027517</v>
      </c>
      <c r="Z34" s="58">
        <v>64972600</v>
      </c>
      <c r="AA34" s="53">
        <v>66</v>
      </c>
      <c r="AB34" s="53" t="s">
        <v>281</v>
      </c>
      <c r="AC34" s="151"/>
      <c r="AD34" s="60"/>
      <c r="AE34" s="60"/>
      <c r="AF34" s="60"/>
      <c r="AG34" s="61"/>
      <c r="AH34" s="61"/>
      <c r="AI34" s="61"/>
      <c r="AJ34" s="61"/>
      <c r="AK34" s="51"/>
      <c r="AL34" s="61"/>
      <c r="AM34" s="61"/>
      <c r="AN34" s="61">
        <v>54000000</v>
      </c>
      <c r="AO34" s="61"/>
      <c r="AP34" s="51">
        <v>6000000</v>
      </c>
      <c r="AQ34" s="56">
        <f t="shared" si="0"/>
        <v>60000000</v>
      </c>
    </row>
    <row r="35" spans="1:43" s="57" customFormat="1" ht="84.75" customHeight="1" x14ac:dyDescent="0.25">
      <c r="A35" s="44">
        <v>1124</v>
      </c>
      <c r="B35" s="45" t="s">
        <v>69</v>
      </c>
      <c r="C35" s="45" t="s">
        <v>70</v>
      </c>
      <c r="D35" s="45">
        <v>29701501</v>
      </c>
      <c r="E35" s="44" t="s">
        <v>84</v>
      </c>
      <c r="F35" s="45" t="s">
        <v>70</v>
      </c>
      <c r="G35" s="44">
        <v>304</v>
      </c>
      <c r="H35" s="44" t="s">
        <v>85</v>
      </c>
      <c r="I35" s="45">
        <v>29701501</v>
      </c>
      <c r="J35" s="46" t="s">
        <v>73</v>
      </c>
      <c r="K35" s="47" t="s">
        <v>86</v>
      </c>
      <c r="L35" s="44" t="s">
        <v>75</v>
      </c>
      <c r="M35" s="47" t="s">
        <v>76</v>
      </c>
      <c r="N35" s="48" t="s">
        <v>374</v>
      </c>
      <c r="O35" s="49" t="s">
        <v>260</v>
      </c>
      <c r="P35" s="49" t="s">
        <v>212</v>
      </c>
      <c r="Q35" s="50" t="s">
        <v>79</v>
      </c>
      <c r="R35" s="44" t="s">
        <v>88</v>
      </c>
      <c r="S35" s="51">
        <v>60000000</v>
      </c>
      <c r="T35" s="51">
        <v>60000000</v>
      </c>
      <c r="U35" s="44" t="s">
        <v>81</v>
      </c>
      <c r="V35" s="44" t="s">
        <v>82</v>
      </c>
      <c r="W35" s="52" t="s">
        <v>83</v>
      </c>
      <c r="X35" s="53">
        <v>7000085852</v>
      </c>
      <c r="Y35" s="53">
        <v>4500027502</v>
      </c>
      <c r="Z35" s="58">
        <v>72999680</v>
      </c>
      <c r="AA35" s="53">
        <v>59</v>
      </c>
      <c r="AB35" s="53" t="s">
        <v>282</v>
      </c>
      <c r="AC35" s="151"/>
      <c r="AD35" s="60"/>
      <c r="AE35" s="60"/>
      <c r="AF35" s="60"/>
      <c r="AG35" s="61"/>
      <c r="AH35" s="61"/>
      <c r="AI35" s="61"/>
      <c r="AJ35" s="61"/>
      <c r="AK35" s="51"/>
      <c r="AL35" s="61"/>
      <c r="AM35" s="61"/>
      <c r="AN35" s="61">
        <v>54000000</v>
      </c>
      <c r="AO35" s="61"/>
      <c r="AP35" s="51">
        <v>6000000</v>
      </c>
      <c r="AQ35" s="56">
        <f t="shared" si="0"/>
        <v>60000000</v>
      </c>
    </row>
    <row r="36" spans="1:43" s="57" customFormat="1" ht="84.75" customHeight="1" x14ac:dyDescent="0.25">
      <c r="A36" s="44">
        <v>1124</v>
      </c>
      <c r="B36" s="45" t="s">
        <v>69</v>
      </c>
      <c r="C36" s="45" t="s">
        <v>70</v>
      </c>
      <c r="D36" s="45">
        <v>29701501</v>
      </c>
      <c r="E36" s="44" t="s">
        <v>84</v>
      </c>
      <c r="F36" s="45" t="s">
        <v>70</v>
      </c>
      <c r="G36" s="44">
        <v>304</v>
      </c>
      <c r="H36" s="44" t="s">
        <v>85</v>
      </c>
      <c r="I36" s="45">
        <v>29701501</v>
      </c>
      <c r="J36" s="46" t="s">
        <v>73</v>
      </c>
      <c r="K36" s="47" t="s">
        <v>86</v>
      </c>
      <c r="L36" s="44" t="s">
        <v>75</v>
      </c>
      <c r="M36" s="47" t="s">
        <v>76</v>
      </c>
      <c r="N36" s="48" t="s">
        <v>375</v>
      </c>
      <c r="O36" s="49" t="s">
        <v>260</v>
      </c>
      <c r="P36" s="49" t="s">
        <v>212</v>
      </c>
      <c r="Q36" s="50" t="s">
        <v>79</v>
      </c>
      <c r="R36" s="44" t="s">
        <v>88</v>
      </c>
      <c r="S36" s="51">
        <v>55000000</v>
      </c>
      <c r="T36" s="51">
        <v>55000000</v>
      </c>
      <c r="U36" s="44" t="s">
        <v>81</v>
      </c>
      <c r="V36" s="44" t="s">
        <v>82</v>
      </c>
      <c r="W36" s="52" t="s">
        <v>83</v>
      </c>
      <c r="X36" s="53">
        <v>7000085851</v>
      </c>
      <c r="Y36" s="53">
        <v>4500027484</v>
      </c>
      <c r="Z36" s="58">
        <v>60500000</v>
      </c>
      <c r="AA36" s="53">
        <v>60</v>
      </c>
      <c r="AB36" s="53" t="s">
        <v>283</v>
      </c>
      <c r="AC36" s="151"/>
      <c r="AD36" s="60"/>
      <c r="AE36" s="60"/>
      <c r="AF36" s="60"/>
      <c r="AG36" s="61"/>
      <c r="AH36" s="61"/>
      <c r="AI36" s="61"/>
      <c r="AJ36" s="61"/>
      <c r="AK36" s="51"/>
      <c r="AL36" s="61"/>
      <c r="AM36" s="61"/>
      <c r="AN36" s="61">
        <v>49500000</v>
      </c>
      <c r="AO36" s="61"/>
      <c r="AP36" s="51">
        <v>5500000</v>
      </c>
      <c r="AQ36" s="56">
        <f t="shared" si="0"/>
        <v>55000000</v>
      </c>
    </row>
    <row r="37" spans="1:43" s="57" customFormat="1" ht="84.75" customHeight="1" x14ac:dyDescent="0.25">
      <c r="A37" s="44">
        <v>1124</v>
      </c>
      <c r="B37" s="45" t="s">
        <v>69</v>
      </c>
      <c r="C37" s="45" t="s">
        <v>70</v>
      </c>
      <c r="D37" s="45">
        <v>29701501</v>
      </c>
      <c r="E37" s="44" t="s">
        <v>84</v>
      </c>
      <c r="F37" s="45" t="s">
        <v>70</v>
      </c>
      <c r="G37" s="44">
        <v>304</v>
      </c>
      <c r="H37" s="44" t="s">
        <v>85</v>
      </c>
      <c r="I37" s="45">
        <v>29701501</v>
      </c>
      <c r="J37" s="46" t="s">
        <v>73</v>
      </c>
      <c r="K37" s="47" t="s">
        <v>86</v>
      </c>
      <c r="L37" s="44" t="s">
        <v>75</v>
      </c>
      <c r="M37" s="47" t="s">
        <v>76</v>
      </c>
      <c r="N37" s="48" t="s">
        <v>376</v>
      </c>
      <c r="O37" s="49" t="s">
        <v>260</v>
      </c>
      <c r="P37" s="49" t="s">
        <v>212</v>
      </c>
      <c r="Q37" s="50" t="s">
        <v>79</v>
      </c>
      <c r="R37" s="44" t="s">
        <v>88</v>
      </c>
      <c r="S37" s="51">
        <v>55000000</v>
      </c>
      <c r="T37" s="51">
        <v>55000000</v>
      </c>
      <c r="U37" s="44" t="s">
        <v>81</v>
      </c>
      <c r="V37" s="44" t="s">
        <v>82</v>
      </c>
      <c r="W37" s="52" t="s">
        <v>83</v>
      </c>
      <c r="X37" s="53">
        <v>7000085245</v>
      </c>
      <c r="Y37" s="53">
        <v>4500027504</v>
      </c>
      <c r="Z37" s="58">
        <v>65000000</v>
      </c>
      <c r="AA37" s="53">
        <v>63</v>
      </c>
      <c r="AB37" s="53" t="s">
        <v>274</v>
      </c>
      <c r="AC37" s="151"/>
      <c r="AD37" s="60"/>
      <c r="AE37" s="60"/>
      <c r="AF37" s="60"/>
      <c r="AG37" s="61"/>
      <c r="AH37" s="61"/>
      <c r="AI37" s="61"/>
      <c r="AJ37" s="61"/>
      <c r="AK37" s="51"/>
      <c r="AL37" s="61"/>
      <c r="AM37" s="61"/>
      <c r="AN37" s="61">
        <v>49500000</v>
      </c>
      <c r="AO37" s="61"/>
      <c r="AP37" s="51">
        <v>5500000</v>
      </c>
      <c r="AQ37" s="56">
        <f t="shared" si="0"/>
        <v>55000000</v>
      </c>
    </row>
    <row r="38" spans="1:43" s="57" customFormat="1" ht="76.5" customHeight="1" x14ac:dyDescent="0.25">
      <c r="A38" s="44">
        <v>1124</v>
      </c>
      <c r="B38" s="45" t="s">
        <v>89</v>
      </c>
      <c r="C38" s="45" t="s">
        <v>70</v>
      </c>
      <c r="D38" s="45">
        <v>29701502</v>
      </c>
      <c r="E38" s="44" t="s">
        <v>71</v>
      </c>
      <c r="F38" s="45" t="s">
        <v>70</v>
      </c>
      <c r="G38" s="44">
        <v>305</v>
      </c>
      <c r="H38" s="44" t="s">
        <v>72</v>
      </c>
      <c r="I38" s="45">
        <v>29701502</v>
      </c>
      <c r="J38" s="46" t="s">
        <v>181</v>
      </c>
      <c r="K38" s="47" t="s">
        <v>74</v>
      </c>
      <c r="L38" s="44" t="s">
        <v>75</v>
      </c>
      <c r="M38" s="47" t="s">
        <v>76</v>
      </c>
      <c r="N38" s="48" t="s">
        <v>377</v>
      </c>
      <c r="O38" s="49" t="s">
        <v>261</v>
      </c>
      <c r="P38" s="49" t="s">
        <v>212</v>
      </c>
      <c r="Q38" s="50" t="s">
        <v>79</v>
      </c>
      <c r="R38" s="44" t="s">
        <v>80</v>
      </c>
      <c r="S38" s="51">
        <v>37500000</v>
      </c>
      <c r="T38" s="51">
        <v>37500000</v>
      </c>
      <c r="U38" s="44" t="s">
        <v>81</v>
      </c>
      <c r="V38" s="44" t="s">
        <v>82</v>
      </c>
      <c r="W38" s="52" t="s">
        <v>83</v>
      </c>
      <c r="X38" s="53">
        <v>7000085862</v>
      </c>
      <c r="Y38" s="53">
        <v>4500027481</v>
      </c>
      <c r="Z38" s="54">
        <v>45500000</v>
      </c>
      <c r="AA38" s="53">
        <v>56</v>
      </c>
      <c r="AB38" s="53" t="s">
        <v>284</v>
      </c>
      <c r="AC38" s="53"/>
      <c r="AD38" s="53"/>
      <c r="AE38" s="55"/>
      <c r="AF38" s="55"/>
      <c r="AG38" s="55"/>
      <c r="AH38" s="55"/>
      <c r="AI38" s="55"/>
      <c r="AJ38" s="55"/>
      <c r="AK38" s="51"/>
      <c r="AL38" s="55"/>
      <c r="AM38" s="55"/>
      <c r="AN38" s="55">
        <v>33750000</v>
      </c>
      <c r="AO38" s="55"/>
      <c r="AP38" s="51">
        <v>3750000</v>
      </c>
      <c r="AQ38" s="56">
        <f t="shared" si="0"/>
        <v>37500000</v>
      </c>
    </row>
    <row r="39" spans="1:43" s="57" customFormat="1" ht="73.5" customHeight="1" x14ac:dyDescent="0.25">
      <c r="A39" s="44">
        <v>1124</v>
      </c>
      <c r="B39" s="45" t="s">
        <v>89</v>
      </c>
      <c r="C39" s="45" t="s">
        <v>70</v>
      </c>
      <c r="D39" s="45">
        <v>29701502</v>
      </c>
      <c r="E39" s="44" t="s">
        <v>71</v>
      </c>
      <c r="F39" s="45" t="s">
        <v>70</v>
      </c>
      <c r="G39" s="44">
        <v>305</v>
      </c>
      <c r="H39" s="44" t="s">
        <v>85</v>
      </c>
      <c r="I39" s="45">
        <v>29701502</v>
      </c>
      <c r="J39" s="46" t="s">
        <v>181</v>
      </c>
      <c r="K39" s="47" t="s">
        <v>90</v>
      </c>
      <c r="L39" s="44" t="s">
        <v>75</v>
      </c>
      <c r="M39" s="47" t="s">
        <v>76</v>
      </c>
      <c r="N39" s="48" t="s">
        <v>378</v>
      </c>
      <c r="O39" s="49" t="s">
        <v>261</v>
      </c>
      <c r="P39" s="49" t="s">
        <v>212</v>
      </c>
      <c r="Q39" s="44" t="s">
        <v>93</v>
      </c>
      <c r="R39" s="44" t="s">
        <v>80</v>
      </c>
      <c r="S39" s="51">
        <v>50000000</v>
      </c>
      <c r="T39" s="51">
        <v>50000000</v>
      </c>
      <c r="U39" s="44" t="s">
        <v>81</v>
      </c>
      <c r="V39" s="44" t="s">
        <v>82</v>
      </c>
      <c r="W39" s="52" t="s">
        <v>83</v>
      </c>
      <c r="X39" s="53">
        <v>7000085861</v>
      </c>
      <c r="Y39" s="53">
        <v>4500027485</v>
      </c>
      <c r="Z39" s="58">
        <v>56000000</v>
      </c>
      <c r="AA39" s="53">
        <v>61</v>
      </c>
      <c r="AB39" s="53" t="s">
        <v>285</v>
      </c>
      <c r="AC39" s="151"/>
      <c r="AD39" s="59"/>
      <c r="AE39" s="59"/>
      <c r="AF39" s="59"/>
      <c r="AG39" s="55"/>
      <c r="AH39" s="55"/>
      <c r="AI39" s="55"/>
      <c r="AJ39" s="55"/>
      <c r="AK39" s="51"/>
      <c r="AL39" s="55"/>
      <c r="AM39" s="55"/>
      <c r="AN39" s="55">
        <v>45000000</v>
      </c>
      <c r="AO39" s="55"/>
      <c r="AP39" s="51">
        <v>5000000</v>
      </c>
      <c r="AQ39" s="56">
        <f t="shared" si="0"/>
        <v>50000000</v>
      </c>
    </row>
    <row r="40" spans="1:43" s="57" customFormat="1" ht="73.5" customHeight="1" x14ac:dyDescent="0.25">
      <c r="A40" s="44">
        <v>1124</v>
      </c>
      <c r="B40" s="45" t="s">
        <v>89</v>
      </c>
      <c r="C40" s="45" t="s">
        <v>70</v>
      </c>
      <c r="D40" s="45">
        <v>29701502</v>
      </c>
      <c r="E40" s="44" t="s">
        <v>84</v>
      </c>
      <c r="F40" s="45" t="s">
        <v>70</v>
      </c>
      <c r="G40" s="44">
        <v>305</v>
      </c>
      <c r="H40" s="44" t="s">
        <v>85</v>
      </c>
      <c r="I40" s="45">
        <v>29701502</v>
      </c>
      <c r="J40" s="46" t="s">
        <v>181</v>
      </c>
      <c r="K40" s="47" t="s">
        <v>90</v>
      </c>
      <c r="L40" s="44" t="s">
        <v>75</v>
      </c>
      <c r="M40" s="47" t="s">
        <v>76</v>
      </c>
      <c r="N40" s="48" t="s">
        <v>379</v>
      </c>
      <c r="O40" s="49" t="s">
        <v>261</v>
      </c>
      <c r="P40" s="49" t="s">
        <v>212</v>
      </c>
      <c r="Q40" s="44" t="s">
        <v>93</v>
      </c>
      <c r="R40" s="44" t="s">
        <v>88</v>
      </c>
      <c r="S40" s="51">
        <v>70000000</v>
      </c>
      <c r="T40" s="51">
        <v>70000000</v>
      </c>
      <c r="U40" s="44" t="s">
        <v>81</v>
      </c>
      <c r="V40" s="44" t="s">
        <v>82</v>
      </c>
      <c r="W40" s="52" t="s">
        <v>83</v>
      </c>
      <c r="X40" s="53">
        <v>7000085863</v>
      </c>
      <c r="Y40" s="53">
        <v>4500027483</v>
      </c>
      <c r="Z40" s="58">
        <v>74999988</v>
      </c>
      <c r="AA40" s="53">
        <v>58</v>
      </c>
      <c r="AB40" s="53" t="s">
        <v>286</v>
      </c>
      <c r="AC40" s="151"/>
      <c r="AD40" s="59"/>
      <c r="AE40" s="59"/>
      <c r="AF40" s="59"/>
      <c r="AG40" s="55"/>
      <c r="AH40" s="55"/>
      <c r="AI40" s="55"/>
      <c r="AJ40" s="55"/>
      <c r="AK40" s="51"/>
      <c r="AL40" s="55"/>
      <c r="AM40" s="55"/>
      <c r="AN40" s="55">
        <v>63000000</v>
      </c>
      <c r="AO40" s="55"/>
      <c r="AP40" s="51">
        <v>7000000</v>
      </c>
      <c r="AQ40" s="56">
        <f t="shared" si="0"/>
        <v>70000000</v>
      </c>
    </row>
    <row r="41" spans="1:43" s="57" customFormat="1" ht="179.25" customHeight="1" x14ac:dyDescent="0.25">
      <c r="A41" s="44">
        <v>1124</v>
      </c>
      <c r="B41" s="45" t="s">
        <v>94</v>
      </c>
      <c r="C41" s="45" t="s">
        <v>95</v>
      </c>
      <c r="D41" s="45">
        <v>29714302</v>
      </c>
      <c r="E41" s="44" t="s">
        <v>71</v>
      </c>
      <c r="F41" s="45" t="s">
        <v>95</v>
      </c>
      <c r="G41" s="44">
        <v>389</v>
      </c>
      <c r="H41" s="44" t="s">
        <v>72</v>
      </c>
      <c r="I41" s="45">
        <v>29714302</v>
      </c>
      <c r="J41" s="46" t="s">
        <v>96</v>
      </c>
      <c r="K41" s="47" t="s">
        <v>183</v>
      </c>
      <c r="L41" s="44" t="s">
        <v>184</v>
      </c>
      <c r="M41" s="47" t="s">
        <v>183</v>
      </c>
      <c r="N41" s="47" t="s">
        <v>380</v>
      </c>
      <c r="O41" s="49" t="s">
        <v>77</v>
      </c>
      <c r="P41" s="49" t="s">
        <v>78</v>
      </c>
      <c r="Q41" s="62" t="s">
        <v>182</v>
      </c>
      <c r="R41" s="44" t="s">
        <v>80</v>
      </c>
      <c r="S41" s="51">
        <v>70000000</v>
      </c>
      <c r="T41" s="51">
        <v>70000000</v>
      </c>
      <c r="U41" s="44" t="s">
        <v>81</v>
      </c>
      <c r="V41" s="44" t="s">
        <v>82</v>
      </c>
      <c r="W41" s="52" t="s">
        <v>83</v>
      </c>
      <c r="X41" s="53">
        <f t="shared" ref="X41:X51" si="1">S41-T41</f>
        <v>0</v>
      </c>
      <c r="Y41" s="53"/>
      <c r="Z41" s="54"/>
      <c r="AA41" s="53"/>
      <c r="AB41" s="53"/>
      <c r="AC41" s="53"/>
      <c r="AD41" s="53"/>
      <c r="AE41" s="55"/>
      <c r="AF41" s="55"/>
      <c r="AG41" s="55"/>
      <c r="AH41" s="55"/>
      <c r="AI41" s="55"/>
      <c r="AJ41" s="55"/>
      <c r="AK41" s="55"/>
      <c r="AL41" s="55"/>
      <c r="AM41" s="55"/>
      <c r="AN41" s="53"/>
      <c r="AO41" s="55"/>
      <c r="AP41" s="51">
        <v>70000000</v>
      </c>
      <c r="AQ41" s="56">
        <f t="shared" si="0"/>
        <v>70000000</v>
      </c>
    </row>
    <row r="42" spans="1:43" s="57" customFormat="1" ht="179.25" customHeight="1" x14ac:dyDescent="0.25">
      <c r="A42" s="44">
        <v>1124</v>
      </c>
      <c r="B42" s="45" t="s">
        <v>94</v>
      </c>
      <c r="C42" s="45" t="s">
        <v>95</v>
      </c>
      <c r="D42" s="45">
        <v>29714302</v>
      </c>
      <c r="E42" s="44" t="s">
        <v>71</v>
      </c>
      <c r="F42" s="45" t="s">
        <v>95</v>
      </c>
      <c r="G42" s="44">
        <v>389</v>
      </c>
      <c r="H42" s="44" t="s">
        <v>72</v>
      </c>
      <c r="I42" s="45">
        <v>29714302</v>
      </c>
      <c r="J42" s="46" t="s">
        <v>96</v>
      </c>
      <c r="K42" s="47" t="s">
        <v>183</v>
      </c>
      <c r="L42" s="44" t="s">
        <v>184</v>
      </c>
      <c r="M42" s="47" t="s">
        <v>183</v>
      </c>
      <c r="N42" s="47" t="s">
        <v>381</v>
      </c>
      <c r="O42" s="49" t="s">
        <v>77</v>
      </c>
      <c r="P42" s="49" t="s">
        <v>316</v>
      </c>
      <c r="Q42" s="62" t="s">
        <v>182</v>
      </c>
      <c r="R42" s="44" t="s">
        <v>80</v>
      </c>
      <c r="S42" s="51">
        <v>30000000</v>
      </c>
      <c r="T42" s="51">
        <v>30000000</v>
      </c>
      <c r="U42" s="44" t="s">
        <v>81</v>
      </c>
      <c r="V42" s="44" t="s">
        <v>82</v>
      </c>
      <c r="W42" s="52" t="s">
        <v>83</v>
      </c>
      <c r="X42" s="53">
        <v>7000087613</v>
      </c>
      <c r="Y42" s="53">
        <v>4500028558</v>
      </c>
      <c r="Z42" s="54">
        <v>30000000</v>
      </c>
      <c r="AA42" s="53">
        <v>102</v>
      </c>
      <c r="AB42" s="53" t="s">
        <v>446</v>
      </c>
      <c r="AC42" s="53"/>
      <c r="AD42" s="53"/>
      <c r="AE42" s="55"/>
      <c r="AF42" s="55"/>
      <c r="AG42" s="55"/>
      <c r="AH42" s="55"/>
      <c r="AI42" s="55"/>
      <c r="AJ42" s="55"/>
      <c r="AK42" s="55"/>
      <c r="AL42" s="55"/>
      <c r="AM42" s="55"/>
      <c r="AN42" s="53"/>
      <c r="AO42" s="55"/>
      <c r="AP42" s="51">
        <v>30000000</v>
      </c>
      <c r="AQ42" s="56">
        <f>SUM(AE42:AP42)</f>
        <v>30000000</v>
      </c>
    </row>
    <row r="43" spans="1:43" s="57" customFormat="1" ht="179.25" customHeight="1" x14ac:dyDescent="0.25">
      <c r="A43" s="44">
        <v>1124</v>
      </c>
      <c r="B43" s="45" t="s">
        <v>94</v>
      </c>
      <c r="C43" s="45" t="s">
        <v>95</v>
      </c>
      <c r="D43" s="45">
        <v>29714303</v>
      </c>
      <c r="E43" s="44" t="s">
        <v>71</v>
      </c>
      <c r="F43" s="45" t="s">
        <v>95</v>
      </c>
      <c r="G43" s="44">
        <v>389</v>
      </c>
      <c r="H43" s="44" t="s">
        <v>72</v>
      </c>
      <c r="I43" s="45">
        <v>29714303</v>
      </c>
      <c r="J43" s="46" t="s">
        <v>96</v>
      </c>
      <c r="K43" s="47" t="s">
        <v>183</v>
      </c>
      <c r="L43" s="44" t="s">
        <v>184</v>
      </c>
      <c r="M43" s="47" t="s">
        <v>183</v>
      </c>
      <c r="N43" s="47" t="s">
        <v>380</v>
      </c>
      <c r="O43" s="49" t="s">
        <v>77</v>
      </c>
      <c r="P43" s="49" t="s">
        <v>316</v>
      </c>
      <c r="Q43" s="62" t="s">
        <v>182</v>
      </c>
      <c r="R43" s="44" t="s">
        <v>80</v>
      </c>
      <c r="S43" s="51">
        <v>201116804</v>
      </c>
      <c r="T43" s="51">
        <v>201116804</v>
      </c>
      <c r="U43" s="44" t="s">
        <v>81</v>
      </c>
      <c r="V43" s="44" t="s">
        <v>82</v>
      </c>
      <c r="W43" s="52" t="s">
        <v>83</v>
      </c>
      <c r="X43" s="53">
        <f t="shared" si="1"/>
        <v>0</v>
      </c>
      <c r="Y43" s="53"/>
      <c r="Z43" s="54"/>
      <c r="AA43" s="53"/>
      <c r="AB43" s="53"/>
      <c r="AC43" s="53"/>
      <c r="AD43" s="53"/>
      <c r="AE43" s="55"/>
      <c r="AF43" s="55"/>
      <c r="AG43" s="55"/>
      <c r="AH43" s="55"/>
      <c r="AI43" s="55"/>
      <c r="AJ43" s="55"/>
      <c r="AK43" s="55"/>
      <c r="AL43" s="55"/>
      <c r="AM43" s="55"/>
      <c r="AN43" s="53"/>
      <c r="AO43" s="55"/>
      <c r="AP43" s="51">
        <v>201116804</v>
      </c>
      <c r="AQ43" s="56">
        <f t="shared" si="0"/>
        <v>201116804</v>
      </c>
    </row>
    <row r="44" spans="1:43" s="57" customFormat="1" ht="178.5" customHeight="1" x14ac:dyDescent="0.25">
      <c r="A44" s="44">
        <v>1124</v>
      </c>
      <c r="B44" s="45" t="s">
        <v>94</v>
      </c>
      <c r="C44" s="45" t="s">
        <v>95</v>
      </c>
      <c r="D44" s="45" t="s">
        <v>97</v>
      </c>
      <c r="E44" s="44" t="s">
        <v>84</v>
      </c>
      <c r="F44" s="45" t="s">
        <v>95</v>
      </c>
      <c r="G44" s="44">
        <v>389</v>
      </c>
      <c r="H44" s="44" t="s">
        <v>85</v>
      </c>
      <c r="I44" s="45" t="s">
        <v>97</v>
      </c>
      <c r="J44" s="46" t="s">
        <v>96</v>
      </c>
      <c r="K44" s="47" t="s">
        <v>183</v>
      </c>
      <c r="L44" s="44" t="s">
        <v>184</v>
      </c>
      <c r="M44" s="47" t="s">
        <v>183</v>
      </c>
      <c r="N44" s="47" t="s">
        <v>380</v>
      </c>
      <c r="O44" s="49" t="s">
        <v>77</v>
      </c>
      <c r="P44" s="49" t="s">
        <v>316</v>
      </c>
      <c r="Q44" s="62" t="s">
        <v>182</v>
      </c>
      <c r="R44" s="44" t="s">
        <v>88</v>
      </c>
      <c r="S44" s="51">
        <v>100000000</v>
      </c>
      <c r="T44" s="51">
        <v>100000000</v>
      </c>
      <c r="U44" s="44" t="s">
        <v>81</v>
      </c>
      <c r="V44" s="44" t="s">
        <v>82</v>
      </c>
      <c r="W44" s="52" t="s">
        <v>83</v>
      </c>
      <c r="X44" s="53">
        <f t="shared" si="1"/>
        <v>0</v>
      </c>
      <c r="Y44" s="53"/>
      <c r="Z44" s="58"/>
      <c r="AA44" s="53"/>
      <c r="AB44" s="53"/>
      <c r="AC44" s="151"/>
      <c r="AD44" s="59"/>
      <c r="AE44" s="59"/>
      <c r="AF44" s="59"/>
      <c r="AG44" s="55"/>
      <c r="AH44" s="55"/>
      <c r="AI44" s="55"/>
      <c r="AJ44" s="55"/>
      <c r="AK44" s="55"/>
      <c r="AL44" s="55"/>
      <c r="AM44" s="55"/>
      <c r="AN44" s="53"/>
      <c r="AO44" s="55"/>
      <c r="AP44" s="51">
        <v>100000000</v>
      </c>
      <c r="AQ44" s="56">
        <f t="shared" si="0"/>
        <v>100000000</v>
      </c>
    </row>
    <row r="45" spans="1:43" s="57" customFormat="1" ht="179.25" customHeight="1" x14ac:dyDescent="0.25">
      <c r="A45" s="44">
        <v>1124</v>
      </c>
      <c r="B45" s="45" t="s">
        <v>94</v>
      </c>
      <c r="C45" s="45" t="s">
        <v>95</v>
      </c>
      <c r="D45" s="45">
        <v>29714303</v>
      </c>
      <c r="E45" s="44" t="s">
        <v>71</v>
      </c>
      <c r="F45" s="45" t="s">
        <v>95</v>
      </c>
      <c r="G45" s="44">
        <v>389</v>
      </c>
      <c r="H45" s="44" t="s">
        <v>72</v>
      </c>
      <c r="I45" s="45">
        <v>29714303</v>
      </c>
      <c r="J45" s="46" t="s">
        <v>96</v>
      </c>
      <c r="K45" s="47" t="s">
        <v>194</v>
      </c>
      <c r="L45" s="44" t="s">
        <v>320</v>
      </c>
      <c r="M45" s="89" t="s">
        <v>135</v>
      </c>
      <c r="N45" s="47" t="s">
        <v>434</v>
      </c>
      <c r="O45" s="99">
        <v>43072</v>
      </c>
      <c r="P45" s="49" t="s">
        <v>225</v>
      </c>
      <c r="Q45" s="75" t="s">
        <v>110</v>
      </c>
      <c r="R45" s="44" t="s">
        <v>80</v>
      </c>
      <c r="S45" s="51">
        <v>118254104</v>
      </c>
      <c r="T45" s="51">
        <v>118254104</v>
      </c>
      <c r="U45" s="44" t="s">
        <v>81</v>
      </c>
      <c r="V45" s="44" t="s">
        <v>82</v>
      </c>
      <c r="W45" s="52" t="s">
        <v>200</v>
      </c>
      <c r="X45" s="53">
        <f t="shared" si="1"/>
        <v>0</v>
      </c>
      <c r="Y45" s="53"/>
      <c r="Z45" s="54"/>
      <c r="AA45" s="53"/>
      <c r="AB45" s="53"/>
      <c r="AC45" s="53"/>
      <c r="AD45" s="53"/>
      <c r="AE45" s="55"/>
      <c r="AF45" s="55"/>
      <c r="AG45" s="55"/>
      <c r="AH45" s="55"/>
      <c r="AI45" s="55"/>
      <c r="AJ45" s="55"/>
      <c r="AK45" s="55"/>
      <c r="AL45" s="55"/>
      <c r="AM45" s="55"/>
      <c r="AN45" s="53"/>
      <c r="AO45" s="55"/>
      <c r="AP45" s="51">
        <v>118254104</v>
      </c>
      <c r="AQ45" s="56">
        <f t="shared" ref="AQ45:AQ50" si="2">SUM(AE45:AP45)</f>
        <v>118254104</v>
      </c>
    </row>
    <row r="46" spans="1:43" s="57" customFormat="1" ht="179.25" customHeight="1" x14ac:dyDescent="0.25">
      <c r="A46" s="44">
        <v>1124</v>
      </c>
      <c r="B46" s="45" t="s">
        <v>94</v>
      </c>
      <c r="C46" s="45" t="s">
        <v>95</v>
      </c>
      <c r="D46" s="45">
        <v>29714303</v>
      </c>
      <c r="E46" s="44" t="s">
        <v>84</v>
      </c>
      <c r="F46" s="45" t="s">
        <v>95</v>
      </c>
      <c r="G46" s="44">
        <v>389</v>
      </c>
      <c r="H46" s="44" t="s">
        <v>85</v>
      </c>
      <c r="I46" s="45" t="s">
        <v>98</v>
      </c>
      <c r="J46" s="46" t="s">
        <v>96</v>
      </c>
      <c r="K46" s="47" t="s">
        <v>194</v>
      </c>
      <c r="L46" s="44" t="s">
        <v>320</v>
      </c>
      <c r="M46" s="89" t="s">
        <v>135</v>
      </c>
      <c r="N46" s="47" t="s">
        <v>435</v>
      </c>
      <c r="O46" s="99">
        <v>43072</v>
      </c>
      <c r="P46" s="49" t="s">
        <v>225</v>
      </c>
      <c r="Q46" s="75" t="s">
        <v>110</v>
      </c>
      <c r="R46" s="44" t="s">
        <v>88</v>
      </c>
      <c r="S46" s="51">
        <v>50000000</v>
      </c>
      <c r="T46" s="51">
        <v>50000000</v>
      </c>
      <c r="U46" s="44" t="s">
        <v>81</v>
      </c>
      <c r="V46" s="44" t="s">
        <v>82</v>
      </c>
      <c r="W46" s="52" t="s">
        <v>200</v>
      </c>
      <c r="X46" s="53">
        <f>S46-T46</f>
        <v>0</v>
      </c>
      <c r="Y46" s="53"/>
      <c r="Z46" s="54"/>
      <c r="AA46" s="53"/>
      <c r="AB46" s="53"/>
      <c r="AC46" s="53"/>
      <c r="AD46" s="53"/>
      <c r="AE46" s="55"/>
      <c r="AF46" s="55"/>
      <c r="AG46" s="55"/>
      <c r="AH46" s="55"/>
      <c r="AI46" s="55"/>
      <c r="AJ46" s="55"/>
      <c r="AK46" s="55"/>
      <c r="AL46" s="55"/>
      <c r="AM46" s="55"/>
      <c r="AN46" s="53"/>
      <c r="AO46" s="55"/>
      <c r="AP46" s="51">
        <v>50000000</v>
      </c>
      <c r="AQ46" s="56">
        <f t="shared" si="2"/>
        <v>50000000</v>
      </c>
    </row>
    <row r="47" spans="1:43" s="57" customFormat="1" ht="179.25" customHeight="1" x14ac:dyDescent="0.25">
      <c r="A47" s="44">
        <v>1124</v>
      </c>
      <c r="B47" s="45" t="s">
        <v>94</v>
      </c>
      <c r="C47" s="45" t="s">
        <v>95</v>
      </c>
      <c r="D47" s="45">
        <v>29714303</v>
      </c>
      <c r="E47" s="44" t="s">
        <v>71</v>
      </c>
      <c r="F47" s="45" t="s">
        <v>95</v>
      </c>
      <c r="G47" s="44">
        <v>389</v>
      </c>
      <c r="H47" s="44" t="s">
        <v>72</v>
      </c>
      <c r="I47" s="45">
        <v>29714303</v>
      </c>
      <c r="J47" s="46" t="s">
        <v>96</v>
      </c>
      <c r="K47" s="47" t="s">
        <v>194</v>
      </c>
      <c r="L47" s="44" t="s">
        <v>320</v>
      </c>
      <c r="M47" s="89" t="s">
        <v>135</v>
      </c>
      <c r="N47" s="47" t="s">
        <v>441</v>
      </c>
      <c r="O47" s="99">
        <v>43072</v>
      </c>
      <c r="P47" s="49" t="s">
        <v>225</v>
      </c>
      <c r="Q47" s="75" t="s">
        <v>110</v>
      </c>
      <c r="R47" s="44" t="s">
        <v>80</v>
      </c>
      <c r="S47" s="51">
        <v>75140440</v>
      </c>
      <c r="T47" s="51">
        <v>75140440</v>
      </c>
      <c r="U47" s="44" t="s">
        <v>81</v>
      </c>
      <c r="V47" s="44" t="s">
        <v>82</v>
      </c>
      <c r="W47" s="52" t="s">
        <v>442</v>
      </c>
      <c r="X47" s="53">
        <f>S47-T47</f>
        <v>0</v>
      </c>
      <c r="Y47" s="53"/>
      <c r="Z47" s="54"/>
      <c r="AA47" s="53"/>
      <c r="AB47" s="53"/>
      <c r="AC47" s="53"/>
      <c r="AD47" s="53"/>
      <c r="AE47" s="55"/>
      <c r="AF47" s="55"/>
      <c r="AG47" s="55"/>
      <c r="AH47" s="55"/>
      <c r="AI47" s="55"/>
      <c r="AJ47" s="55"/>
      <c r="AK47" s="55"/>
      <c r="AL47" s="55"/>
      <c r="AM47" s="55"/>
      <c r="AN47" s="53"/>
      <c r="AO47" s="55"/>
      <c r="AP47" s="51">
        <v>75140440</v>
      </c>
      <c r="AQ47" s="56">
        <f t="shared" si="2"/>
        <v>75140440</v>
      </c>
    </row>
    <row r="48" spans="1:43" s="57" customFormat="1" ht="179.25" customHeight="1" x14ac:dyDescent="0.25">
      <c r="A48" s="44">
        <v>1124</v>
      </c>
      <c r="B48" s="45" t="s">
        <v>94</v>
      </c>
      <c r="C48" s="45" t="s">
        <v>95</v>
      </c>
      <c r="D48" s="45">
        <v>29714303</v>
      </c>
      <c r="E48" s="44" t="s">
        <v>84</v>
      </c>
      <c r="F48" s="45" t="s">
        <v>95</v>
      </c>
      <c r="G48" s="44">
        <v>389</v>
      </c>
      <c r="H48" s="44" t="s">
        <v>85</v>
      </c>
      <c r="I48" s="45" t="s">
        <v>98</v>
      </c>
      <c r="J48" s="46" t="s">
        <v>96</v>
      </c>
      <c r="K48" s="47" t="s">
        <v>194</v>
      </c>
      <c r="L48" s="44" t="s">
        <v>320</v>
      </c>
      <c r="M48" s="89" t="s">
        <v>135</v>
      </c>
      <c r="N48" s="47" t="s">
        <v>441</v>
      </c>
      <c r="O48" s="99">
        <v>43072</v>
      </c>
      <c r="P48" s="49" t="s">
        <v>225</v>
      </c>
      <c r="Q48" s="75" t="s">
        <v>110</v>
      </c>
      <c r="R48" s="44" t="s">
        <v>88</v>
      </c>
      <c r="S48" s="51">
        <v>85573060</v>
      </c>
      <c r="T48" s="51">
        <v>85573060</v>
      </c>
      <c r="U48" s="44" t="s">
        <v>81</v>
      </c>
      <c r="V48" s="44" t="s">
        <v>82</v>
      </c>
      <c r="W48" s="52" t="s">
        <v>442</v>
      </c>
      <c r="X48" s="53">
        <f>S48-T48</f>
        <v>0</v>
      </c>
      <c r="Y48" s="53"/>
      <c r="Z48" s="54"/>
      <c r="AA48" s="53"/>
      <c r="AB48" s="53"/>
      <c r="AC48" s="53"/>
      <c r="AD48" s="53"/>
      <c r="AE48" s="55"/>
      <c r="AF48" s="55"/>
      <c r="AG48" s="55"/>
      <c r="AH48" s="55"/>
      <c r="AI48" s="55"/>
      <c r="AJ48" s="55"/>
      <c r="AK48" s="55"/>
      <c r="AL48" s="55"/>
      <c r="AM48" s="55"/>
      <c r="AN48" s="53"/>
      <c r="AO48" s="55"/>
      <c r="AP48" s="51">
        <v>85573060</v>
      </c>
      <c r="AQ48" s="56">
        <f t="shared" si="2"/>
        <v>85573060</v>
      </c>
    </row>
    <row r="49" spans="1:43" s="57" customFormat="1" ht="179.25" customHeight="1" x14ac:dyDescent="0.25">
      <c r="A49" s="44">
        <v>1124</v>
      </c>
      <c r="B49" s="45" t="s">
        <v>94</v>
      </c>
      <c r="C49" s="45" t="s">
        <v>95</v>
      </c>
      <c r="D49" s="45">
        <v>29714303</v>
      </c>
      <c r="E49" s="44" t="s">
        <v>71</v>
      </c>
      <c r="F49" s="45" t="s">
        <v>95</v>
      </c>
      <c r="G49" s="44">
        <v>389</v>
      </c>
      <c r="H49" s="44" t="s">
        <v>72</v>
      </c>
      <c r="I49" s="45">
        <v>29714303</v>
      </c>
      <c r="J49" s="46" t="s">
        <v>96</v>
      </c>
      <c r="K49" s="47" t="s">
        <v>194</v>
      </c>
      <c r="L49" s="44" t="s">
        <v>320</v>
      </c>
      <c r="M49" s="89" t="s">
        <v>135</v>
      </c>
      <c r="N49" s="47" t="s">
        <v>443</v>
      </c>
      <c r="O49" s="99">
        <v>43072</v>
      </c>
      <c r="P49" s="49" t="s">
        <v>225</v>
      </c>
      <c r="Q49" s="75" t="s">
        <v>110</v>
      </c>
      <c r="R49" s="44" t="s">
        <v>80</v>
      </c>
      <c r="S49" s="51">
        <v>105488652</v>
      </c>
      <c r="T49" s="51">
        <v>105488652</v>
      </c>
      <c r="U49" s="44" t="s">
        <v>81</v>
      </c>
      <c r="V49" s="44" t="s">
        <v>82</v>
      </c>
      <c r="W49" s="52" t="s">
        <v>444</v>
      </c>
      <c r="X49" s="53">
        <f>S49-T49</f>
        <v>0</v>
      </c>
      <c r="Y49" s="53"/>
      <c r="Z49" s="54"/>
      <c r="AA49" s="53"/>
      <c r="AB49" s="53"/>
      <c r="AC49" s="53"/>
      <c r="AD49" s="53"/>
      <c r="AE49" s="55"/>
      <c r="AF49" s="55"/>
      <c r="AG49" s="55"/>
      <c r="AH49" s="55"/>
      <c r="AI49" s="55"/>
      <c r="AJ49" s="55"/>
      <c r="AK49" s="55"/>
      <c r="AL49" s="55"/>
      <c r="AM49" s="55"/>
      <c r="AN49" s="53"/>
      <c r="AO49" s="55"/>
      <c r="AP49" s="51">
        <v>105488652</v>
      </c>
      <c r="AQ49" s="56">
        <f t="shared" si="2"/>
        <v>105488652</v>
      </c>
    </row>
    <row r="50" spans="1:43" s="57" customFormat="1" ht="179.25" customHeight="1" x14ac:dyDescent="0.25">
      <c r="A50" s="44">
        <v>1124</v>
      </c>
      <c r="B50" s="45" t="s">
        <v>94</v>
      </c>
      <c r="C50" s="45" t="s">
        <v>95</v>
      </c>
      <c r="D50" s="45">
        <v>29714303</v>
      </c>
      <c r="E50" s="44" t="s">
        <v>84</v>
      </c>
      <c r="F50" s="45" t="s">
        <v>95</v>
      </c>
      <c r="G50" s="44">
        <v>389</v>
      </c>
      <c r="H50" s="44" t="s">
        <v>85</v>
      </c>
      <c r="I50" s="45" t="s">
        <v>98</v>
      </c>
      <c r="J50" s="46" t="s">
        <v>96</v>
      </c>
      <c r="K50" s="47" t="s">
        <v>194</v>
      </c>
      <c r="L50" s="44" t="s">
        <v>320</v>
      </c>
      <c r="M50" s="89" t="s">
        <v>135</v>
      </c>
      <c r="N50" s="47" t="s">
        <v>443</v>
      </c>
      <c r="O50" s="99">
        <v>43072</v>
      </c>
      <c r="P50" s="49" t="s">
        <v>225</v>
      </c>
      <c r="Q50" s="75" t="s">
        <v>110</v>
      </c>
      <c r="R50" s="44" t="s">
        <v>88</v>
      </c>
      <c r="S50" s="51">
        <v>89648607</v>
      </c>
      <c r="T50" s="51">
        <v>89648607</v>
      </c>
      <c r="U50" s="44" t="s">
        <v>81</v>
      </c>
      <c r="V50" s="44" t="s">
        <v>82</v>
      </c>
      <c r="W50" s="52" t="s">
        <v>445</v>
      </c>
      <c r="X50" s="53">
        <f>S50-T50</f>
        <v>0</v>
      </c>
      <c r="Y50" s="53"/>
      <c r="Z50" s="54"/>
      <c r="AA50" s="53"/>
      <c r="AB50" s="53"/>
      <c r="AC50" s="53"/>
      <c r="AD50" s="53"/>
      <c r="AE50" s="55"/>
      <c r="AF50" s="55"/>
      <c r="AG50" s="55"/>
      <c r="AH50" s="55"/>
      <c r="AI50" s="55"/>
      <c r="AJ50" s="55"/>
      <c r="AK50" s="55"/>
      <c r="AL50" s="55"/>
      <c r="AM50" s="55"/>
      <c r="AN50" s="53"/>
      <c r="AO50" s="55"/>
      <c r="AP50" s="51">
        <v>89648607</v>
      </c>
      <c r="AQ50" s="56">
        <f t="shared" si="2"/>
        <v>89648607</v>
      </c>
    </row>
    <row r="51" spans="1:43" s="57" customFormat="1" ht="183" customHeight="1" x14ac:dyDescent="0.25">
      <c r="A51" s="44">
        <v>1124</v>
      </c>
      <c r="B51" s="45" t="s">
        <v>94</v>
      </c>
      <c r="C51" s="45" t="s">
        <v>95</v>
      </c>
      <c r="D51" s="45" t="s">
        <v>98</v>
      </c>
      <c r="E51" s="44" t="s">
        <v>84</v>
      </c>
      <c r="F51" s="45" t="s">
        <v>95</v>
      </c>
      <c r="G51" s="44">
        <v>389</v>
      </c>
      <c r="H51" s="44" t="s">
        <v>85</v>
      </c>
      <c r="I51" s="45" t="s">
        <v>98</v>
      </c>
      <c r="J51" s="46" t="s">
        <v>96</v>
      </c>
      <c r="K51" s="47" t="s">
        <v>183</v>
      </c>
      <c r="L51" s="44" t="s">
        <v>319</v>
      </c>
      <c r="M51" s="47" t="s">
        <v>183</v>
      </c>
      <c r="N51" s="153" t="s">
        <v>382</v>
      </c>
      <c r="O51" s="49" t="s">
        <v>77</v>
      </c>
      <c r="P51" s="49" t="s">
        <v>316</v>
      </c>
      <c r="Q51" s="63" t="s">
        <v>182</v>
      </c>
      <c r="R51" s="44" t="s">
        <v>88</v>
      </c>
      <c r="S51" s="51">
        <v>374778333</v>
      </c>
      <c r="T51" s="51">
        <v>374778333</v>
      </c>
      <c r="U51" s="44" t="s">
        <v>81</v>
      </c>
      <c r="V51" s="44" t="s">
        <v>82</v>
      </c>
      <c r="W51" s="52" t="s">
        <v>83</v>
      </c>
      <c r="X51" s="53">
        <f t="shared" si="1"/>
        <v>0</v>
      </c>
      <c r="Y51" s="53"/>
      <c r="Z51" s="58"/>
      <c r="AA51" s="53"/>
      <c r="AB51" s="53"/>
      <c r="AC51" s="151"/>
      <c r="AD51" s="151"/>
      <c r="AE51" s="151"/>
      <c r="AF51" s="151"/>
      <c r="AG51" s="55"/>
      <c r="AH51" s="55"/>
      <c r="AI51" s="55"/>
      <c r="AJ51" s="55"/>
      <c r="AK51" s="55"/>
      <c r="AL51" s="55"/>
      <c r="AM51" s="55"/>
      <c r="AN51" s="55"/>
      <c r="AO51" s="55"/>
      <c r="AP51" s="51">
        <v>374778333</v>
      </c>
      <c r="AQ51" s="56">
        <f t="shared" si="0"/>
        <v>374778333</v>
      </c>
    </row>
    <row r="52" spans="1:43" s="57" customFormat="1" ht="141" customHeight="1" x14ac:dyDescent="0.25">
      <c r="A52" s="44">
        <v>1124</v>
      </c>
      <c r="B52" s="45" t="s">
        <v>99</v>
      </c>
      <c r="C52" s="45" t="s">
        <v>100</v>
      </c>
      <c r="D52" s="45">
        <v>29702701</v>
      </c>
      <c r="E52" s="44" t="s">
        <v>71</v>
      </c>
      <c r="F52" s="45" t="s">
        <v>100</v>
      </c>
      <c r="G52" s="44">
        <v>393</v>
      </c>
      <c r="H52" s="44" t="s">
        <v>72</v>
      </c>
      <c r="I52" s="45">
        <v>29702701</v>
      </c>
      <c r="J52" s="46" t="s">
        <v>101</v>
      </c>
      <c r="K52" s="47" t="s">
        <v>185</v>
      </c>
      <c r="L52" s="44" t="s">
        <v>186</v>
      </c>
      <c r="M52" s="47" t="s">
        <v>102</v>
      </c>
      <c r="N52" s="153" t="s">
        <v>382</v>
      </c>
      <c r="O52" s="49" t="s">
        <v>77</v>
      </c>
      <c r="P52" s="49" t="s">
        <v>240</v>
      </c>
      <c r="Q52" s="50" t="s">
        <v>79</v>
      </c>
      <c r="R52" s="44" t="s">
        <v>80</v>
      </c>
      <c r="S52" s="51">
        <v>200000000</v>
      </c>
      <c r="T52" s="51">
        <v>200000000</v>
      </c>
      <c r="U52" s="44" t="s">
        <v>81</v>
      </c>
      <c r="V52" s="44" t="s">
        <v>82</v>
      </c>
      <c r="W52" s="52" t="s">
        <v>83</v>
      </c>
      <c r="X52" s="53">
        <v>7000084386</v>
      </c>
      <c r="Y52" s="53">
        <v>4500026935</v>
      </c>
      <c r="Z52" s="54">
        <v>1650000000</v>
      </c>
      <c r="AA52" s="53">
        <v>48</v>
      </c>
      <c r="AB52" s="53" t="s">
        <v>287</v>
      </c>
      <c r="AC52" s="53"/>
      <c r="AD52" s="53"/>
      <c r="AE52" s="55"/>
      <c r="AF52" s="55"/>
      <c r="AG52" s="55"/>
      <c r="AH52" s="55"/>
      <c r="AI52" s="55"/>
      <c r="AJ52" s="55"/>
      <c r="AK52" s="55">
        <v>35000000</v>
      </c>
      <c r="AM52" s="55">
        <v>30000000</v>
      </c>
      <c r="AN52" s="64">
        <v>60000000</v>
      </c>
      <c r="AO52" s="55"/>
      <c r="AP52" s="51">
        <v>75000000</v>
      </c>
      <c r="AQ52" s="56">
        <f t="shared" si="0"/>
        <v>200000000</v>
      </c>
    </row>
    <row r="53" spans="1:43" s="57" customFormat="1" ht="72.75" customHeight="1" x14ac:dyDescent="0.25">
      <c r="A53" s="44">
        <v>1124</v>
      </c>
      <c r="B53" s="45" t="s">
        <v>99</v>
      </c>
      <c r="C53" s="45" t="s">
        <v>100</v>
      </c>
      <c r="D53" s="45">
        <v>29702701</v>
      </c>
      <c r="E53" s="44" t="s">
        <v>84</v>
      </c>
      <c r="F53" s="45" t="s">
        <v>100</v>
      </c>
      <c r="G53" s="44">
        <v>393</v>
      </c>
      <c r="H53" s="44" t="s">
        <v>72</v>
      </c>
      <c r="I53" s="45">
        <v>29702701</v>
      </c>
      <c r="J53" s="46" t="s">
        <v>101</v>
      </c>
      <c r="K53" s="47" t="s">
        <v>185</v>
      </c>
      <c r="L53" s="44" t="s">
        <v>186</v>
      </c>
      <c r="M53" s="47" t="s">
        <v>76</v>
      </c>
      <c r="N53" s="48" t="s">
        <v>383</v>
      </c>
      <c r="O53" s="49" t="s">
        <v>77</v>
      </c>
      <c r="P53" s="49" t="s">
        <v>240</v>
      </c>
      <c r="Q53" s="44" t="s">
        <v>93</v>
      </c>
      <c r="R53" s="44" t="s">
        <v>88</v>
      </c>
      <c r="S53" s="51">
        <v>1300000000</v>
      </c>
      <c r="T53" s="51">
        <v>1300000000</v>
      </c>
      <c r="U53" s="44" t="s">
        <v>81</v>
      </c>
      <c r="V53" s="44" t="s">
        <v>82</v>
      </c>
      <c r="W53" s="52" t="s">
        <v>83</v>
      </c>
      <c r="X53" s="53">
        <v>7000084386</v>
      </c>
      <c r="Y53" s="53">
        <v>4500026935</v>
      </c>
      <c r="Z53" s="54">
        <v>1650000000</v>
      </c>
      <c r="AA53" s="53">
        <v>48</v>
      </c>
      <c r="AB53" s="53" t="s">
        <v>287</v>
      </c>
      <c r="AC53" s="151"/>
      <c r="AD53" s="151"/>
      <c r="AE53" s="151"/>
      <c r="AF53" s="151"/>
      <c r="AG53" s="55"/>
      <c r="AH53" s="55"/>
      <c r="AI53" s="55"/>
      <c r="AJ53" s="55"/>
      <c r="AK53" s="55">
        <v>390000000</v>
      </c>
      <c r="AM53" s="55">
        <v>520000000</v>
      </c>
      <c r="AN53" s="55">
        <v>390000000</v>
      </c>
      <c r="AO53" s="55"/>
      <c r="AP53" s="51"/>
      <c r="AQ53" s="56">
        <f t="shared" si="0"/>
        <v>1300000000</v>
      </c>
    </row>
    <row r="54" spans="1:43" s="57" customFormat="1" ht="69" customHeight="1" x14ac:dyDescent="0.25">
      <c r="A54" s="44">
        <v>1124</v>
      </c>
      <c r="B54" s="45" t="s">
        <v>103</v>
      </c>
      <c r="C54" s="45" t="s">
        <v>107</v>
      </c>
      <c r="D54" s="45">
        <v>29703401</v>
      </c>
      <c r="E54" s="44" t="s">
        <v>71</v>
      </c>
      <c r="F54" s="45" t="s">
        <v>107</v>
      </c>
      <c r="G54" s="44">
        <v>394</v>
      </c>
      <c r="H54" s="44" t="s">
        <v>72</v>
      </c>
      <c r="I54" s="45">
        <v>29703401</v>
      </c>
      <c r="J54" s="46" t="s">
        <v>104</v>
      </c>
      <c r="K54" s="47" t="s">
        <v>105</v>
      </c>
      <c r="L54" s="68" t="s">
        <v>109</v>
      </c>
      <c r="M54" s="47" t="s">
        <v>262</v>
      </c>
      <c r="N54" s="48" t="s">
        <v>384</v>
      </c>
      <c r="O54" s="65" t="s">
        <v>108</v>
      </c>
      <c r="P54" s="49" t="s">
        <v>232</v>
      </c>
      <c r="Q54" s="50" t="s">
        <v>79</v>
      </c>
      <c r="R54" s="44" t="s">
        <v>80</v>
      </c>
      <c r="S54" s="51">
        <v>100000000</v>
      </c>
      <c r="T54" s="51">
        <v>100000000</v>
      </c>
      <c r="U54" s="44" t="s">
        <v>81</v>
      </c>
      <c r="V54" s="44" t="s">
        <v>82</v>
      </c>
      <c r="W54" s="52" t="s">
        <v>106</v>
      </c>
      <c r="X54" s="53">
        <v>7000088684</v>
      </c>
      <c r="Y54" s="53">
        <v>4500027908</v>
      </c>
      <c r="Z54" s="58">
        <v>30595688</v>
      </c>
      <c r="AA54" s="53">
        <v>75</v>
      </c>
      <c r="AB54" s="53" t="s">
        <v>451</v>
      </c>
      <c r="AC54" s="53"/>
      <c r="AD54" s="53"/>
      <c r="AE54" s="55"/>
      <c r="AF54" s="55"/>
      <c r="AG54" s="55"/>
      <c r="AH54" s="55"/>
      <c r="AI54" s="55"/>
      <c r="AJ54" s="55"/>
      <c r="AK54" s="55"/>
      <c r="AM54" s="55"/>
      <c r="AN54" s="55"/>
      <c r="AO54" s="55"/>
      <c r="AP54" s="55">
        <v>99538348</v>
      </c>
      <c r="AQ54" s="56">
        <f t="shared" si="0"/>
        <v>99538348</v>
      </c>
    </row>
    <row r="55" spans="1:43" s="57" customFormat="1" ht="69" customHeight="1" x14ac:dyDescent="0.25">
      <c r="A55" s="44">
        <v>1124</v>
      </c>
      <c r="B55" s="45" t="s">
        <v>103</v>
      </c>
      <c r="C55" s="45" t="s">
        <v>107</v>
      </c>
      <c r="D55" s="45">
        <v>29703401</v>
      </c>
      <c r="E55" s="44" t="s">
        <v>71</v>
      </c>
      <c r="F55" s="45" t="s">
        <v>107</v>
      </c>
      <c r="G55" s="44">
        <v>394</v>
      </c>
      <c r="H55" s="44" t="s">
        <v>72</v>
      </c>
      <c r="I55" s="45">
        <v>29703401</v>
      </c>
      <c r="J55" s="46" t="s">
        <v>104</v>
      </c>
      <c r="K55" s="47" t="s">
        <v>105</v>
      </c>
      <c r="L55" s="44">
        <v>94131503</v>
      </c>
      <c r="M55" s="47" t="s">
        <v>105</v>
      </c>
      <c r="N55" s="48" t="s">
        <v>386</v>
      </c>
      <c r="O55" s="65" t="s">
        <v>108</v>
      </c>
      <c r="P55" s="49" t="s">
        <v>318</v>
      </c>
      <c r="Q55" s="50" t="s">
        <v>79</v>
      </c>
      <c r="R55" s="44" t="s">
        <v>80</v>
      </c>
      <c r="S55" s="51">
        <v>100000000</v>
      </c>
      <c r="T55" s="51">
        <v>100000000</v>
      </c>
      <c r="U55" s="44" t="s">
        <v>81</v>
      </c>
      <c r="V55" s="44" t="s">
        <v>82</v>
      </c>
      <c r="W55" s="52" t="s">
        <v>106</v>
      </c>
      <c r="X55" s="53">
        <f>S55-T55</f>
        <v>0</v>
      </c>
      <c r="Y55" s="53"/>
      <c r="Z55" s="58"/>
      <c r="AA55" s="53"/>
      <c r="AB55" s="53"/>
      <c r="AC55" s="53"/>
      <c r="AD55" s="53"/>
      <c r="AE55" s="55"/>
      <c r="AF55" s="55"/>
      <c r="AG55" s="55"/>
      <c r="AH55" s="55"/>
      <c r="AI55" s="55"/>
      <c r="AJ55" s="55"/>
      <c r="AK55" s="55"/>
      <c r="AL55" s="55"/>
      <c r="AM55" s="55"/>
      <c r="AN55" s="55">
        <v>100000000</v>
      </c>
      <c r="AO55" s="55"/>
      <c r="AP55" s="51"/>
      <c r="AQ55" s="56">
        <f t="shared" si="0"/>
        <v>100000000</v>
      </c>
    </row>
    <row r="56" spans="1:43" s="57" customFormat="1" ht="69" customHeight="1" x14ac:dyDescent="0.25">
      <c r="A56" s="44">
        <v>1124</v>
      </c>
      <c r="B56" s="45" t="s">
        <v>103</v>
      </c>
      <c r="C56" s="45" t="s">
        <v>107</v>
      </c>
      <c r="D56" s="45">
        <v>29703401</v>
      </c>
      <c r="E56" s="44" t="s">
        <v>71</v>
      </c>
      <c r="F56" s="45" t="s">
        <v>107</v>
      </c>
      <c r="G56" s="44">
        <v>394</v>
      </c>
      <c r="H56" s="44" t="s">
        <v>72</v>
      </c>
      <c r="I56" s="45">
        <v>29703401</v>
      </c>
      <c r="J56" s="46" t="s">
        <v>104</v>
      </c>
      <c r="K56" s="47" t="s">
        <v>358</v>
      </c>
      <c r="L56" s="44">
        <v>43211508</v>
      </c>
      <c r="M56" s="47" t="s">
        <v>359</v>
      </c>
      <c r="N56" s="48" t="s">
        <v>385</v>
      </c>
      <c r="O56" s="65" t="s">
        <v>360</v>
      </c>
      <c r="P56" s="49" t="s">
        <v>318</v>
      </c>
      <c r="Q56" s="50" t="s">
        <v>110</v>
      </c>
      <c r="R56" s="44" t="s">
        <v>80</v>
      </c>
      <c r="S56" s="51">
        <v>200000000</v>
      </c>
      <c r="T56" s="51">
        <v>200000000</v>
      </c>
      <c r="U56" s="44" t="s">
        <v>81</v>
      </c>
      <c r="V56" s="44" t="s">
        <v>82</v>
      </c>
      <c r="W56" s="52" t="s">
        <v>106</v>
      </c>
      <c r="X56" s="53">
        <v>700008775</v>
      </c>
      <c r="Y56" s="53">
        <v>4500028761</v>
      </c>
      <c r="Z56" s="66">
        <v>192241337</v>
      </c>
      <c r="AA56" s="53">
        <v>106</v>
      </c>
      <c r="AB56" s="53" t="s">
        <v>452</v>
      </c>
      <c r="AC56" s="53"/>
      <c r="AD56" s="53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51">
        <v>192241337</v>
      </c>
      <c r="AQ56" s="56">
        <v>200000000</v>
      </c>
    </row>
    <row r="57" spans="1:43" s="57" customFormat="1" ht="69" customHeight="1" x14ac:dyDescent="0.25">
      <c r="A57" s="44">
        <v>1124</v>
      </c>
      <c r="B57" s="45" t="s">
        <v>103</v>
      </c>
      <c r="C57" s="45" t="s">
        <v>107</v>
      </c>
      <c r="D57" s="45">
        <v>29703401</v>
      </c>
      <c r="E57" s="44" t="s">
        <v>71</v>
      </c>
      <c r="F57" s="45" t="s">
        <v>107</v>
      </c>
      <c r="G57" s="44">
        <v>394</v>
      </c>
      <c r="H57" s="44" t="s">
        <v>72</v>
      </c>
      <c r="I57" s="45">
        <v>29703401</v>
      </c>
      <c r="J57" s="46" t="s">
        <v>104</v>
      </c>
      <c r="K57" s="47" t="s">
        <v>105</v>
      </c>
      <c r="L57" s="44">
        <v>94131503</v>
      </c>
      <c r="M57" s="47" t="s">
        <v>105</v>
      </c>
      <c r="N57" s="48" t="s">
        <v>386</v>
      </c>
      <c r="O57" s="65" t="s">
        <v>330</v>
      </c>
      <c r="P57" s="49" t="s">
        <v>212</v>
      </c>
      <c r="Q57" s="50" t="s">
        <v>110</v>
      </c>
      <c r="R57" s="44" t="s">
        <v>80</v>
      </c>
      <c r="S57" s="51">
        <v>300000000</v>
      </c>
      <c r="T57" s="51">
        <v>300000000</v>
      </c>
      <c r="U57" s="44" t="s">
        <v>81</v>
      </c>
      <c r="V57" s="44" t="s">
        <v>82</v>
      </c>
      <c r="W57" s="52" t="s">
        <v>106</v>
      </c>
      <c r="X57" s="53"/>
      <c r="Y57" s="53"/>
      <c r="Z57" s="58"/>
      <c r="AA57" s="53"/>
      <c r="AB57" s="53"/>
      <c r="AC57" s="53"/>
      <c r="AD57" s="53"/>
      <c r="AE57" s="55"/>
      <c r="AF57" s="55"/>
      <c r="AG57" s="55"/>
      <c r="AH57" s="55"/>
      <c r="AI57" s="55"/>
      <c r="AJ57" s="55"/>
      <c r="AK57" s="55"/>
      <c r="AL57" s="55"/>
      <c r="AM57" s="55"/>
      <c r="AN57" s="55">
        <v>150000000</v>
      </c>
      <c r="AO57" s="55"/>
      <c r="AP57" s="51">
        <v>150000000</v>
      </c>
      <c r="AQ57" s="56">
        <f t="shared" si="0"/>
        <v>300000000</v>
      </c>
    </row>
    <row r="58" spans="1:43" s="57" customFormat="1" ht="77.25" customHeight="1" thickBot="1" x14ac:dyDescent="0.3">
      <c r="A58" s="44">
        <v>1124</v>
      </c>
      <c r="B58" s="45" t="s">
        <v>103</v>
      </c>
      <c r="C58" s="45" t="s">
        <v>107</v>
      </c>
      <c r="D58" s="45">
        <v>29703402</v>
      </c>
      <c r="E58" s="44" t="s">
        <v>71</v>
      </c>
      <c r="F58" s="45" t="s">
        <v>107</v>
      </c>
      <c r="G58" s="44">
        <v>394</v>
      </c>
      <c r="H58" s="44" t="s">
        <v>72</v>
      </c>
      <c r="I58" s="45">
        <v>29703402</v>
      </c>
      <c r="J58" s="46" t="s">
        <v>104</v>
      </c>
      <c r="K58" s="47" t="s">
        <v>105</v>
      </c>
      <c r="L58" s="68" t="s">
        <v>109</v>
      </c>
      <c r="M58" s="47" t="s">
        <v>262</v>
      </c>
      <c r="N58" s="48" t="s">
        <v>384</v>
      </c>
      <c r="O58" s="65" t="s">
        <v>108</v>
      </c>
      <c r="P58" s="49" t="s">
        <v>318</v>
      </c>
      <c r="Q58" s="69" t="s">
        <v>110</v>
      </c>
      <c r="R58" s="44" t="s">
        <v>80</v>
      </c>
      <c r="S58" s="51">
        <v>206616000</v>
      </c>
      <c r="T58" s="51">
        <v>206616000</v>
      </c>
      <c r="U58" s="44" t="s">
        <v>81</v>
      </c>
      <c r="V58" s="44" t="s">
        <v>82</v>
      </c>
      <c r="W58" s="52" t="s">
        <v>106</v>
      </c>
      <c r="X58" s="53">
        <v>7000088684</v>
      </c>
      <c r="Y58" s="53">
        <v>4500027908</v>
      </c>
      <c r="Z58" s="58">
        <v>30595688</v>
      </c>
      <c r="AA58" s="53">
        <v>75</v>
      </c>
      <c r="AB58" s="53" t="s">
        <v>451</v>
      </c>
      <c r="AC58" s="53"/>
      <c r="AD58" s="53"/>
      <c r="AE58" s="55"/>
      <c r="AF58" s="55"/>
      <c r="AG58" s="55"/>
      <c r="AH58" s="55"/>
      <c r="AI58" s="55"/>
      <c r="AJ58" s="55"/>
      <c r="AK58" s="51"/>
      <c r="AL58" s="51"/>
      <c r="AM58" s="55"/>
      <c r="AN58" s="55"/>
      <c r="AO58" s="55"/>
      <c r="AP58" s="55">
        <v>206417840</v>
      </c>
      <c r="AQ58" s="56">
        <f t="shared" si="0"/>
        <v>206417840</v>
      </c>
    </row>
    <row r="59" spans="1:43" s="57" customFormat="1" ht="77.25" customHeight="1" thickBot="1" x14ac:dyDescent="0.3">
      <c r="A59" s="44">
        <v>1124</v>
      </c>
      <c r="B59" s="45" t="s">
        <v>111</v>
      </c>
      <c r="C59" s="45" t="s">
        <v>95</v>
      </c>
      <c r="D59" s="45">
        <v>29703404</v>
      </c>
      <c r="E59" s="44" t="s">
        <v>71</v>
      </c>
      <c r="F59" s="45" t="s">
        <v>95</v>
      </c>
      <c r="G59" s="44">
        <v>395</v>
      </c>
      <c r="H59" s="44" t="s">
        <v>72</v>
      </c>
      <c r="I59" s="45">
        <v>29703404</v>
      </c>
      <c r="J59" s="46" t="s">
        <v>104</v>
      </c>
      <c r="K59" s="70" t="s">
        <v>105</v>
      </c>
      <c r="L59" s="71">
        <v>94131503</v>
      </c>
      <c r="M59" s="70" t="s">
        <v>105</v>
      </c>
      <c r="N59" s="172" t="s">
        <v>387</v>
      </c>
      <c r="O59" s="72" t="s">
        <v>108</v>
      </c>
      <c r="P59" s="49" t="s">
        <v>232</v>
      </c>
      <c r="Q59" s="73" t="s">
        <v>110</v>
      </c>
      <c r="R59" s="44" t="s">
        <v>80</v>
      </c>
      <c r="S59" s="51">
        <v>100000000</v>
      </c>
      <c r="T59" s="51">
        <v>100000000</v>
      </c>
      <c r="U59" s="44" t="s">
        <v>81</v>
      </c>
      <c r="V59" s="44" t="s">
        <v>82</v>
      </c>
      <c r="W59" s="52" t="s">
        <v>106</v>
      </c>
      <c r="X59" s="53">
        <v>7000087766</v>
      </c>
      <c r="Y59" s="53">
        <v>4500028339</v>
      </c>
      <c r="Z59" s="58">
        <v>100000000</v>
      </c>
      <c r="AA59" s="53">
        <v>96</v>
      </c>
      <c r="AB59" s="53" t="s">
        <v>453</v>
      </c>
      <c r="AC59" s="53"/>
      <c r="AD59" s="53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1">
        <v>100000000</v>
      </c>
      <c r="AQ59" s="56">
        <f t="shared" si="0"/>
        <v>100000000</v>
      </c>
    </row>
    <row r="60" spans="1:43" s="57" customFormat="1" ht="132.75" customHeight="1" thickBot="1" x14ac:dyDescent="0.3">
      <c r="A60" s="44">
        <v>1124</v>
      </c>
      <c r="B60" s="45" t="s">
        <v>112</v>
      </c>
      <c r="C60" s="45" t="s">
        <v>95</v>
      </c>
      <c r="D60" s="45">
        <v>29702601</v>
      </c>
      <c r="E60" s="74" t="s">
        <v>71</v>
      </c>
      <c r="F60" s="45" t="s">
        <v>95</v>
      </c>
      <c r="G60" s="44">
        <v>396</v>
      </c>
      <c r="H60" s="44" t="s">
        <v>72</v>
      </c>
      <c r="I60" s="45">
        <v>29702601</v>
      </c>
      <c r="J60" s="46" t="s">
        <v>113</v>
      </c>
      <c r="K60" s="47" t="s">
        <v>187</v>
      </c>
      <c r="L60" s="44" t="s">
        <v>188</v>
      </c>
      <c r="M60" s="47" t="s">
        <v>114</v>
      </c>
      <c r="N60" s="172" t="s">
        <v>387</v>
      </c>
      <c r="O60" s="49" t="s">
        <v>77</v>
      </c>
      <c r="P60" s="49" t="s">
        <v>212</v>
      </c>
      <c r="Q60" s="50" t="s">
        <v>79</v>
      </c>
      <c r="R60" s="44" t="s">
        <v>80</v>
      </c>
      <c r="S60" s="51">
        <v>50000000</v>
      </c>
      <c r="T60" s="51">
        <v>50000000</v>
      </c>
      <c r="U60" s="44" t="s">
        <v>81</v>
      </c>
      <c r="V60" s="44" t="s">
        <v>82</v>
      </c>
      <c r="W60" s="52" t="s">
        <v>266</v>
      </c>
      <c r="X60" s="53">
        <v>7000086406</v>
      </c>
      <c r="Y60" s="53">
        <v>4500027499</v>
      </c>
      <c r="Z60" s="58">
        <v>83770918</v>
      </c>
      <c r="AA60" s="53">
        <v>51</v>
      </c>
      <c r="AB60" s="53" t="s">
        <v>288</v>
      </c>
      <c r="AC60" s="53"/>
      <c r="AD60" s="53"/>
      <c r="AE60" s="55"/>
      <c r="AF60" s="55"/>
      <c r="AG60" s="55"/>
      <c r="AH60" s="55"/>
      <c r="AI60" s="55"/>
      <c r="AJ60" s="55"/>
      <c r="AK60" s="55"/>
      <c r="AL60" s="55"/>
      <c r="AM60" s="55"/>
      <c r="AN60" s="53">
        <v>45000000</v>
      </c>
      <c r="AO60" s="55">
        <v>5000000</v>
      </c>
      <c r="AP60" s="51"/>
      <c r="AQ60" s="56">
        <f t="shared" ref="AQ60:AQ67" si="3">SUM(AE60:AP60)</f>
        <v>50000000</v>
      </c>
    </row>
    <row r="61" spans="1:43" s="57" customFormat="1" ht="132.75" customHeight="1" thickBot="1" x14ac:dyDescent="0.3">
      <c r="A61" s="44">
        <v>1124</v>
      </c>
      <c r="B61" s="45" t="s">
        <v>112</v>
      </c>
      <c r="C61" s="45" t="s">
        <v>95</v>
      </c>
      <c r="D61" s="45">
        <v>29702601</v>
      </c>
      <c r="E61" s="74" t="s">
        <v>71</v>
      </c>
      <c r="F61" s="45" t="s">
        <v>95</v>
      </c>
      <c r="G61" s="44">
        <v>396</v>
      </c>
      <c r="H61" s="44" t="s">
        <v>72</v>
      </c>
      <c r="I61" s="45">
        <v>29702601</v>
      </c>
      <c r="J61" s="46" t="s">
        <v>113</v>
      </c>
      <c r="K61" s="47" t="s">
        <v>187</v>
      </c>
      <c r="L61" s="44" t="s">
        <v>188</v>
      </c>
      <c r="M61" s="47" t="s">
        <v>114</v>
      </c>
      <c r="N61" s="152" t="s">
        <v>388</v>
      </c>
      <c r="O61" s="49" t="s">
        <v>77</v>
      </c>
      <c r="P61" s="49" t="s">
        <v>212</v>
      </c>
      <c r="Q61" s="50" t="s">
        <v>79</v>
      </c>
      <c r="R61" s="44" t="s">
        <v>80</v>
      </c>
      <c r="S61" s="51">
        <v>50000000</v>
      </c>
      <c r="T61" s="51">
        <v>50000000</v>
      </c>
      <c r="U61" s="44" t="s">
        <v>81</v>
      </c>
      <c r="V61" s="44" t="s">
        <v>82</v>
      </c>
      <c r="W61" s="52" t="s">
        <v>266</v>
      </c>
      <c r="X61" s="53">
        <v>7000086405</v>
      </c>
      <c r="Y61" s="53">
        <v>4500027500</v>
      </c>
      <c r="Z61" s="58">
        <v>85895992</v>
      </c>
      <c r="AA61" s="53">
        <v>52</v>
      </c>
      <c r="AB61" s="53" t="s">
        <v>289</v>
      </c>
      <c r="AC61" s="53"/>
      <c r="AD61" s="53"/>
      <c r="AE61" s="55"/>
      <c r="AF61" s="55"/>
      <c r="AG61" s="55"/>
      <c r="AH61" s="55"/>
      <c r="AI61" s="55"/>
      <c r="AJ61" s="55"/>
      <c r="AK61" s="55"/>
      <c r="AL61" s="55"/>
      <c r="AM61" s="55"/>
      <c r="AN61" s="53">
        <v>45000000</v>
      </c>
      <c r="AO61" s="55">
        <v>5000000</v>
      </c>
      <c r="AP61" s="51"/>
      <c r="AQ61" s="56">
        <f t="shared" si="3"/>
        <v>50000000</v>
      </c>
    </row>
    <row r="62" spans="1:43" s="57" customFormat="1" ht="132.75" customHeight="1" thickBot="1" x14ac:dyDescent="0.3">
      <c r="A62" s="44">
        <v>1124</v>
      </c>
      <c r="B62" s="45" t="s">
        <v>112</v>
      </c>
      <c r="C62" s="45" t="s">
        <v>95</v>
      </c>
      <c r="D62" s="45">
        <v>29702601</v>
      </c>
      <c r="E62" s="74" t="s">
        <v>71</v>
      </c>
      <c r="F62" s="45" t="s">
        <v>95</v>
      </c>
      <c r="G62" s="44">
        <v>396</v>
      </c>
      <c r="H62" s="44" t="s">
        <v>72</v>
      </c>
      <c r="I62" s="45">
        <v>29702601</v>
      </c>
      <c r="J62" s="46" t="s">
        <v>113</v>
      </c>
      <c r="K62" s="47" t="s">
        <v>187</v>
      </c>
      <c r="L62" s="44" t="s">
        <v>188</v>
      </c>
      <c r="M62" s="47" t="s">
        <v>114</v>
      </c>
      <c r="N62" s="152" t="s">
        <v>389</v>
      </c>
      <c r="O62" s="49" t="s">
        <v>77</v>
      </c>
      <c r="P62" s="49" t="s">
        <v>212</v>
      </c>
      <c r="Q62" s="50" t="s">
        <v>79</v>
      </c>
      <c r="R62" s="44" t="s">
        <v>80</v>
      </c>
      <c r="S62" s="51">
        <v>50000000</v>
      </c>
      <c r="T62" s="51">
        <v>50000000</v>
      </c>
      <c r="U62" s="44" t="s">
        <v>81</v>
      </c>
      <c r="V62" s="44" t="s">
        <v>82</v>
      </c>
      <c r="W62" s="52" t="s">
        <v>266</v>
      </c>
      <c r="X62" s="53">
        <v>7000086407</v>
      </c>
      <c r="Y62" s="53">
        <v>4500027501</v>
      </c>
      <c r="Z62" s="58">
        <v>85014251</v>
      </c>
      <c r="AA62" s="53">
        <v>53</v>
      </c>
      <c r="AB62" s="53" t="s">
        <v>290</v>
      </c>
      <c r="AC62" s="53"/>
      <c r="AD62" s="53"/>
      <c r="AE62" s="55"/>
      <c r="AF62" s="55"/>
      <c r="AG62" s="55"/>
      <c r="AH62" s="55"/>
      <c r="AI62" s="55"/>
      <c r="AJ62" s="55"/>
      <c r="AK62" s="55"/>
      <c r="AL62" s="55"/>
      <c r="AM62" s="55"/>
      <c r="AN62" s="53">
        <v>45000000</v>
      </c>
      <c r="AO62" s="55">
        <v>5000000</v>
      </c>
      <c r="AP62" s="51"/>
      <c r="AQ62" s="56">
        <f t="shared" si="3"/>
        <v>50000000</v>
      </c>
    </row>
    <row r="63" spans="1:43" s="57" customFormat="1" ht="132.75" customHeight="1" thickBot="1" x14ac:dyDescent="0.3">
      <c r="A63" s="44">
        <v>1124</v>
      </c>
      <c r="B63" s="45" t="s">
        <v>112</v>
      </c>
      <c r="C63" s="45" t="s">
        <v>95</v>
      </c>
      <c r="D63" s="45">
        <v>29702601</v>
      </c>
      <c r="E63" s="74" t="s">
        <v>71</v>
      </c>
      <c r="F63" s="45" t="s">
        <v>95</v>
      </c>
      <c r="G63" s="44">
        <v>396</v>
      </c>
      <c r="H63" s="44" t="s">
        <v>72</v>
      </c>
      <c r="I63" s="45">
        <v>29702601</v>
      </c>
      <c r="J63" s="46" t="s">
        <v>113</v>
      </c>
      <c r="K63" s="47" t="s">
        <v>347</v>
      </c>
      <c r="L63" s="44" t="s">
        <v>348</v>
      </c>
      <c r="M63" s="47" t="s">
        <v>436</v>
      </c>
      <c r="N63" s="152" t="s">
        <v>390</v>
      </c>
      <c r="O63" s="49" t="s">
        <v>437</v>
      </c>
      <c r="P63" s="49" t="s">
        <v>317</v>
      </c>
      <c r="Q63" s="50" t="s">
        <v>110</v>
      </c>
      <c r="R63" s="44" t="s">
        <v>80</v>
      </c>
      <c r="S63" s="51">
        <v>250000000</v>
      </c>
      <c r="T63" s="51">
        <v>250000000</v>
      </c>
      <c r="U63" s="44" t="s">
        <v>81</v>
      </c>
      <c r="V63" s="44" t="s">
        <v>82</v>
      </c>
      <c r="W63" s="52" t="s">
        <v>266</v>
      </c>
      <c r="X63" s="53">
        <v>7000089346</v>
      </c>
      <c r="Y63" s="53">
        <v>4500028779</v>
      </c>
      <c r="Z63" s="58">
        <v>244000000</v>
      </c>
      <c r="AA63" s="53">
        <v>107</v>
      </c>
      <c r="AB63" s="53" t="s">
        <v>447</v>
      </c>
      <c r="AC63" s="53"/>
      <c r="AD63" s="53"/>
      <c r="AE63" s="55"/>
      <c r="AF63" s="55"/>
      <c r="AG63" s="55"/>
      <c r="AH63" s="55"/>
      <c r="AI63" s="55"/>
      <c r="AJ63" s="55"/>
      <c r="AK63" s="55"/>
      <c r="AL63" s="55"/>
      <c r="AM63" s="55"/>
      <c r="AN63" s="53"/>
      <c r="AO63" s="51"/>
      <c r="AP63" s="51">
        <v>250000000</v>
      </c>
      <c r="AQ63" s="56">
        <f t="shared" si="3"/>
        <v>250000000</v>
      </c>
    </row>
    <row r="64" spans="1:43" s="57" customFormat="1" ht="132.75" customHeight="1" thickBot="1" x14ac:dyDescent="0.3">
      <c r="A64" s="44">
        <v>1124</v>
      </c>
      <c r="B64" s="45" t="s">
        <v>112</v>
      </c>
      <c r="C64" s="45" t="s">
        <v>95</v>
      </c>
      <c r="D64" s="45">
        <v>29702601</v>
      </c>
      <c r="E64" s="44" t="s">
        <v>217</v>
      </c>
      <c r="F64" s="45" t="s">
        <v>95</v>
      </c>
      <c r="G64" s="44">
        <v>396</v>
      </c>
      <c r="H64" s="44" t="s">
        <v>72</v>
      </c>
      <c r="I64" s="45">
        <v>29702601</v>
      </c>
      <c r="J64" s="46" t="s">
        <v>113</v>
      </c>
      <c r="K64" s="47" t="s">
        <v>347</v>
      </c>
      <c r="L64" s="44" t="s">
        <v>348</v>
      </c>
      <c r="M64" s="47" t="s">
        <v>349</v>
      </c>
      <c r="N64" s="152" t="s">
        <v>390</v>
      </c>
      <c r="O64" s="49" t="s">
        <v>437</v>
      </c>
      <c r="P64" s="49" t="s">
        <v>317</v>
      </c>
      <c r="Q64" s="50" t="s">
        <v>110</v>
      </c>
      <c r="R64" s="44" t="s">
        <v>218</v>
      </c>
      <c r="S64" s="51">
        <v>100000000</v>
      </c>
      <c r="T64" s="51">
        <v>100000000</v>
      </c>
      <c r="U64" s="44" t="s">
        <v>81</v>
      </c>
      <c r="V64" s="44" t="s">
        <v>82</v>
      </c>
      <c r="W64" s="52" t="s">
        <v>266</v>
      </c>
      <c r="X64" s="53">
        <v>7000089346</v>
      </c>
      <c r="Y64" s="53">
        <v>4500028779</v>
      </c>
      <c r="Z64" s="58">
        <v>100000000</v>
      </c>
      <c r="AA64" s="53">
        <v>107</v>
      </c>
      <c r="AB64" s="53" t="s">
        <v>447</v>
      </c>
      <c r="AC64" s="53"/>
      <c r="AD64" s="53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1">
        <v>100000000</v>
      </c>
      <c r="AQ64" s="56">
        <f t="shared" si="3"/>
        <v>100000000</v>
      </c>
    </row>
    <row r="65" spans="1:43" s="57" customFormat="1" ht="132.75" customHeight="1" thickBot="1" x14ac:dyDescent="0.3">
      <c r="A65" s="44">
        <v>1124</v>
      </c>
      <c r="B65" s="45" t="s">
        <v>112</v>
      </c>
      <c r="C65" s="45" t="s">
        <v>95</v>
      </c>
      <c r="D65" s="45">
        <v>29702601</v>
      </c>
      <c r="E65" s="74" t="s">
        <v>71</v>
      </c>
      <c r="F65" s="45" t="s">
        <v>95</v>
      </c>
      <c r="G65" s="44">
        <v>396</v>
      </c>
      <c r="H65" s="44" t="s">
        <v>72</v>
      </c>
      <c r="I65" s="45">
        <v>29702601</v>
      </c>
      <c r="J65" s="46" t="s">
        <v>113</v>
      </c>
      <c r="K65" s="47" t="s">
        <v>438</v>
      </c>
      <c r="L65" s="44">
        <v>24111801</v>
      </c>
      <c r="M65" s="47" t="s">
        <v>438</v>
      </c>
      <c r="N65" s="152" t="s">
        <v>439</v>
      </c>
      <c r="O65" s="49" t="s">
        <v>437</v>
      </c>
      <c r="P65" s="49" t="s">
        <v>317</v>
      </c>
      <c r="Q65" s="50" t="s">
        <v>79</v>
      </c>
      <c r="R65" s="44" t="s">
        <v>80</v>
      </c>
      <c r="S65" s="51">
        <v>250000000</v>
      </c>
      <c r="T65" s="51">
        <v>250000000</v>
      </c>
      <c r="U65" s="44" t="s">
        <v>81</v>
      </c>
      <c r="V65" s="44" t="s">
        <v>82</v>
      </c>
      <c r="W65" s="52" t="s">
        <v>266</v>
      </c>
      <c r="X65" s="53"/>
      <c r="Y65" s="53"/>
      <c r="Z65" s="58"/>
      <c r="AA65" s="53"/>
      <c r="AB65" s="53"/>
      <c r="AC65" s="53"/>
      <c r="AD65" s="53"/>
      <c r="AE65" s="55"/>
      <c r="AF65" s="55"/>
      <c r="AG65" s="55"/>
      <c r="AH65" s="55"/>
      <c r="AI65" s="55"/>
      <c r="AJ65" s="55"/>
      <c r="AK65" s="55"/>
      <c r="AL65" s="55"/>
      <c r="AM65" s="55"/>
      <c r="AN65" s="53"/>
      <c r="AO65" s="51"/>
      <c r="AP65" s="51">
        <v>250000000</v>
      </c>
      <c r="AQ65" s="56">
        <f t="shared" si="3"/>
        <v>250000000</v>
      </c>
    </row>
    <row r="66" spans="1:43" s="57" customFormat="1" ht="132.75" customHeight="1" thickBot="1" x14ac:dyDescent="0.3">
      <c r="A66" s="44">
        <v>1124</v>
      </c>
      <c r="B66" s="45" t="s">
        <v>112</v>
      </c>
      <c r="C66" s="45" t="s">
        <v>95</v>
      </c>
      <c r="D66" s="45">
        <v>29702601</v>
      </c>
      <c r="E66" s="44" t="s">
        <v>217</v>
      </c>
      <c r="F66" s="45" t="s">
        <v>95</v>
      </c>
      <c r="G66" s="44">
        <v>396</v>
      </c>
      <c r="H66" s="44" t="s">
        <v>72</v>
      </c>
      <c r="I66" s="45">
        <v>29702601</v>
      </c>
      <c r="J66" s="46" t="s">
        <v>113</v>
      </c>
      <c r="K66" s="47" t="s">
        <v>440</v>
      </c>
      <c r="L66" s="44">
        <v>24111801</v>
      </c>
      <c r="M66" s="47" t="s">
        <v>438</v>
      </c>
      <c r="N66" s="152" t="s">
        <v>439</v>
      </c>
      <c r="O66" s="49" t="s">
        <v>437</v>
      </c>
      <c r="P66" s="49" t="s">
        <v>317</v>
      </c>
      <c r="Q66" s="50" t="s">
        <v>79</v>
      </c>
      <c r="R66" s="44" t="s">
        <v>218</v>
      </c>
      <c r="S66" s="51">
        <v>400000000</v>
      </c>
      <c r="T66" s="51">
        <v>400000000</v>
      </c>
      <c r="U66" s="44" t="s">
        <v>81</v>
      </c>
      <c r="V66" s="44" t="s">
        <v>82</v>
      </c>
      <c r="W66" s="52" t="s">
        <v>266</v>
      </c>
      <c r="X66" s="53">
        <f>S66-T66</f>
        <v>0</v>
      </c>
      <c r="Y66" s="53"/>
      <c r="Z66" s="58"/>
      <c r="AA66" s="53"/>
      <c r="AB66" s="53"/>
      <c r="AC66" s="53"/>
      <c r="AD66" s="53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1">
        <v>400000000</v>
      </c>
      <c r="AQ66" s="56">
        <f t="shared" si="3"/>
        <v>400000000</v>
      </c>
    </row>
    <row r="67" spans="1:43" s="57" customFormat="1" ht="55.5" customHeight="1" x14ac:dyDescent="0.25">
      <c r="A67" s="44">
        <v>1124</v>
      </c>
      <c r="B67" s="45" t="s">
        <v>112</v>
      </c>
      <c r="C67" s="45" t="s">
        <v>95</v>
      </c>
      <c r="D67" s="45">
        <v>29702602</v>
      </c>
      <c r="E67" s="44" t="s">
        <v>71</v>
      </c>
      <c r="F67" s="45" t="s">
        <v>95</v>
      </c>
      <c r="G67" s="44">
        <v>396</v>
      </c>
      <c r="H67" s="44" t="s">
        <v>72</v>
      </c>
      <c r="I67" s="45">
        <v>29702602</v>
      </c>
      <c r="J67" s="46" t="s">
        <v>113</v>
      </c>
      <c r="K67" s="48" t="s">
        <v>189</v>
      </c>
      <c r="L67" s="44" t="s">
        <v>190</v>
      </c>
      <c r="M67" s="48" t="s">
        <v>191</v>
      </c>
      <c r="N67" s="48" t="s">
        <v>391</v>
      </c>
      <c r="O67" s="72" t="s">
        <v>108</v>
      </c>
      <c r="P67" s="49" t="s">
        <v>225</v>
      </c>
      <c r="Q67" s="73" t="s">
        <v>110</v>
      </c>
      <c r="R67" s="71" t="s">
        <v>80</v>
      </c>
      <c r="S67" s="51">
        <v>165000000</v>
      </c>
      <c r="T67" s="51">
        <v>165000000</v>
      </c>
      <c r="U67" s="71" t="s">
        <v>115</v>
      </c>
      <c r="V67" s="71" t="s">
        <v>82</v>
      </c>
      <c r="W67" s="52" t="s">
        <v>116</v>
      </c>
      <c r="X67" s="53">
        <f>S67-T67</f>
        <v>0</v>
      </c>
      <c r="Y67" s="53"/>
      <c r="Z67" s="58"/>
      <c r="AA67" s="53"/>
      <c r="AB67" s="53"/>
      <c r="AC67" s="53"/>
      <c r="AD67" s="53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>
        <v>100000000</v>
      </c>
      <c r="AP67" s="51">
        <v>65000000</v>
      </c>
      <c r="AQ67" s="56">
        <f t="shared" si="3"/>
        <v>165000000</v>
      </c>
    </row>
    <row r="68" spans="1:43" s="57" customFormat="1" ht="83.25" customHeight="1" x14ac:dyDescent="0.25">
      <c r="A68" s="44">
        <v>1124</v>
      </c>
      <c r="B68" s="45" t="s">
        <v>118</v>
      </c>
      <c r="C68" s="45" t="s">
        <v>95</v>
      </c>
      <c r="D68" s="45">
        <v>29702704</v>
      </c>
      <c r="E68" s="44" t="s">
        <v>71</v>
      </c>
      <c r="F68" s="45" t="s">
        <v>95</v>
      </c>
      <c r="G68" s="44">
        <v>397</v>
      </c>
      <c r="H68" s="44" t="s">
        <v>72</v>
      </c>
      <c r="I68" s="45">
        <v>29702704</v>
      </c>
      <c r="J68" s="46" t="s">
        <v>119</v>
      </c>
      <c r="K68" s="47" t="s">
        <v>120</v>
      </c>
      <c r="L68" s="44">
        <v>93131611</v>
      </c>
      <c r="M68" s="47" t="s">
        <v>120</v>
      </c>
      <c r="N68" s="154" t="s">
        <v>448</v>
      </c>
      <c r="O68" s="65" t="s">
        <v>209</v>
      </c>
      <c r="P68" s="49" t="s">
        <v>316</v>
      </c>
      <c r="Q68" s="75" t="s">
        <v>117</v>
      </c>
      <c r="R68" s="44" t="s">
        <v>80</v>
      </c>
      <c r="S68" s="51">
        <v>300000000</v>
      </c>
      <c r="T68" s="51">
        <v>300000000</v>
      </c>
      <c r="U68" s="44" t="s">
        <v>210</v>
      </c>
      <c r="V68" s="44" t="s">
        <v>82</v>
      </c>
      <c r="W68" s="52" t="s">
        <v>132</v>
      </c>
      <c r="X68" s="53">
        <v>7000087707</v>
      </c>
      <c r="Y68" s="53">
        <v>4500028334</v>
      </c>
      <c r="Z68" s="58">
        <v>393000000</v>
      </c>
      <c r="AA68" s="53">
        <v>94</v>
      </c>
      <c r="AB68" s="53" t="s">
        <v>449</v>
      </c>
      <c r="AC68" s="53"/>
      <c r="AD68" s="53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1">
        <v>300000000</v>
      </c>
      <c r="AQ68" s="56">
        <f t="shared" si="0"/>
        <v>300000000</v>
      </c>
    </row>
    <row r="69" spans="1:43" s="57" customFormat="1" ht="91.5" customHeight="1" x14ac:dyDescent="0.25">
      <c r="A69" s="44">
        <v>1124</v>
      </c>
      <c r="B69" s="45" t="s">
        <v>121</v>
      </c>
      <c r="C69" s="45" t="s">
        <v>95</v>
      </c>
      <c r="D69" s="45">
        <v>29702702</v>
      </c>
      <c r="E69" s="44" t="s">
        <v>71</v>
      </c>
      <c r="F69" s="45" t="s">
        <v>95</v>
      </c>
      <c r="G69" s="44">
        <v>398</v>
      </c>
      <c r="H69" s="44" t="s">
        <v>72</v>
      </c>
      <c r="I69" s="45">
        <v>29702702</v>
      </c>
      <c r="J69" s="46" t="s">
        <v>119</v>
      </c>
      <c r="K69" s="47" t="s">
        <v>122</v>
      </c>
      <c r="L69" s="44">
        <v>93151605</v>
      </c>
      <c r="M69" s="47" t="s">
        <v>123</v>
      </c>
      <c r="N69" s="154" t="s">
        <v>392</v>
      </c>
      <c r="O69" s="65" t="s">
        <v>108</v>
      </c>
      <c r="P69" s="49" t="s">
        <v>316</v>
      </c>
      <c r="Q69" s="73" t="s">
        <v>79</v>
      </c>
      <c r="R69" s="44" t="s">
        <v>88</v>
      </c>
      <c r="S69" s="51">
        <v>150000000</v>
      </c>
      <c r="T69" s="51">
        <v>150000000</v>
      </c>
      <c r="U69" s="44" t="s">
        <v>81</v>
      </c>
      <c r="V69" s="44" t="s">
        <v>82</v>
      </c>
      <c r="W69" s="52" t="s">
        <v>272</v>
      </c>
      <c r="X69" s="53">
        <v>70000087687</v>
      </c>
      <c r="Y69" s="53">
        <v>4200004277</v>
      </c>
      <c r="Z69" s="58">
        <v>150000000</v>
      </c>
      <c r="AA69" s="53" t="s">
        <v>456</v>
      </c>
      <c r="AB69" s="53" t="s">
        <v>455</v>
      </c>
      <c r="AC69" s="53"/>
      <c r="AD69" s="53"/>
      <c r="AE69" s="55"/>
      <c r="AF69" s="55"/>
      <c r="AG69" s="55"/>
      <c r="AH69" s="55"/>
      <c r="AI69" s="55"/>
      <c r="AJ69" s="76"/>
      <c r="AK69" s="55"/>
      <c r="AL69" s="55"/>
      <c r="AM69" s="55"/>
      <c r="AN69" s="55"/>
      <c r="AO69" s="55">
        <v>150000000</v>
      </c>
      <c r="AP69" s="51"/>
      <c r="AQ69" s="56">
        <f t="shared" si="0"/>
        <v>150000000</v>
      </c>
    </row>
    <row r="70" spans="1:43" s="57" customFormat="1" ht="91.5" customHeight="1" x14ac:dyDescent="0.25">
      <c r="A70" s="44">
        <v>1124</v>
      </c>
      <c r="B70" s="45" t="s">
        <v>121</v>
      </c>
      <c r="C70" s="45" t="s">
        <v>95</v>
      </c>
      <c r="D70" s="45">
        <v>29702702</v>
      </c>
      <c r="E70" s="44" t="s">
        <v>84</v>
      </c>
      <c r="F70" s="45" t="s">
        <v>95</v>
      </c>
      <c r="G70" s="44">
        <v>398</v>
      </c>
      <c r="H70" s="44" t="s">
        <v>72</v>
      </c>
      <c r="I70" s="45">
        <v>29702702</v>
      </c>
      <c r="J70" s="46" t="s">
        <v>119</v>
      </c>
      <c r="K70" s="47" t="s">
        <v>122</v>
      </c>
      <c r="L70" s="44">
        <v>93151605</v>
      </c>
      <c r="M70" s="47" t="s">
        <v>123</v>
      </c>
      <c r="N70" s="154" t="s">
        <v>393</v>
      </c>
      <c r="O70" s="65" t="s">
        <v>108</v>
      </c>
      <c r="P70" s="49" t="s">
        <v>316</v>
      </c>
      <c r="Q70" s="73" t="s">
        <v>79</v>
      </c>
      <c r="R70" s="44" t="s">
        <v>88</v>
      </c>
      <c r="S70" s="51">
        <v>200000000</v>
      </c>
      <c r="T70" s="51">
        <v>200000000</v>
      </c>
      <c r="U70" s="44" t="s">
        <v>81</v>
      </c>
      <c r="V70" s="44" t="s">
        <v>82</v>
      </c>
      <c r="W70" s="52" t="s">
        <v>272</v>
      </c>
      <c r="X70" s="53">
        <v>70000087687</v>
      </c>
      <c r="Y70" s="53">
        <v>4200004277</v>
      </c>
      <c r="Z70" s="58">
        <v>200000000</v>
      </c>
      <c r="AA70" s="53"/>
      <c r="AB70" s="53" t="s">
        <v>455</v>
      </c>
      <c r="AC70" s="53"/>
      <c r="AD70" s="53"/>
      <c r="AE70" s="55"/>
      <c r="AF70" s="55"/>
      <c r="AG70" s="55"/>
      <c r="AH70" s="55"/>
      <c r="AI70" s="55"/>
      <c r="AJ70" s="76"/>
      <c r="AK70" s="55"/>
      <c r="AL70" s="55"/>
      <c r="AM70" s="55"/>
      <c r="AN70" s="55"/>
      <c r="AO70" s="55">
        <v>200000000</v>
      </c>
      <c r="AP70" s="51"/>
      <c r="AQ70" s="56">
        <f t="shared" si="0"/>
        <v>200000000</v>
      </c>
    </row>
    <row r="71" spans="1:43" s="79" customFormat="1" ht="91.5" customHeight="1" x14ac:dyDescent="0.25">
      <c r="A71" s="44">
        <v>1124</v>
      </c>
      <c r="B71" s="45" t="s">
        <v>121</v>
      </c>
      <c r="C71" s="45" t="s">
        <v>95</v>
      </c>
      <c r="D71" s="45">
        <v>29702702</v>
      </c>
      <c r="E71" s="44" t="s">
        <v>84</v>
      </c>
      <c r="F71" s="45" t="s">
        <v>95</v>
      </c>
      <c r="G71" s="44">
        <v>398</v>
      </c>
      <c r="H71" s="44" t="s">
        <v>72</v>
      </c>
      <c r="I71" s="45">
        <v>29702702</v>
      </c>
      <c r="J71" s="46" t="s">
        <v>119</v>
      </c>
      <c r="K71" s="47" t="s">
        <v>122</v>
      </c>
      <c r="L71" s="44">
        <v>93151605</v>
      </c>
      <c r="M71" s="47" t="s">
        <v>335</v>
      </c>
      <c r="N71" s="48" t="s">
        <v>457</v>
      </c>
      <c r="O71" s="65" t="s">
        <v>336</v>
      </c>
      <c r="P71" s="49" t="s">
        <v>316</v>
      </c>
      <c r="Q71" s="73" t="s">
        <v>79</v>
      </c>
      <c r="R71" s="44" t="s">
        <v>80</v>
      </c>
      <c r="S71" s="51">
        <v>600000000</v>
      </c>
      <c r="T71" s="51">
        <v>600000000</v>
      </c>
      <c r="U71" s="44" t="s">
        <v>81</v>
      </c>
      <c r="V71" s="44" t="s">
        <v>82</v>
      </c>
      <c r="W71" s="52" t="s">
        <v>272</v>
      </c>
      <c r="X71" s="53">
        <v>7000088348</v>
      </c>
      <c r="Y71" s="53">
        <v>4500028103</v>
      </c>
      <c r="Z71" s="58">
        <v>2000000000</v>
      </c>
      <c r="AA71" s="53"/>
      <c r="AB71" s="53" t="s">
        <v>458</v>
      </c>
      <c r="AC71" s="53"/>
      <c r="AD71" s="53"/>
      <c r="AE71" s="55"/>
      <c r="AF71" s="55"/>
      <c r="AG71" s="55"/>
      <c r="AH71" s="55"/>
      <c r="AI71" s="55"/>
      <c r="AJ71" s="77"/>
      <c r="AK71" s="55"/>
      <c r="AL71" s="55"/>
      <c r="AM71" s="55"/>
      <c r="AN71" s="55"/>
      <c r="AO71" s="55">
        <v>600000000</v>
      </c>
      <c r="AP71" s="51"/>
      <c r="AQ71" s="78">
        <f>SUM(AE71:AP71)</f>
        <v>600000000</v>
      </c>
    </row>
    <row r="72" spans="1:43" s="79" customFormat="1" ht="108.75" customHeight="1" x14ac:dyDescent="0.25">
      <c r="A72" s="44">
        <v>1124</v>
      </c>
      <c r="B72" s="45" t="s">
        <v>121</v>
      </c>
      <c r="C72" s="45" t="s">
        <v>95</v>
      </c>
      <c r="D72" s="45">
        <v>29702702</v>
      </c>
      <c r="E72" s="44" t="s">
        <v>84</v>
      </c>
      <c r="F72" s="45" t="s">
        <v>95</v>
      </c>
      <c r="G72" s="44">
        <v>398</v>
      </c>
      <c r="H72" s="44" t="s">
        <v>72</v>
      </c>
      <c r="I72" s="45">
        <v>29702702</v>
      </c>
      <c r="J72" s="46" t="s">
        <v>119</v>
      </c>
      <c r="K72" s="47" t="s">
        <v>122</v>
      </c>
      <c r="L72" s="44">
        <v>93151605</v>
      </c>
      <c r="M72" s="47" t="s">
        <v>123</v>
      </c>
      <c r="N72" s="48" t="s">
        <v>457</v>
      </c>
      <c r="O72" s="65" t="s">
        <v>336</v>
      </c>
      <c r="P72" s="49" t="s">
        <v>316</v>
      </c>
      <c r="Q72" s="73" t="s">
        <v>79</v>
      </c>
      <c r="R72" s="44" t="s">
        <v>88</v>
      </c>
      <c r="S72" s="51">
        <v>400000000</v>
      </c>
      <c r="T72" s="51">
        <v>400000000</v>
      </c>
      <c r="U72" s="44" t="s">
        <v>81</v>
      </c>
      <c r="V72" s="44" t="s">
        <v>82</v>
      </c>
      <c r="W72" s="52" t="s">
        <v>272</v>
      </c>
      <c r="X72" s="53">
        <v>7000088348</v>
      </c>
      <c r="Y72" s="53">
        <v>4500028103</v>
      </c>
      <c r="Z72" s="58">
        <v>2000000000</v>
      </c>
      <c r="AA72" s="53"/>
      <c r="AB72" s="53" t="s">
        <v>458</v>
      </c>
      <c r="AC72" s="53"/>
      <c r="AD72" s="53"/>
      <c r="AE72" s="55"/>
      <c r="AF72" s="55"/>
      <c r="AG72" s="55"/>
      <c r="AH72" s="55"/>
      <c r="AI72" s="55"/>
      <c r="AJ72" s="77"/>
      <c r="AK72" s="55"/>
      <c r="AL72" s="55"/>
      <c r="AM72" s="55"/>
      <c r="AN72" s="55"/>
      <c r="AO72" s="55">
        <v>400000000</v>
      </c>
      <c r="AP72" s="51"/>
      <c r="AQ72" s="78">
        <f>SUM(AE72:AP72)</f>
        <v>400000000</v>
      </c>
    </row>
    <row r="73" spans="1:43" s="57" customFormat="1" ht="117" customHeight="1" x14ac:dyDescent="0.25">
      <c r="A73" s="44">
        <v>1124</v>
      </c>
      <c r="B73" s="45" t="s">
        <v>124</v>
      </c>
      <c r="C73" s="45" t="s">
        <v>95</v>
      </c>
      <c r="D73" s="45">
        <v>29703202</v>
      </c>
      <c r="E73" s="44" t="s">
        <v>71</v>
      </c>
      <c r="F73" s="45" t="s">
        <v>95</v>
      </c>
      <c r="G73" s="44">
        <v>399</v>
      </c>
      <c r="H73" s="44" t="s">
        <v>72</v>
      </c>
      <c r="I73" s="45">
        <v>29703202</v>
      </c>
      <c r="J73" s="80" t="s">
        <v>119</v>
      </c>
      <c r="K73" s="80" t="s">
        <v>193</v>
      </c>
      <c r="L73" s="81" t="s">
        <v>192</v>
      </c>
      <c r="M73" s="81" t="s">
        <v>125</v>
      </c>
      <c r="N73" s="48" t="s">
        <v>270</v>
      </c>
      <c r="O73" s="65" t="s">
        <v>126</v>
      </c>
      <c r="P73" s="49" t="s">
        <v>212</v>
      </c>
      <c r="Q73" s="75" t="s">
        <v>79</v>
      </c>
      <c r="R73" s="44" t="s">
        <v>80</v>
      </c>
      <c r="S73" s="51">
        <v>60000000</v>
      </c>
      <c r="T73" s="51">
        <v>60000000</v>
      </c>
      <c r="U73" s="44" t="s">
        <v>115</v>
      </c>
      <c r="V73" s="44" t="s">
        <v>82</v>
      </c>
      <c r="W73" s="52" t="s">
        <v>258</v>
      </c>
      <c r="X73" s="53">
        <v>7000083866</v>
      </c>
      <c r="Y73" s="53">
        <v>4500027956</v>
      </c>
      <c r="Z73" s="58">
        <v>60000000</v>
      </c>
      <c r="AA73" s="53">
        <v>83</v>
      </c>
      <c r="AB73" s="53" t="s">
        <v>454</v>
      </c>
      <c r="AC73" s="53"/>
      <c r="AD73" s="53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1">
        <v>60000000</v>
      </c>
      <c r="AQ73" s="56">
        <f t="shared" si="0"/>
        <v>60000000</v>
      </c>
    </row>
    <row r="74" spans="1:43" s="57" customFormat="1" ht="117" customHeight="1" x14ac:dyDescent="0.25">
      <c r="A74" s="44">
        <v>1124</v>
      </c>
      <c r="B74" s="45" t="s">
        <v>124</v>
      </c>
      <c r="C74" s="45" t="s">
        <v>95</v>
      </c>
      <c r="D74" s="45">
        <v>29703202</v>
      </c>
      <c r="E74" s="44" t="s">
        <v>71</v>
      </c>
      <c r="F74" s="45" t="s">
        <v>95</v>
      </c>
      <c r="G74" s="44">
        <v>399</v>
      </c>
      <c r="H74" s="44" t="s">
        <v>72</v>
      </c>
      <c r="I74" s="45">
        <v>29703202</v>
      </c>
      <c r="J74" s="80" t="s">
        <v>119</v>
      </c>
      <c r="K74" s="80" t="s">
        <v>193</v>
      </c>
      <c r="L74" s="81" t="s">
        <v>192</v>
      </c>
      <c r="M74" s="81" t="s">
        <v>125</v>
      </c>
      <c r="N74" s="173" t="s">
        <v>386</v>
      </c>
      <c r="O74" s="65" t="s">
        <v>259</v>
      </c>
      <c r="P74" s="49" t="s">
        <v>212</v>
      </c>
      <c r="Q74" s="75" t="s">
        <v>110</v>
      </c>
      <c r="R74" s="44" t="s">
        <v>80</v>
      </c>
      <c r="S74" s="51">
        <f>85000000+260000000-60000000</f>
        <v>285000000</v>
      </c>
      <c r="T74" s="51">
        <f>85000000+260000000-60000000</f>
        <v>285000000</v>
      </c>
      <c r="U74" s="44" t="s">
        <v>115</v>
      </c>
      <c r="V74" s="44" t="s">
        <v>82</v>
      </c>
      <c r="W74" s="52" t="s">
        <v>201</v>
      </c>
      <c r="X74" s="53">
        <v>7000084921</v>
      </c>
      <c r="Y74" s="53" t="s">
        <v>500</v>
      </c>
      <c r="Z74" s="58">
        <f>1178775513+1242883252+828475850</f>
        <v>3250134615</v>
      </c>
      <c r="AA74" s="53" t="s">
        <v>498</v>
      </c>
      <c r="AB74" s="53" t="s">
        <v>499</v>
      </c>
      <c r="AC74" s="53"/>
      <c r="AD74" s="53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1">
        <v>285000000</v>
      </c>
      <c r="AQ74" s="56">
        <f t="shared" si="0"/>
        <v>285000000</v>
      </c>
    </row>
    <row r="75" spans="1:43" s="57" customFormat="1" ht="78.75" x14ac:dyDescent="0.25">
      <c r="A75" s="44">
        <v>1124</v>
      </c>
      <c r="B75" s="45" t="s">
        <v>127</v>
      </c>
      <c r="C75" s="45" t="s">
        <v>128</v>
      </c>
      <c r="D75" s="45">
        <v>29703201</v>
      </c>
      <c r="E75" s="44" t="s">
        <v>71</v>
      </c>
      <c r="F75" s="45" t="s">
        <v>128</v>
      </c>
      <c r="G75" s="44">
        <v>400</v>
      </c>
      <c r="H75" s="44" t="s">
        <v>72</v>
      </c>
      <c r="I75" s="45">
        <v>29703201</v>
      </c>
      <c r="J75" s="82" t="s">
        <v>119</v>
      </c>
      <c r="K75" s="82" t="s">
        <v>193</v>
      </c>
      <c r="L75" s="83" t="s">
        <v>192</v>
      </c>
      <c r="M75" s="83" t="s">
        <v>125</v>
      </c>
      <c r="N75" s="173" t="s">
        <v>386</v>
      </c>
      <c r="O75" s="65" t="s">
        <v>259</v>
      </c>
      <c r="P75" s="49" t="s">
        <v>212</v>
      </c>
      <c r="Q75" s="75" t="s">
        <v>110</v>
      </c>
      <c r="R75" s="44" t="s">
        <v>80</v>
      </c>
      <c r="S75" s="51">
        <f>380000000+100000000</f>
        <v>480000000</v>
      </c>
      <c r="T75" s="51">
        <f>380000000+100000000</f>
        <v>480000000</v>
      </c>
      <c r="U75" s="44" t="s">
        <v>115</v>
      </c>
      <c r="V75" s="44" t="s">
        <v>129</v>
      </c>
      <c r="W75" s="52" t="s">
        <v>201</v>
      </c>
      <c r="X75" s="53">
        <v>70000087252</v>
      </c>
      <c r="Y75" s="53" t="s">
        <v>500</v>
      </c>
      <c r="Z75" s="58">
        <f>1178775513+1242883252+828475850</f>
        <v>3250134615</v>
      </c>
      <c r="AA75" s="53" t="s">
        <v>498</v>
      </c>
      <c r="AB75" s="53" t="s">
        <v>499</v>
      </c>
      <c r="AC75" s="53"/>
      <c r="AD75" s="53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1">
        <v>480000000</v>
      </c>
      <c r="AQ75" s="56">
        <f t="shared" si="0"/>
        <v>480000000</v>
      </c>
    </row>
    <row r="76" spans="1:43" s="57" customFormat="1" ht="123.75" customHeight="1" x14ac:dyDescent="0.25">
      <c r="A76" s="44">
        <v>1124</v>
      </c>
      <c r="B76" s="45" t="s">
        <v>131</v>
      </c>
      <c r="C76" s="45" t="s">
        <v>95</v>
      </c>
      <c r="D76" s="45">
        <v>29702705</v>
      </c>
      <c r="E76" s="44" t="s">
        <v>71</v>
      </c>
      <c r="F76" s="45" t="s">
        <v>95</v>
      </c>
      <c r="G76" s="44">
        <v>401</v>
      </c>
      <c r="H76" s="44" t="s">
        <v>72</v>
      </c>
      <c r="I76" s="45">
        <v>29702705</v>
      </c>
      <c r="J76" s="46" t="s">
        <v>119</v>
      </c>
      <c r="K76" s="47" t="s">
        <v>120</v>
      </c>
      <c r="L76" s="44">
        <v>93131611</v>
      </c>
      <c r="M76" s="47" t="s">
        <v>120</v>
      </c>
      <c r="N76" s="89" t="s">
        <v>270</v>
      </c>
      <c r="O76" s="72" t="s">
        <v>263</v>
      </c>
      <c r="P76" s="49" t="s">
        <v>212</v>
      </c>
      <c r="Q76" s="44" t="s">
        <v>130</v>
      </c>
      <c r="R76" s="71" t="s">
        <v>80</v>
      </c>
      <c r="S76" s="51">
        <f>400000000</f>
        <v>400000000</v>
      </c>
      <c r="T76" s="51">
        <v>400000000</v>
      </c>
      <c r="U76" s="71" t="s">
        <v>115</v>
      </c>
      <c r="V76" s="71" t="s">
        <v>82</v>
      </c>
      <c r="W76" s="85" t="s">
        <v>201</v>
      </c>
      <c r="X76" s="53"/>
      <c r="Y76" s="53"/>
      <c r="Z76" s="86"/>
      <c r="AA76" s="87"/>
      <c r="AB76" s="87"/>
      <c r="AC76" s="174"/>
      <c r="AD76" s="174"/>
      <c r="AE76" s="174"/>
      <c r="AF76" s="174"/>
      <c r="AG76" s="88"/>
      <c r="AH76" s="88"/>
      <c r="AI76" s="88"/>
      <c r="AJ76" s="55"/>
      <c r="AK76" s="88"/>
      <c r="AL76" s="88"/>
      <c r="AM76" s="88"/>
      <c r="AN76" s="88">
        <v>200000000</v>
      </c>
      <c r="AO76" s="88"/>
      <c r="AP76" s="51">
        <v>200000000</v>
      </c>
      <c r="AQ76" s="56">
        <f t="shared" si="0"/>
        <v>400000000</v>
      </c>
    </row>
    <row r="77" spans="1:43" s="57" customFormat="1" ht="123.75" customHeight="1" x14ac:dyDescent="0.25">
      <c r="A77" s="44">
        <v>1124</v>
      </c>
      <c r="B77" s="45" t="s">
        <v>131</v>
      </c>
      <c r="C77" s="45" t="s">
        <v>95</v>
      </c>
      <c r="D77" s="45">
        <v>29702705</v>
      </c>
      <c r="E77" s="44" t="s">
        <v>84</v>
      </c>
      <c r="F77" s="45" t="s">
        <v>95</v>
      </c>
      <c r="G77" s="44">
        <v>401</v>
      </c>
      <c r="H77" s="44" t="s">
        <v>72</v>
      </c>
      <c r="I77" s="45">
        <v>29702705</v>
      </c>
      <c r="J77" s="46" t="s">
        <v>119</v>
      </c>
      <c r="K77" s="47" t="s">
        <v>120</v>
      </c>
      <c r="L77" s="44">
        <v>93131611</v>
      </c>
      <c r="M77" s="47" t="s">
        <v>120</v>
      </c>
      <c r="N77" s="89" t="s">
        <v>270</v>
      </c>
      <c r="O77" s="72" t="s">
        <v>263</v>
      </c>
      <c r="P77" s="49" t="s">
        <v>212</v>
      </c>
      <c r="Q77" s="44" t="s">
        <v>110</v>
      </c>
      <c r="R77" s="44" t="s">
        <v>88</v>
      </c>
      <c r="S77" s="51">
        <f>100000000</f>
        <v>100000000</v>
      </c>
      <c r="T77" s="51">
        <v>100000000</v>
      </c>
      <c r="U77" s="71" t="s">
        <v>115</v>
      </c>
      <c r="V77" s="71" t="s">
        <v>82</v>
      </c>
      <c r="W77" s="85" t="s">
        <v>132</v>
      </c>
      <c r="X77" s="53"/>
      <c r="Y77" s="53"/>
      <c r="Z77" s="86"/>
      <c r="AA77" s="87"/>
      <c r="AB77" s="87"/>
      <c r="AC77" s="174"/>
      <c r="AD77" s="174"/>
      <c r="AE77" s="174"/>
      <c r="AF77" s="174"/>
      <c r="AG77" s="88"/>
      <c r="AH77" s="88"/>
      <c r="AI77" s="88"/>
      <c r="AJ77" s="55"/>
      <c r="AK77" s="88"/>
      <c r="AL77" s="88"/>
      <c r="AM77" s="88"/>
      <c r="AN77" s="88">
        <v>50000000</v>
      </c>
      <c r="AO77" s="88"/>
      <c r="AP77" s="51">
        <v>50000000</v>
      </c>
      <c r="AQ77" s="56">
        <f t="shared" si="0"/>
        <v>100000000</v>
      </c>
    </row>
    <row r="78" spans="1:43" s="57" customFormat="1" ht="123.75" customHeight="1" x14ac:dyDescent="0.25">
      <c r="A78" s="44">
        <v>1124</v>
      </c>
      <c r="B78" s="45" t="s">
        <v>131</v>
      </c>
      <c r="C78" s="45" t="s">
        <v>95</v>
      </c>
      <c r="D78" s="45">
        <v>29702705</v>
      </c>
      <c r="E78" s="44" t="s">
        <v>84</v>
      </c>
      <c r="F78" s="45" t="s">
        <v>95</v>
      </c>
      <c r="G78" s="44">
        <v>401</v>
      </c>
      <c r="H78" s="44" t="s">
        <v>72</v>
      </c>
      <c r="I78" s="45">
        <v>29702705</v>
      </c>
      <c r="J78" s="46" t="s">
        <v>119</v>
      </c>
      <c r="K78" s="47" t="s">
        <v>120</v>
      </c>
      <c r="L78" s="44">
        <v>93131611</v>
      </c>
      <c r="M78" s="47" t="s">
        <v>120</v>
      </c>
      <c r="N78" s="89" t="s">
        <v>450</v>
      </c>
      <c r="O78" s="72" t="s">
        <v>209</v>
      </c>
      <c r="P78" s="49" t="s">
        <v>212</v>
      </c>
      <c r="Q78" s="44" t="s">
        <v>130</v>
      </c>
      <c r="R78" s="44" t="s">
        <v>88</v>
      </c>
      <c r="S78" s="51">
        <v>50000000</v>
      </c>
      <c r="T78" s="51">
        <v>50000000</v>
      </c>
      <c r="U78" s="71" t="s">
        <v>115</v>
      </c>
      <c r="V78" s="71" t="s">
        <v>82</v>
      </c>
      <c r="W78" s="85" t="s">
        <v>132</v>
      </c>
      <c r="X78" s="53">
        <v>7000086511</v>
      </c>
      <c r="Y78" s="53">
        <v>4500027700</v>
      </c>
      <c r="Z78" s="86">
        <v>68612300</v>
      </c>
      <c r="AA78" s="87">
        <v>73</v>
      </c>
      <c r="AB78" s="87" t="s">
        <v>307</v>
      </c>
      <c r="AC78" s="174"/>
      <c r="AD78" s="174"/>
      <c r="AE78" s="174"/>
      <c r="AF78" s="174"/>
      <c r="AG78" s="88"/>
      <c r="AH78" s="88"/>
      <c r="AI78" s="88"/>
      <c r="AJ78" s="55"/>
      <c r="AK78" s="88"/>
      <c r="AL78" s="88"/>
      <c r="AM78" s="88"/>
      <c r="AN78" s="88"/>
      <c r="AO78" s="88"/>
      <c r="AP78" s="51">
        <v>50000000</v>
      </c>
      <c r="AQ78" s="56">
        <f t="shared" si="0"/>
        <v>50000000</v>
      </c>
    </row>
    <row r="79" spans="1:43" s="57" customFormat="1" ht="123.75" customHeight="1" x14ac:dyDescent="0.25">
      <c r="A79" s="44">
        <v>1124</v>
      </c>
      <c r="B79" s="45" t="s">
        <v>131</v>
      </c>
      <c r="C79" s="45" t="s">
        <v>95</v>
      </c>
      <c r="D79" s="45">
        <v>29702705</v>
      </c>
      <c r="E79" s="44" t="s">
        <v>71</v>
      </c>
      <c r="F79" s="45" t="s">
        <v>95</v>
      </c>
      <c r="G79" s="44">
        <v>401</v>
      </c>
      <c r="H79" s="44" t="s">
        <v>72</v>
      </c>
      <c r="I79" s="45">
        <v>29702705</v>
      </c>
      <c r="J79" s="46" t="s">
        <v>119</v>
      </c>
      <c r="K79" s="47" t="s">
        <v>120</v>
      </c>
      <c r="L79" s="44">
        <v>93131611</v>
      </c>
      <c r="M79" s="47" t="s">
        <v>120</v>
      </c>
      <c r="N79" s="89" t="s">
        <v>394</v>
      </c>
      <c r="O79" s="72" t="s">
        <v>198</v>
      </c>
      <c r="P79" s="49" t="s">
        <v>212</v>
      </c>
      <c r="Q79" s="44" t="s">
        <v>110</v>
      </c>
      <c r="R79" s="71" t="s">
        <v>80</v>
      </c>
      <c r="S79" s="51">
        <f>200000000</f>
        <v>200000000</v>
      </c>
      <c r="T79" s="51">
        <f>25000000+175000000</f>
        <v>200000000</v>
      </c>
      <c r="U79" s="71" t="s">
        <v>115</v>
      </c>
      <c r="V79" s="71" t="s">
        <v>82</v>
      </c>
      <c r="W79" s="85" t="s">
        <v>201</v>
      </c>
      <c r="X79" s="53">
        <v>7000087252</v>
      </c>
      <c r="Y79" s="53" t="s">
        <v>500</v>
      </c>
      <c r="Z79" s="58">
        <f>1178775513+1242883252+828475850</f>
        <v>3250134615</v>
      </c>
      <c r="AA79" s="53" t="s">
        <v>498</v>
      </c>
      <c r="AB79" s="53" t="s">
        <v>499</v>
      </c>
      <c r="AC79" s="174"/>
      <c r="AD79" s="174"/>
      <c r="AE79" s="174"/>
      <c r="AF79" s="174"/>
      <c r="AG79" s="88"/>
      <c r="AH79" s="88"/>
      <c r="AI79" s="88"/>
      <c r="AJ79" s="55"/>
      <c r="AK79" s="88"/>
      <c r="AL79" s="88"/>
      <c r="AM79" s="88"/>
      <c r="AN79" s="88">
        <v>200000000</v>
      </c>
      <c r="AO79" s="88"/>
      <c r="AP79" s="51"/>
      <c r="AQ79" s="56">
        <f t="shared" si="0"/>
        <v>200000000</v>
      </c>
    </row>
    <row r="80" spans="1:43" s="57" customFormat="1" ht="123.75" customHeight="1" x14ac:dyDescent="0.25">
      <c r="A80" s="44">
        <v>1124</v>
      </c>
      <c r="B80" s="45" t="s">
        <v>131</v>
      </c>
      <c r="C80" s="45" t="s">
        <v>95</v>
      </c>
      <c r="D80" s="45">
        <v>29702705</v>
      </c>
      <c r="E80" s="44" t="s">
        <v>84</v>
      </c>
      <c r="F80" s="45" t="s">
        <v>95</v>
      </c>
      <c r="G80" s="44">
        <v>401</v>
      </c>
      <c r="H80" s="44" t="s">
        <v>72</v>
      </c>
      <c r="I80" s="45">
        <v>29702705</v>
      </c>
      <c r="J80" s="46" t="s">
        <v>119</v>
      </c>
      <c r="K80" s="47" t="s">
        <v>120</v>
      </c>
      <c r="L80" s="44">
        <v>93131611</v>
      </c>
      <c r="M80" s="47" t="s">
        <v>120</v>
      </c>
      <c r="N80" s="173" t="s">
        <v>395</v>
      </c>
      <c r="O80" s="72" t="s">
        <v>198</v>
      </c>
      <c r="P80" s="49" t="s">
        <v>212</v>
      </c>
      <c r="Q80" s="44" t="s">
        <v>110</v>
      </c>
      <c r="R80" s="44" t="s">
        <v>88</v>
      </c>
      <c r="S80" s="51">
        <v>52212298</v>
      </c>
      <c r="T80" s="51">
        <v>52212298</v>
      </c>
      <c r="U80" s="71" t="s">
        <v>115</v>
      </c>
      <c r="V80" s="71" t="s">
        <v>82</v>
      </c>
      <c r="W80" s="85" t="s">
        <v>201</v>
      </c>
      <c r="X80" s="53">
        <v>7000087252</v>
      </c>
      <c r="Y80" s="53" t="s">
        <v>500</v>
      </c>
      <c r="Z80" s="58">
        <f>1178775513+1242883252+828475850</f>
        <v>3250134615</v>
      </c>
      <c r="AA80" s="53" t="s">
        <v>498</v>
      </c>
      <c r="AB80" s="53" t="s">
        <v>499</v>
      </c>
      <c r="AC80" s="174"/>
      <c r="AD80" s="174"/>
      <c r="AE80" s="174"/>
      <c r="AF80" s="174"/>
      <c r="AG80" s="88"/>
      <c r="AH80" s="88"/>
      <c r="AI80" s="88"/>
      <c r="AJ80" s="55"/>
      <c r="AK80" s="88"/>
      <c r="AL80" s="88"/>
      <c r="AM80" s="88"/>
      <c r="AN80" s="88">
        <v>52212298</v>
      </c>
      <c r="AO80" s="88"/>
      <c r="AP80" s="51"/>
      <c r="AQ80" s="56">
        <f t="shared" si="0"/>
        <v>52212298</v>
      </c>
    </row>
    <row r="81" spans="1:43" s="57" customFormat="1" ht="123.75" customHeight="1" x14ac:dyDescent="0.25">
      <c r="A81" s="44">
        <v>1124</v>
      </c>
      <c r="B81" s="45" t="s">
        <v>131</v>
      </c>
      <c r="C81" s="45" t="s">
        <v>95</v>
      </c>
      <c r="D81" s="45">
        <v>29702706</v>
      </c>
      <c r="E81" s="74" t="s">
        <v>314</v>
      </c>
      <c r="F81" s="45" t="s">
        <v>95</v>
      </c>
      <c r="G81" s="44">
        <v>401</v>
      </c>
      <c r="H81" s="44" t="s">
        <v>72</v>
      </c>
      <c r="I81" s="45">
        <v>29702706</v>
      </c>
      <c r="J81" s="46" t="s">
        <v>119</v>
      </c>
      <c r="K81" s="47" t="s">
        <v>120</v>
      </c>
      <c r="L81" s="44">
        <v>93131611</v>
      </c>
      <c r="M81" s="47" t="s">
        <v>120</v>
      </c>
      <c r="N81" s="173" t="s">
        <v>395</v>
      </c>
      <c r="O81" s="72" t="s">
        <v>312</v>
      </c>
      <c r="P81" s="49" t="s">
        <v>228</v>
      </c>
      <c r="Q81" s="44" t="s">
        <v>79</v>
      </c>
      <c r="R81" s="44" t="s">
        <v>313</v>
      </c>
      <c r="S81" s="51">
        <v>68366120</v>
      </c>
      <c r="T81" s="51">
        <v>68366120</v>
      </c>
      <c r="U81" s="71" t="s">
        <v>115</v>
      </c>
      <c r="V81" s="71" t="s">
        <v>82</v>
      </c>
      <c r="W81" s="85" t="s">
        <v>201</v>
      </c>
      <c r="X81" s="53">
        <v>7000085051</v>
      </c>
      <c r="Y81" s="53">
        <v>4500026961</v>
      </c>
      <c r="Z81" s="86">
        <v>68366120</v>
      </c>
      <c r="AA81" s="87">
        <v>34</v>
      </c>
      <c r="AB81" s="87" t="s">
        <v>315</v>
      </c>
      <c r="AC81" s="174"/>
      <c r="AD81" s="174"/>
      <c r="AE81" s="174"/>
      <c r="AF81" s="174"/>
      <c r="AG81" s="88"/>
      <c r="AH81" s="88"/>
      <c r="AI81" s="88"/>
      <c r="AJ81" s="55">
        <v>47856284</v>
      </c>
      <c r="AK81" s="88"/>
      <c r="AL81" s="88"/>
      <c r="AM81" s="88"/>
      <c r="AN81" s="88"/>
      <c r="AO81" s="88">
        <v>20509836</v>
      </c>
      <c r="AP81" s="51"/>
      <c r="AQ81" s="56">
        <f t="shared" si="0"/>
        <v>68366120</v>
      </c>
    </row>
    <row r="82" spans="1:43" s="57" customFormat="1" ht="59.25" customHeight="1" x14ac:dyDescent="0.25">
      <c r="A82" s="44">
        <v>1124</v>
      </c>
      <c r="B82" s="45" t="s">
        <v>133</v>
      </c>
      <c r="C82" s="45" t="s">
        <v>100</v>
      </c>
      <c r="D82" s="45">
        <v>29704203</v>
      </c>
      <c r="E82" s="44" t="s">
        <v>84</v>
      </c>
      <c r="F82" s="45" t="s">
        <v>100</v>
      </c>
      <c r="G82" s="44">
        <v>402</v>
      </c>
      <c r="H82" s="44" t="s">
        <v>72</v>
      </c>
      <c r="I82" s="45">
        <v>29704203</v>
      </c>
      <c r="J82" s="46" t="s">
        <v>134</v>
      </c>
      <c r="K82" s="47" t="s">
        <v>194</v>
      </c>
      <c r="L82" s="44" t="s">
        <v>213</v>
      </c>
      <c r="M82" s="89" t="s">
        <v>135</v>
      </c>
      <c r="N82" s="173" t="s">
        <v>396</v>
      </c>
      <c r="O82" s="72" t="s">
        <v>211</v>
      </c>
      <c r="P82" s="49" t="s">
        <v>212</v>
      </c>
      <c r="Q82" s="73" t="s">
        <v>110</v>
      </c>
      <c r="R82" s="44" t="s">
        <v>88</v>
      </c>
      <c r="S82" s="90">
        <v>138420000</v>
      </c>
      <c r="T82" s="90">
        <v>138420000</v>
      </c>
      <c r="U82" s="71" t="s">
        <v>115</v>
      </c>
      <c r="V82" s="71" t="s">
        <v>129</v>
      </c>
      <c r="W82" s="52" t="s">
        <v>199</v>
      </c>
      <c r="X82" s="53">
        <v>7000084496</v>
      </c>
      <c r="Y82" s="53">
        <v>4500028116</v>
      </c>
      <c r="Z82" s="58">
        <v>878112340</v>
      </c>
      <c r="AA82" s="53">
        <v>91</v>
      </c>
      <c r="AB82" s="53" t="s">
        <v>459</v>
      </c>
      <c r="AC82" s="53"/>
      <c r="AD82" s="53"/>
      <c r="AE82" s="55"/>
      <c r="AF82" s="55"/>
      <c r="AG82" s="55"/>
      <c r="AH82" s="55"/>
      <c r="AI82" s="55"/>
      <c r="AJ82" s="55"/>
      <c r="AK82" s="90"/>
      <c r="AL82" s="55"/>
      <c r="AM82" s="55"/>
      <c r="AN82" s="55"/>
      <c r="AO82" s="55"/>
      <c r="AP82" s="55">
        <v>138420000</v>
      </c>
      <c r="AQ82" s="56">
        <f>SUM(AE82:AP82)</f>
        <v>138420000</v>
      </c>
    </row>
    <row r="83" spans="1:43" s="57" customFormat="1" ht="59.25" customHeight="1" x14ac:dyDescent="0.25">
      <c r="A83" s="44">
        <v>1124</v>
      </c>
      <c r="B83" s="45" t="s">
        <v>133</v>
      </c>
      <c r="C83" s="45" t="s">
        <v>100</v>
      </c>
      <c r="D83" s="45">
        <v>29704203</v>
      </c>
      <c r="E83" s="44" t="s">
        <v>217</v>
      </c>
      <c r="F83" s="45" t="s">
        <v>100</v>
      </c>
      <c r="G83" s="44">
        <v>402</v>
      </c>
      <c r="H83" s="44" t="s">
        <v>72</v>
      </c>
      <c r="I83" s="45">
        <v>29704203</v>
      </c>
      <c r="J83" s="46" t="s">
        <v>134</v>
      </c>
      <c r="K83" s="47" t="s">
        <v>194</v>
      </c>
      <c r="L83" s="44" t="s">
        <v>213</v>
      </c>
      <c r="M83" s="89" t="s">
        <v>135</v>
      </c>
      <c r="N83" s="173" t="s">
        <v>396</v>
      </c>
      <c r="O83" s="72" t="s">
        <v>211</v>
      </c>
      <c r="P83" s="49" t="s">
        <v>212</v>
      </c>
      <c r="Q83" s="73" t="s">
        <v>110</v>
      </c>
      <c r="R83" s="71" t="s">
        <v>219</v>
      </c>
      <c r="S83" s="90">
        <v>450000000</v>
      </c>
      <c r="T83" s="90">
        <v>450000000</v>
      </c>
      <c r="U83" s="71" t="s">
        <v>115</v>
      </c>
      <c r="V83" s="71" t="s">
        <v>129</v>
      </c>
      <c r="W83" s="52" t="s">
        <v>199</v>
      </c>
      <c r="X83" s="53">
        <v>7000084496</v>
      </c>
      <c r="Y83" s="53">
        <v>4500028116</v>
      </c>
      <c r="Z83" s="58">
        <v>878112340</v>
      </c>
      <c r="AA83" s="53">
        <v>91</v>
      </c>
      <c r="AB83" s="53" t="s">
        <v>459</v>
      </c>
      <c r="AC83" s="53"/>
      <c r="AD83" s="53"/>
      <c r="AE83" s="55"/>
      <c r="AF83" s="55"/>
      <c r="AG83" s="55"/>
      <c r="AH83" s="55"/>
      <c r="AI83" s="55"/>
      <c r="AJ83" s="55"/>
      <c r="AK83" s="90"/>
      <c r="AL83" s="55"/>
      <c r="AM83" s="55"/>
      <c r="AN83" s="55"/>
      <c r="AO83" s="55"/>
      <c r="AP83" s="55">
        <v>450000000</v>
      </c>
      <c r="AQ83" s="56">
        <f t="shared" ref="AQ83:AQ146" si="4">SUM(AE83:AP83)</f>
        <v>450000000</v>
      </c>
    </row>
    <row r="84" spans="1:43" s="57" customFormat="1" ht="59.25" customHeight="1" x14ac:dyDescent="0.25">
      <c r="A84" s="44">
        <v>1124</v>
      </c>
      <c r="B84" s="45" t="s">
        <v>133</v>
      </c>
      <c r="C84" s="45" t="s">
        <v>100</v>
      </c>
      <c r="D84" s="45">
        <v>29704203</v>
      </c>
      <c r="E84" s="44" t="s">
        <v>217</v>
      </c>
      <c r="F84" s="45" t="s">
        <v>100</v>
      </c>
      <c r="G84" s="44">
        <v>402</v>
      </c>
      <c r="H84" s="44" t="s">
        <v>72</v>
      </c>
      <c r="I84" s="45">
        <v>29704203</v>
      </c>
      <c r="J84" s="46" t="s">
        <v>134</v>
      </c>
      <c r="K84" s="47" t="s">
        <v>194</v>
      </c>
      <c r="L84" s="44" t="s">
        <v>214</v>
      </c>
      <c r="M84" s="89" t="s">
        <v>135</v>
      </c>
      <c r="N84" s="173" t="s">
        <v>396</v>
      </c>
      <c r="O84" s="72" t="s">
        <v>215</v>
      </c>
      <c r="P84" s="49" t="s">
        <v>216</v>
      </c>
      <c r="Q84" s="73" t="s">
        <v>110</v>
      </c>
      <c r="R84" s="71" t="s">
        <v>218</v>
      </c>
      <c r="S84" s="90">
        <v>377330017</v>
      </c>
      <c r="T84" s="90">
        <v>377330017</v>
      </c>
      <c r="U84" s="71" t="s">
        <v>115</v>
      </c>
      <c r="V84" s="71" t="s">
        <v>129</v>
      </c>
      <c r="W84" s="52" t="s">
        <v>199</v>
      </c>
      <c r="X84" s="53">
        <v>7000087015</v>
      </c>
      <c r="Y84" s="53">
        <v>4500028548</v>
      </c>
      <c r="Z84" s="58">
        <v>869071526</v>
      </c>
      <c r="AA84" s="53">
        <v>101</v>
      </c>
      <c r="AB84" s="53" t="s">
        <v>460</v>
      </c>
      <c r="AC84" s="53"/>
      <c r="AD84" s="53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8">
        <v>377330011</v>
      </c>
      <c r="AQ84" s="56">
        <f t="shared" si="4"/>
        <v>377330011</v>
      </c>
    </row>
    <row r="85" spans="1:43" s="57" customFormat="1" ht="59.25" customHeight="1" x14ac:dyDescent="0.25">
      <c r="A85" s="44">
        <v>1124</v>
      </c>
      <c r="B85" s="45" t="s">
        <v>133</v>
      </c>
      <c r="C85" s="45" t="s">
        <v>100</v>
      </c>
      <c r="D85" s="45">
        <v>29704203</v>
      </c>
      <c r="E85" s="44" t="s">
        <v>217</v>
      </c>
      <c r="F85" s="45" t="s">
        <v>100</v>
      </c>
      <c r="G85" s="44">
        <v>402</v>
      </c>
      <c r="H85" s="44" t="s">
        <v>72</v>
      </c>
      <c r="I85" s="45">
        <v>29704203</v>
      </c>
      <c r="J85" s="46" t="s">
        <v>343</v>
      </c>
      <c r="K85" s="47" t="s">
        <v>194</v>
      </c>
      <c r="L85" s="44" t="s">
        <v>214</v>
      </c>
      <c r="M85" s="89" t="s">
        <v>135</v>
      </c>
      <c r="N85" s="48" t="s">
        <v>397</v>
      </c>
      <c r="O85" s="72" t="s">
        <v>215</v>
      </c>
      <c r="P85" s="49" t="s">
        <v>216</v>
      </c>
      <c r="Q85" s="73" t="s">
        <v>110</v>
      </c>
      <c r="R85" s="71" t="s">
        <v>218</v>
      </c>
      <c r="S85" s="90">
        <v>66580000</v>
      </c>
      <c r="T85" s="90">
        <v>66580000</v>
      </c>
      <c r="U85" s="71" t="s">
        <v>115</v>
      </c>
      <c r="V85" s="71" t="s">
        <v>129</v>
      </c>
      <c r="W85" s="52" t="s">
        <v>199</v>
      </c>
      <c r="X85" s="53">
        <v>7000087015</v>
      </c>
      <c r="Y85" s="53">
        <v>4500028548</v>
      </c>
      <c r="Z85" s="58">
        <v>869071526</v>
      </c>
      <c r="AA85" s="53">
        <v>101</v>
      </c>
      <c r="AB85" s="53" t="s">
        <v>460</v>
      </c>
      <c r="AC85" s="53"/>
      <c r="AD85" s="53"/>
      <c r="AE85" s="55"/>
      <c r="AF85" s="55"/>
      <c r="AG85" s="55"/>
      <c r="AH85" s="55"/>
      <c r="AI85" s="55"/>
      <c r="AJ85" s="55"/>
      <c r="AK85" s="90"/>
      <c r="AL85" s="55"/>
      <c r="AM85" s="55"/>
      <c r="AN85" s="55"/>
      <c r="AO85" s="55"/>
      <c r="AP85" s="58">
        <v>66580000</v>
      </c>
      <c r="AQ85" s="56">
        <f t="shared" si="4"/>
        <v>66580000</v>
      </c>
    </row>
    <row r="86" spans="1:43" s="57" customFormat="1" ht="59.25" customHeight="1" x14ac:dyDescent="0.25">
      <c r="A86" s="44">
        <v>1124</v>
      </c>
      <c r="B86" s="45" t="s">
        <v>133</v>
      </c>
      <c r="C86" s="45" t="s">
        <v>100</v>
      </c>
      <c r="D86" s="45">
        <v>29704203</v>
      </c>
      <c r="E86" s="44" t="s">
        <v>71</v>
      </c>
      <c r="F86" s="45" t="s">
        <v>100</v>
      </c>
      <c r="G86" s="44">
        <v>402</v>
      </c>
      <c r="H86" s="44" t="s">
        <v>72</v>
      </c>
      <c r="I86" s="45">
        <v>29704203</v>
      </c>
      <c r="J86" s="46" t="s">
        <v>343</v>
      </c>
      <c r="K86" s="47" t="s">
        <v>194</v>
      </c>
      <c r="L86" s="44" t="s">
        <v>214</v>
      </c>
      <c r="M86" s="89" t="s">
        <v>135</v>
      </c>
      <c r="N86" s="48" t="s">
        <v>397</v>
      </c>
      <c r="O86" s="72" t="s">
        <v>338</v>
      </c>
      <c r="P86" s="49" t="s">
        <v>216</v>
      </c>
      <c r="Q86" s="73" t="s">
        <v>110</v>
      </c>
      <c r="R86" s="71" t="s">
        <v>80</v>
      </c>
      <c r="S86" s="90">
        <v>425942000</v>
      </c>
      <c r="T86" s="90">
        <v>425942000</v>
      </c>
      <c r="U86" s="71" t="s">
        <v>81</v>
      </c>
      <c r="V86" s="71" t="s">
        <v>344</v>
      </c>
      <c r="W86" s="52" t="s">
        <v>199</v>
      </c>
      <c r="X86" s="53">
        <v>7000087685</v>
      </c>
      <c r="Y86" s="53">
        <v>4500028548</v>
      </c>
      <c r="Z86" s="58">
        <v>869071526</v>
      </c>
      <c r="AA86" s="53">
        <v>101</v>
      </c>
      <c r="AB86" s="53" t="s">
        <v>460</v>
      </c>
      <c r="AC86" s="53"/>
      <c r="AD86" s="53"/>
      <c r="AE86" s="55"/>
      <c r="AF86" s="55"/>
      <c r="AG86" s="55"/>
      <c r="AH86" s="55"/>
      <c r="AI86" s="55"/>
      <c r="AJ86" s="55"/>
      <c r="AK86" s="92"/>
      <c r="AL86" s="55"/>
      <c r="AM86" s="55"/>
      <c r="AN86" s="76"/>
      <c r="AO86" s="76"/>
      <c r="AP86" s="90">
        <v>425161515</v>
      </c>
      <c r="AQ86" s="56">
        <f t="shared" si="4"/>
        <v>425161515</v>
      </c>
    </row>
    <row r="87" spans="1:43" s="57" customFormat="1" ht="69" customHeight="1" x14ac:dyDescent="0.25">
      <c r="A87" s="44">
        <v>1124</v>
      </c>
      <c r="B87" s="45" t="s">
        <v>133</v>
      </c>
      <c r="C87" s="45" t="s">
        <v>100</v>
      </c>
      <c r="D87" s="45">
        <v>29704201</v>
      </c>
      <c r="E87" s="44" t="s">
        <v>71</v>
      </c>
      <c r="F87" s="45" t="s">
        <v>100</v>
      </c>
      <c r="G87" s="44">
        <v>402</v>
      </c>
      <c r="H87" s="44" t="s">
        <v>72</v>
      </c>
      <c r="I87" s="45">
        <v>29704201</v>
      </c>
      <c r="J87" s="46" t="s">
        <v>134</v>
      </c>
      <c r="K87" s="47" t="s">
        <v>194</v>
      </c>
      <c r="L87" s="44" t="s">
        <v>320</v>
      </c>
      <c r="M87" s="89" t="s">
        <v>135</v>
      </c>
      <c r="N87" s="48" t="s">
        <v>397</v>
      </c>
      <c r="O87" s="72" t="s">
        <v>220</v>
      </c>
      <c r="P87" s="49" t="s">
        <v>212</v>
      </c>
      <c r="Q87" s="93" t="s">
        <v>110</v>
      </c>
      <c r="R87" s="44" t="s">
        <v>80</v>
      </c>
      <c r="S87" s="51">
        <v>20000000</v>
      </c>
      <c r="T87" s="51">
        <v>20000000</v>
      </c>
      <c r="U87" s="71" t="s">
        <v>115</v>
      </c>
      <c r="V87" s="71" t="s">
        <v>129</v>
      </c>
      <c r="W87" s="52" t="s">
        <v>200</v>
      </c>
      <c r="X87" s="53">
        <v>7000086758</v>
      </c>
      <c r="Y87" s="53">
        <v>4500028136</v>
      </c>
      <c r="Z87" s="58">
        <v>1284983075</v>
      </c>
      <c r="AA87" s="53">
        <v>87</v>
      </c>
      <c r="AB87" s="53" t="s">
        <v>462</v>
      </c>
      <c r="AC87" s="53"/>
      <c r="AD87" s="53"/>
      <c r="AE87" s="55"/>
      <c r="AF87" s="55"/>
      <c r="AG87" s="55"/>
      <c r="AH87" s="55"/>
      <c r="AI87" s="55"/>
      <c r="AJ87" s="55"/>
      <c r="AK87" s="91"/>
      <c r="AL87" s="55"/>
      <c r="AM87" s="55"/>
      <c r="AN87" s="55"/>
      <c r="AO87" s="55"/>
      <c r="AP87" s="55">
        <v>20000000</v>
      </c>
      <c r="AQ87" s="56">
        <f t="shared" si="4"/>
        <v>20000000</v>
      </c>
    </row>
    <row r="88" spans="1:43" s="57" customFormat="1" ht="69" customHeight="1" x14ac:dyDescent="0.25">
      <c r="A88" s="44">
        <v>1124</v>
      </c>
      <c r="B88" s="45" t="s">
        <v>133</v>
      </c>
      <c r="C88" s="45" t="s">
        <v>100</v>
      </c>
      <c r="D88" s="45">
        <v>29704202</v>
      </c>
      <c r="E88" s="44" t="s">
        <v>217</v>
      </c>
      <c r="F88" s="45" t="s">
        <v>100</v>
      </c>
      <c r="G88" s="44">
        <v>402</v>
      </c>
      <c r="H88" s="44" t="s">
        <v>72</v>
      </c>
      <c r="I88" s="45">
        <v>29704202</v>
      </c>
      <c r="J88" s="46" t="s">
        <v>134</v>
      </c>
      <c r="K88" s="47" t="s">
        <v>194</v>
      </c>
      <c r="L88" s="44" t="s">
        <v>320</v>
      </c>
      <c r="M88" s="89" t="s">
        <v>135</v>
      </c>
      <c r="N88" s="48" t="s">
        <v>397</v>
      </c>
      <c r="O88" s="72" t="s">
        <v>220</v>
      </c>
      <c r="P88" s="49" t="s">
        <v>212</v>
      </c>
      <c r="Q88" s="93" t="s">
        <v>110</v>
      </c>
      <c r="R88" s="44" t="s">
        <v>218</v>
      </c>
      <c r="S88" s="51">
        <f>386134829-70000000</f>
        <v>316134829</v>
      </c>
      <c r="T88" s="51">
        <f>386134829-70000000</f>
        <v>316134829</v>
      </c>
      <c r="U88" s="71" t="s">
        <v>115</v>
      </c>
      <c r="V88" s="71" t="s">
        <v>129</v>
      </c>
      <c r="W88" s="52" t="s">
        <v>200</v>
      </c>
      <c r="X88" s="53">
        <v>7000086758</v>
      </c>
      <c r="Y88" s="53">
        <v>4500028136</v>
      </c>
      <c r="Z88" s="58">
        <v>1284983075</v>
      </c>
      <c r="AA88" s="53">
        <v>87</v>
      </c>
      <c r="AB88" s="53" t="s">
        <v>462</v>
      </c>
      <c r="AC88" s="53"/>
      <c r="AD88" s="53"/>
      <c r="AE88" s="55"/>
      <c r="AF88" s="55"/>
      <c r="AG88" s="55"/>
      <c r="AH88" s="55"/>
      <c r="AI88" s="55"/>
      <c r="AJ88" s="55"/>
      <c r="AK88" s="76"/>
      <c r="AL88" s="55"/>
      <c r="AM88" s="55"/>
      <c r="AN88" s="55"/>
      <c r="AO88" s="51"/>
      <c r="AP88" s="51">
        <f>386134829-70000000</f>
        <v>316134829</v>
      </c>
      <c r="AQ88" s="56">
        <f t="shared" si="4"/>
        <v>316134829</v>
      </c>
    </row>
    <row r="89" spans="1:43" s="57" customFormat="1" ht="69" customHeight="1" x14ac:dyDescent="0.25">
      <c r="A89" s="44">
        <v>1124</v>
      </c>
      <c r="B89" s="45" t="s">
        <v>133</v>
      </c>
      <c r="C89" s="45" t="s">
        <v>100</v>
      </c>
      <c r="D89" s="45">
        <v>29704202</v>
      </c>
      <c r="E89" s="44" t="s">
        <v>217</v>
      </c>
      <c r="F89" s="45" t="s">
        <v>100</v>
      </c>
      <c r="G89" s="44">
        <v>402</v>
      </c>
      <c r="H89" s="44" t="s">
        <v>72</v>
      </c>
      <c r="I89" s="45">
        <v>29704202</v>
      </c>
      <c r="J89" s="46" t="s">
        <v>346</v>
      </c>
      <c r="K89" s="47" t="s">
        <v>194</v>
      </c>
      <c r="L89" s="44" t="s">
        <v>320</v>
      </c>
      <c r="M89" s="89" t="s">
        <v>135</v>
      </c>
      <c r="N89" s="48" t="s">
        <v>398</v>
      </c>
      <c r="O89" s="72" t="s">
        <v>220</v>
      </c>
      <c r="P89" s="49" t="s">
        <v>212</v>
      </c>
      <c r="Q89" s="94" t="s">
        <v>110</v>
      </c>
      <c r="R89" s="44" t="s">
        <v>219</v>
      </c>
      <c r="S89" s="51">
        <v>213865171</v>
      </c>
      <c r="T89" s="51">
        <v>213865171</v>
      </c>
      <c r="U89" s="71" t="s">
        <v>115</v>
      </c>
      <c r="V89" s="71" t="s">
        <v>129</v>
      </c>
      <c r="W89" s="52" t="s">
        <v>200</v>
      </c>
      <c r="X89" s="53">
        <v>7000086758</v>
      </c>
      <c r="Y89" s="53">
        <v>4500028136</v>
      </c>
      <c r="Z89" s="58">
        <v>1284983075</v>
      </c>
      <c r="AA89" s="53">
        <v>87</v>
      </c>
      <c r="AB89" s="53" t="s">
        <v>462</v>
      </c>
      <c r="AC89" s="53"/>
      <c r="AD89" s="53"/>
      <c r="AE89" s="55"/>
      <c r="AF89" s="55"/>
      <c r="AG89" s="55"/>
      <c r="AH89" s="55"/>
      <c r="AI89" s="55"/>
      <c r="AJ89" s="55"/>
      <c r="AK89" s="76"/>
      <c r="AL89" s="55"/>
      <c r="AM89" s="55"/>
      <c r="AN89" s="55"/>
      <c r="AO89" s="51"/>
      <c r="AP89" s="51">
        <v>213865171</v>
      </c>
      <c r="AQ89" s="56">
        <f t="shared" si="4"/>
        <v>213865171</v>
      </c>
    </row>
    <row r="90" spans="1:43" s="57" customFormat="1" ht="59.25" customHeight="1" x14ac:dyDescent="0.25">
      <c r="A90" s="44">
        <v>1124</v>
      </c>
      <c r="B90" s="45" t="s">
        <v>133</v>
      </c>
      <c r="C90" s="45" t="s">
        <v>100</v>
      </c>
      <c r="D90" s="45">
        <v>29704202</v>
      </c>
      <c r="E90" s="74" t="s">
        <v>345</v>
      </c>
      <c r="F90" s="45" t="s">
        <v>100</v>
      </c>
      <c r="G90" s="44">
        <v>402</v>
      </c>
      <c r="H90" s="44" t="s">
        <v>72</v>
      </c>
      <c r="I90" s="45">
        <v>29704202</v>
      </c>
      <c r="J90" s="46" t="s">
        <v>346</v>
      </c>
      <c r="K90" s="47" t="s">
        <v>194</v>
      </c>
      <c r="L90" s="44" t="s">
        <v>320</v>
      </c>
      <c r="M90" s="89" t="s">
        <v>135</v>
      </c>
      <c r="N90" s="48" t="s">
        <v>433</v>
      </c>
      <c r="O90" s="72" t="s">
        <v>338</v>
      </c>
      <c r="P90" s="49" t="s">
        <v>212</v>
      </c>
      <c r="Q90" s="75" t="s">
        <v>110</v>
      </c>
      <c r="R90" s="71" t="s">
        <v>80</v>
      </c>
      <c r="S90" s="51">
        <v>50000000</v>
      </c>
      <c r="T90" s="51">
        <v>50000000</v>
      </c>
      <c r="U90" s="71" t="s">
        <v>81</v>
      </c>
      <c r="V90" s="71" t="s">
        <v>129</v>
      </c>
      <c r="W90" s="52" t="s">
        <v>200</v>
      </c>
      <c r="X90" s="53"/>
      <c r="Y90" s="53"/>
      <c r="Z90" s="58"/>
      <c r="AA90" s="53"/>
      <c r="AB90" s="53"/>
      <c r="AC90" s="53"/>
      <c r="AD90" s="53"/>
      <c r="AE90" s="55"/>
      <c r="AF90" s="55"/>
      <c r="AG90" s="55"/>
      <c r="AH90" s="55"/>
      <c r="AI90" s="55"/>
      <c r="AJ90" s="55"/>
      <c r="AK90" s="92"/>
      <c r="AL90" s="55"/>
      <c r="AM90" s="55"/>
      <c r="AN90" s="76"/>
      <c r="AO90" s="51">
        <v>50000000</v>
      </c>
      <c r="AP90" s="90"/>
      <c r="AQ90" s="56">
        <f t="shared" si="4"/>
        <v>50000000</v>
      </c>
    </row>
    <row r="91" spans="1:43" s="57" customFormat="1" ht="69" customHeight="1" x14ac:dyDescent="0.25">
      <c r="A91" s="44">
        <v>1124</v>
      </c>
      <c r="B91" s="45" t="s">
        <v>133</v>
      </c>
      <c r="C91" s="45" t="s">
        <v>100</v>
      </c>
      <c r="D91" s="45">
        <v>29704202</v>
      </c>
      <c r="E91" s="44" t="s">
        <v>217</v>
      </c>
      <c r="F91" s="45" t="s">
        <v>100</v>
      </c>
      <c r="G91" s="44">
        <v>402</v>
      </c>
      <c r="H91" s="44" t="s">
        <v>72</v>
      </c>
      <c r="I91" s="45">
        <v>29704202</v>
      </c>
      <c r="J91" s="46" t="s">
        <v>134</v>
      </c>
      <c r="K91" s="47" t="s">
        <v>194</v>
      </c>
      <c r="L91" s="44" t="s">
        <v>320</v>
      </c>
      <c r="M91" s="89" t="s">
        <v>135</v>
      </c>
      <c r="N91" s="48" t="s">
        <v>470</v>
      </c>
      <c r="O91" s="72" t="s">
        <v>220</v>
      </c>
      <c r="P91" s="49" t="s">
        <v>212</v>
      </c>
      <c r="Q91" s="93" t="s">
        <v>110</v>
      </c>
      <c r="R91" s="44" t="s">
        <v>219</v>
      </c>
      <c r="S91" s="51">
        <v>70000000</v>
      </c>
      <c r="T91" s="51">
        <v>70000000</v>
      </c>
      <c r="U91" s="71" t="s">
        <v>115</v>
      </c>
      <c r="V91" s="71" t="s">
        <v>129</v>
      </c>
      <c r="W91" s="52" t="s">
        <v>156</v>
      </c>
      <c r="X91" s="53">
        <v>7000086613</v>
      </c>
      <c r="Y91" s="53">
        <v>4500027697</v>
      </c>
      <c r="Z91" s="58">
        <v>181000000</v>
      </c>
      <c r="AA91" s="53">
        <v>70</v>
      </c>
      <c r="AB91" s="53" t="s">
        <v>471</v>
      </c>
      <c r="AC91" s="53"/>
      <c r="AD91" s="53"/>
      <c r="AE91" s="55"/>
      <c r="AF91" s="55"/>
      <c r="AG91" s="55"/>
      <c r="AH91" s="55"/>
      <c r="AI91" s="55"/>
      <c r="AJ91" s="55"/>
      <c r="AK91" s="76"/>
      <c r="AL91" s="55"/>
      <c r="AM91" s="55"/>
      <c r="AN91" s="55"/>
      <c r="AO91" s="55">
        <v>70000000</v>
      </c>
      <c r="AP91" s="91"/>
      <c r="AQ91" s="56">
        <f t="shared" si="4"/>
        <v>70000000</v>
      </c>
    </row>
    <row r="92" spans="1:43" s="57" customFormat="1" ht="69" customHeight="1" x14ac:dyDescent="0.25">
      <c r="A92" s="44">
        <v>1124</v>
      </c>
      <c r="B92" s="45" t="s">
        <v>133</v>
      </c>
      <c r="C92" s="45" t="s">
        <v>100</v>
      </c>
      <c r="D92" s="45">
        <v>29704202</v>
      </c>
      <c r="E92" s="44" t="s">
        <v>217</v>
      </c>
      <c r="F92" s="45" t="s">
        <v>100</v>
      </c>
      <c r="G92" s="44">
        <v>402</v>
      </c>
      <c r="H92" s="44" t="s">
        <v>72</v>
      </c>
      <c r="I92" s="45">
        <v>29704202</v>
      </c>
      <c r="J92" s="46" t="s">
        <v>134</v>
      </c>
      <c r="K92" s="47" t="s">
        <v>194</v>
      </c>
      <c r="L92" s="44" t="s">
        <v>320</v>
      </c>
      <c r="M92" s="89" t="s">
        <v>135</v>
      </c>
      <c r="N92" s="175" t="s">
        <v>399</v>
      </c>
      <c r="O92" s="72" t="s">
        <v>220</v>
      </c>
      <c r="P92" s="49" t="s">
        <v>212</v>
      </c>
      <c r="Q92" s="93" t="s">
        <v>110</v>
      </c>
      <c r="R92" s="44" t="s">
        <v>218</v>
      </c>
      <c r="S92" s="51">
        <v>150000000</v>
      </c>
      <c r="T92" s="51">
        <v>150000000</v>
      </c>
      <c r="U92" s="71" t="s">
        <v>115</v>
      </c>
      <c r="V92" s="71" t="s">
        <v>129</v>
      </c>
      <c r="W92" s="52" t="s">
        <v>200</v>
      </c>
      <c r="X92" s="53">
        <v>7000086758</v>
      </c>
      <c r="Y92" s="53">
        <v>4500028136</v>
      </c>
      <c r="Z92" s="58">
        <v>1284983075</v>
      </c>
      <c r="AA92" s="53">
        <v>87</v>
      </c>
      <c r="AB92" s="53" t="s">
        <v>462</v>
      </c>
      <c r="AC92" s="53"/>
      <c r="AD92" s="53"/>
      <c r="AE92" s="55"/>
      <c r="AF92" s="55"/>
      <c r="AG92" s="55"/>
      <c r="AH92" s="55"/>
      <c r="AI92" s="55"/>
      <c r="AJ92" s="55"/>
      <c r="AK92" s="76"/>
      <c r="AL92" s="55"/>
      <c r="AM92" s="55"/>
      <c r="AN92" s="55"/>
      <c r="AO92" s="51"/>
      <c r="AP92" s="51">
        <v>150000000</v>
      </c>
      <c r="AQ92" s="56">
        <f t="shared" si="4"/>
        <v>150000000</v>
      </c>
    </row>
    <row r="93" spans="1:43" s="57" customFormat="1" ht="69" customHeight="1" x14ac:dyDescent="0.25">
      <c r="A93" s="44">
        <v>1124</v>
      </c>
      <c r="B93" s="45" t="s">
        <v>133</v>
      </c>
      <c r="C93" s="45" t="s">
        <v>100</v>
      </c>
      <c r="D93" s="45">
        <v>29704201</v>
      </c>
      <c r="E93" s="44" t="s">
        <v>71</v>
      </c>
      <c r="F93" s="45" t="s">
        <v>100</v>
      </c>
      <c r="G93" s="44">
        <v>402</v>
      </c>
      <c r="H93" s="44" t="s">
        <v>72</v>
      </c>
      <c r="I93" s="45">
        <v>29704201</v>
      </c>
      <c r="J93" s="46" t="s">
        <v>134</v>
      </c>
      <c r="K93" s="47" t="s">
        <v>221</v>
      </c>
      <c r="L93" s="44">
        <v>25101600</v>
      </c>
      <c r="M93" s="89" t="s">
        <v>222</v>
      </c>
      <c r="N93" s="48" t="s">
        <v>472</v>
      </c>
      <c r="O93" s="72" t="s">
        <v>226</v>
      </c>
      <c r="P93" s="49" t="s">
        <v>225</v>
      </c>
      <c r="Q93" s="93" t="s">
        <v>93</v>
      </c>
      <c r="R93" s="44" t="s">
        <v>80</v>
      </c>
      <c r="S93" s="51">
        <v>130000000</v>
      </c>
      <c r="T93" s="51">
        <v>130000000</v>
      </c>
      <c r="U93" s="71" t="s">
        <v>115</v>
      </c>
      <c r="V93" s="71" t="s">
        <v>129</v>
      </c>
      <c r="W93" s="52" t="s">
        <v>156</v>
      </c>
      <c r="X93" s="53">
        <v>7000086520</v>
      </c>
      <c r="Y93" s="53">
        <v>4500027699</v>
      </c>
      <c r="Z93" s="58">
        <v>160467167</v>
      </c>
      <c r="AA93" s="53">
        <v>72</v>
      </c>
      <c r="AB93" s="53" t="s">
        <v>473</v>
      </c>
      <c r="AC93" s="53"/>
      <c r="AD93" s="53"/>
      <c r="AE93" s="55"/>
      <c r="AF93" s="55"/>
      <c r="AG93" s="55"/>
      <c r="AH93" s="55"/>
      <c r="AI93" s="55"/>
      <c r="AJ93" s="55"/>
      <c r="AK93" s="88"/>
      <c r="AL93" s="55"/>
      <c r="AM93" s="55"/>
      <c r="AN93" s="55"/>
      <c r="AO93" s="55">
        <v>130000000</v>
      </c>
      <c r="AP93" s="91"/>
      <c r="AQ93" s="56">
        <f t="shared" si="4"/>
        <v>130000000</v>
      </c>
    </row>
    <row r="94" spans="1:43" s="57" customFormat="1" ht="108" customHeight="1" x14ac:dyDescent="0.25">
      <c r="A94" s="44">
        <v>1124</v>
      </c>
      <c r="B94" s="45" t="s">
        <v>136</v>
      </c>
      <c r="C94" s="45" t="s">
        <v>100</v>
      </c>
      <c r="D94" s="45">
        <v>29702502</v>
      </c>
      <c r="E94" s="44" t="s">
        <v>71</v>
      </c>
      <c r="F94" s="45" t="s">
        <v>100</v>
      </c>
      <c r="G94" s="44">
        <v>403</v>
      </c>
      <c r="H94" s="44" t="s">
        <v>85</v>
      </c>
      <c r="I94" s="45">
        <v>29702502</v>
      </c>
      <c r="J94" s="46" t="s">
        <v>137</v>
      </c>
      <c r="K94" s="47" t="s">
        <v>194</v>
      </c>
      <c r="L94" s="95" t="s">
        <v>236</v>
      </c>
      <c r="M94" s="96" t="s">
        <v>237</v>
      </c>
      <c r="N94" s="173" t="s">
        <v>478</v>
      </c>
      <c r="O94" s="72" t="s">
        <v>229</v>
      </c>
      <c r="P94" s="49" t="s">
        <v>232</v>
      </c>
      <c r="Q94" s="94" t="s">
        <v>110</v>
      </c>
      <c r="R94" s="44" t="s">
        <v>80</v>
      </c>
      <c r="S94" s="51">
        <v>369000000</v>
      </c>
      <c r="T94" s="51">
        <v>369000000</v>
      </c>
      <c r="U94" s="71" t="s">
        <v>115</v>
      </c>
      <c r="V94" s="71" t="s">
        <v>129</v>
      </c>
      <c r="W94" s="52" t="s">
        <v>199</v>
      </c>
      <c r="X94" s="53">
        <v>7000087669</v>
      </c>
      <c r="Y94" s="53">
        <v>4500028549</v>
      </c>
      <c r="Z94" s="58">
        <v>398975826</v>
      </c>
      <c r="AA94" s="53">
        <v>100</v>
      </c>
      <c r="AB94" s="53" t="s">
        <v>494</v>
      </c>
      <c r="AC94" s="53"/>
      <c r="AD94" s="53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1">
        <v>368999977</v>
      </c>
      <c r="AQ94" s="56">
        <f t="shared" si="4"/>
        <v>368999977</v>
      </c>
    </row>
    <row r="95" spans="1:43" s="57" customFormat="1" ht="62.25" customHeight="1" x14ac:dyDescent="0.25">
      <c r="A95" s="44">
        <v>1124</v>
      </c>
      <c r="B95" s="45" t="s">
        <v>136</v>
      </c>
      <c r="C95" s="45" t="s">
        <v>100</v>
      </c>
      <c r="D95" s="45">
        <v>29702502</v>
      </c>
      <c r="E95" s="44" t="s">
        <v>71</v>
      </c>
      <c r="F95" s="45" t="s">
        <v>100</v>
      </c>
      <c r="G95" s="44">
        <v>403</v>
      </c>
      <c r="H95" s="44" t="s">
        <v>85</v>
      </c>
      <c r="I95" s="45">
        <v>29702502</v>
      </c>
      <c r="J95" s="46" t="s">
        <v>137</v>
      </c>
      <c r="K95" s="47" t="s">
        <v>194</v>
      </c>
      <c r="L95" s="44" t="s">
        <v>234</v>
      </c>
      <c r="M95" s="89" t="s">
        <v>235</v>
      </c>
      <c r="N95" s="48" t="s">
        <v>397</v>
      </c>
      <c r="O95" s="72" t="s">
        <v>230</v>
      </c>
      <c r="P95" s="49" t="s">
        <v>232</v>
      </c>
      <c r="Q95" s="94" t="s">
        <v>110</v>
      </c>
      <c r="R95" s="44" t="s">
        <v>80</v>
      </c>
      <c r="S95" s="51">
        <v>122000000</v>
      </c>
      <c r="T95" s="51">
        <v>122000000</v>
      </c>
      <c r="U95" s="71" t="s">
        <v>115</v>
      </c>
      <c r="V95" s="71" t="s">
        <v>129</v>
      </c>
      <c r="W95" s="52" t="s">
        <v>199</v>
      </c>
      <c r="X95" s="53">
        <v>7000084713</v>
      </c>
      <c r="Y95" s="53">
        <v>4500028116</v>
      </c>
      <c r="Z95" s="58">
        <v>878112340</v>
      </c>
      <c r="AA95" s="53">
        <v>91</v>
      </c>
      <c r="AB95" s="53" t="s">
        <v>459</v>
      </c>
      <c r="AC95" s="53"/>
      <c r="AD95" s="53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>
        <v>122000000</v>
      </c>
      <c r="AQ95" s="56">
        <f t="shared" si="4"/>
        <v>122000000</v>
      </c>
    </row>
    <row r="96" spans="1:43" s="57" customFormat="1" ht="62.25" customHeight="1" x14ac:dyDescent="0.25">
      <c r="A96" s="44">
        <v>1124</v>
      </c>
      <c r="B96" s="45" t="s">
        <v>136</v>
      </c>
      <c r="C96" s="45" t="s">
        <v>100</v>
      </c>
      <c r="D96" s="45">
        <v>29702503</v>
      </c>
      <c r="E96" s="44" t="s">
        <v>84</v>
      </c>
      <c r="F96" s="45" t="s">
        <v>100</v>
      </c>
      <c r="G96" s="44">
        <v>403</v>
      </c>
      <c r="H96" s="44" t="s">
        <v>85</v>
      </c>
      <c r="I96" s="45">
        <v>29702503</v>
      </c>
      <c r="J96" s="46" t="s">
        <v>137</v>
      </c>
      <c r="K96" s="47" t="s">
        <v>194</v>
      </c>
      <c r="L96" s="44" t="s">
        <v>195</v>
      </c>
      <c r="M96" s="47" t="s">
        <v>223</v>
      </c>
      <c r="N96" s="173" t="s">
        <v>400</v>
      </c>
      <c r="O96" s="72" t="s">
        <v>224</v>
      </c>
      <c r="P96" s="49" t="s">
        <v>228</v>
      </c>
      <c r="Q96" s="94" t="s">
        <v>110</v>
      </c>
      <c r="R96" s="44" t="s">
        <v>88</v>
      </c>
      <c r="S96" s="51">
        <v>50000000</v>
      </c>
      <c r="T96" s="51">
        <v>50000000</v>
      </c>
      <c r="U96" s="71" t="s">
        <v>115</v>
      </c>
      <c r="V96" s="71" t="s">
        <v>129</v>
      </c>
      <c r="W96" s="52" t="s">
        <v>227</v>
      </c>
      <c r="X96" s="53">
        <v>7000084122</v>
      </c>
      <c r="Y96" s="53">
        <v>4500028105</v>
      </c>
      <c r="Z96" s="176">
        <v>137479400</v>
      </c>
      <c r="AA96" s="53">
        <v>88</v>
      </c>
      <c r="AB96" s="53" t="s">
        <v>307</v>
      </c>
      <c r="AC96" s="53"/>
      <c r="AD96" s="53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1">
        <v>117500000</v>
      </c>
      <c r="AQ96" s="56">
        <f t="shared" si="4"/>
        <v>117500000</v>
      </c>
    </row>
    <row r="97" spans="1:43" s="57" customFormat="1" ht="62.25" customHeight="1" x14ac:dyDescent="0.25">
      <c r="A97" s="44">
        <v>1124</v>
      </c>
      <c r="B97" s="45" t="s">
        <v>136</v>
      </c>
      <c r="C97" s="45" t="s">
        <v>100</v>
      </c>
      <c r="D97" s="45">
        <v>29702503</v>
      </c>
      <c r="E97" s="44" t="s">
        <v>84</v>
      </c>
      <c r="F97" s="45" t="s">
        <v>100</v>
      </c>
      <c r="G97" s="44">
        <v>403</v>
      </c>
      <c r="H97" s="44" t="s">
        <v>85</v>
      </c>
      <c r="I97" s="45">
        <v>29702503</v>
      </c>
      <c r="J97" s="46" t="s">
        <v>137</v>
      </c>
      <c r="K97" s="47" t="s">
        <v>194</v>
      </c>
      <c r="L97" s="44" t="s">
        <v>321</v>
      </c>
      <c r="M97" s="89" t="s">
        <v>135</v>
      </c>
      <c r="N97" s="173" t="s">
        <v>474</v>
      </c>
      <c r="O97" s="72" t="s">
        <v>273</v>
      </c>
      <c r="P97" s="49" t="s">
        <v>232</v>
      </c>
      <c r="Q97" s="94" t="s">
        <v>110</v>
      </c>
      <c r="R97" s="44" t="s">
        <v>88</v>
      </c>
      <c r="S97" s="51">
        <v>125000000</v>
      </c>
      <c r="T97" s="51">
        <v>125000000</v>
      </c>
      <c r="U97" s="71" t="s">
        <v>115</v>
      </c>
      <c r="V97" s="71" t="s">
        <v>129</v>
      </c>
      <c r="W97" s="52" t="s">
        <v>200</v>
      </c>
      <c r="X97" s="53"/>
      <c r="Y97" s="53"/>
      <c r="Z97" s="176"/>
      <c r="AA97" s="53"/>
      <c r="AB97" s="53"/>
      <c r="AC97" s="53"/>
      <c r="AD97" s="53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>
        <v>125000000</v>
      </c>
      <c r="AP97" s="51"/>
      <c r="AQ97" s="56">
        <f t="shared" si="4"/>
        <v>125000000</v>
      </c>
    </row>
    <row r="98" spans="1:43" s="57" customFormat="1" ht="62.25" customHeight="1" x14ac:dyDescent="0.25">
      <c r="A98" s="44">
        <v>1124</v>
      </c>
      <c r="B98" s="45" t="s">
        <v>136</v>
      </c>
      <c r="C98" s="45" t="s">
        <v>100</v>
      </c>
      <c r="D98" s="45">
        <v>29702503</v>
      </c>
      <c r="E98" s="44" t="s">
        <v>84</v>
      </c>
      <c r="F98" s="45" t="s">
        <v>100</v>
      </c>
      <c r="G98" s="44">
        <v>403</v>
      </c>
      <c r="H98" s="44" t="s">
        <v>85</v>
      </c>
      <c r="I98" s="45">
        <v>29702503</v>
      </c>
      <c r="J98" s="46" t="s">
        <v>137</v>
      </c>
      <c r="K98" s="47" t="s">
        <v>194</v>
      </c>
      <c r="L98" s="44" t="s">
        <v>213</v>
      </c>
      <c r="M98" s="89" t="s">
        <v>135</v>
      </c>
      <c r="N98" s="47" t="s">
        <v>476</v>
      </c>
      <c r="O98" s="72" t="s">
        <v>211</v>
      </c>
      <c r="P98" s="49" t="s">
        <v>212</v>
      </c>
      <c r="Q98" s="75" t="s">
        <v>110</v>
      </c>
      <c r="R98" s="44" t="s">
        <v>88</v>
      </c>
      <c r="S98" s="51">
        <v>90000000</v>
      </c>
      <c r="T98" s="51">
        <v>90000000</v>
      </c>
      <c r="U98" s="71" t="s">
        <v>115</v>
      </c>
      <c r="V98" s="71" t="s">
        <v>129</v>
      </c>
      <c r="W98" s="52" t="s">
        <v>199</v>
      </c>
      <c r="X98" s="53">
        <v>7000087245</v>
      </c>
      <c r="Y98" s="53">
        <v>4500028116</v>
      </c>
      <c r="Z98" s="58">
        <v>878112340</v>
      </c>
      <c r="AA98" s="53">
        <v>91</v>
      </c>
      <c r="AB98" s="53" t="s">
        <v>459</v>
      </c>
      <c r="AC98" s="53"/>
      <c r="AD98" s="53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1">
        <v>90000000</v>
      </c>
      <c r="AQ98" s="56">
        <f t="shared" si="4"/>
        <v>90000000</v>
      </c>
    </row>
    <row r="99" spans="1:43" s="57" customFormat="1" ht="119.25" customHeight="1" x14ac:dyDescent="0.25">
      <c r="A99" s="44">
        <v>1124</v>
      </c>
      <c r="B99" s="45" t="s">
        <v>136</v>
      </c>
      <c r="C99" s="45" t="s">
        <v>100</v>
      </c>
      <c r="D99" s="45">
        <v>29702503</v>
      </c>
      <c r="E99" s="44" t="s">
        <v>84</v>
      </c>
      <c r="F99" s="45" t="s">
        <v>100</v>
      </c>
      <c r="G99" s="44">
        <v>403</v>
      </c>
      <c r="H99" s="44" t="s">
        <v>85</v>
      </c>
      <c r="I99" s="45">
        <v>29702503</v>
      </c>
      <c r="J99" s="46" t="s">
        <v>137</v>
      </c>
      <c r="K99" s="47" t="s">
        <v>194</v>
      </c>
      <c r="L99" s="95" t="s">
        <v>236</v>
      </c>
      <c r="M99" s="96" t="s">
        <v>237</v>
      </c>
      <c r="N99" s="173" t="s">
        <v>402</v>
      </c>
      <c r="O99" s="72" t="s">
        <v>215</v>
      </c>
      <c r="P99" s="49" t="s">
        <v>78</v>
      </c>
      <c r="Q99" s="94" t="s">
        <v>110</v>
      </c>
      <c r="R99" s="44" t="s">
        <v>88</v>
      </c>
      <c r="S99" s="51">
        <f>935000000-125000000-90000000-450000000-165000000</f>
        <v>105000000</v>
      </c>
      <c r="T99" s="51">
        <f>270000000-165000000</f>
        <v>105000000</v>
      </c>
      <c r="U99" s="71" t="s">
        <v>115</v>
      </c>
      <c r="V99" s="71" t="s">
        <v>129</v>
      </c>
      <c r="W99" s="52" t="s">
        <v>267</v>
      </c>
      <c r="X99" s="53"/>
      <c r="Y99" s="53"/>
      <c r="Z99" s="58"/>
      <c r="AA99" s="53"/>
      <c r="AB99" s="53"/>
      <c r="AC99" s="53"/>
      <c r="AD99" s="53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>
        <v>105000000</v>
      </c>
      <c r="AP99" s="51"/>
      <c r="AQ99" s="56">
        <f t="shared" si="4"/>
        <v>105000000</v>
      </c>
    </row>
    <row r="100" spans="1:43" s="57" customFormat="1" ht="119.25" customHeight="1" x14ac:dyDescent="0.25">
      <c r="A100" s="44">
        <v>1124</v>
      </c>
      <c r="B100" s="45" t="s">
        <v>163</v>
      </c>
      <c r="C100" s="45" t="s">
        <v>95</v>
      </c>
      <c r="D100" s="45">
        <v>29706901</v>
      </c>
      <c r="E100" s="44" t="s">
        <v>84</v>
      </c>
      <c r="F100" s="45" t="s">
        <v>95</v>
      </c>
      <c r="G100" s="44">
        <v>403</v>
      </c>
      <c r="H100" s="44" t="s">
        <v>85</v>
      </c>
      <c r="I100" s="45">
        <v>297025</v>
      </c>
      <c r="J100" s="46" t="s">
        <v>337</v>
      </c>
      <c r="K100" s="47" t="s">
        <v>341</v>
      </c>
      <c r="L100" s="47" t="s">
        <v>340</v>
      </c>
      <c r="M100" s="96" t="s">
        <v>342</v>
      </c>
      <c r="N100" s="173" t="s">
        <v>479</v>
      </c>
      <c r="O100" s="72" t="s">
        <v>338</v>
      </c>
      <c r="P100" s="49" t="s">
        <v>78</v>
      </c>
      <c r="Q100" s="93" t="s">
        <v>117</v>
      </c>
      <c r="R100" s="44" t="s">
        <v>88</v>
      </c>
      <c r="S100" s="51">
        <v>253600000</v>
      </c>
      <c r="T100" s="51">
        <v>253600000</v>
      </c>
      <c r="U100" s="71" t="s">
        <v>115</v>
      </c>
      <c r="V100" s="71" t="s">
        <v>129</v>
      </c>
      <c r="W100" s="52" t="s">
        <v>339</v>
      </c>
      <c r="X100" s="53">
        <v>7000087719</v>
      </c>
      <c r="Y100" s="53">
        <v>4500028021</v>
      </c>
      <c r="Z100" s="58">
        <v>410400000</v>
      </c>
      <c r="AA100" s="53">
        <v>84</v>
      </c>
      <c r="AB100" s="53" t="s">
        <v>480</v>
      </c>
      <c r="AC100" s="53"/>
      <c r="AD100" s="53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>
        <v>115000000</v>
      </c>
      <c r="AO100" s="55">
        <v>115000000</v>
      </c>
      <c r="AP100" s="51">
        <v>23600000</v>
      </c>
      <c r="AQ100" s="56">
        <f t="shared" si="4"/>
        <v>253600000</v>
      </c>
    </row>
    <row r="101" spans="1:43" s="57" customFormat="1" ht="119.25" customHeight="1" x14ac:dyDescent="0.25">
      <c r="A101" s="44">
        <v>1124</v>
      </c>
      <c r="B101" s="45" t="s">
        <v>136</v>
      </c>
      <c r="C101" s="45" t="s">
        <v>95</v>
      </c>
      <c r="D101" s="45">
        <v>29702502</v>
      </c>
      <c r="E101" s="44" t="s">
        <v>84</v>
      </c>
      <c r="F101" s="45" t="s">
        <v>95</v>
      </c>
      <c r="G101" s="44">
        <v>409</v>
      </c>
      <c r="H101" s="44" t="s">
        <v>85</v>
      </c>
      <c r="I101" s="45">
        <v>297069</v>
      </c>
      <c r="J101" s="46" t="s">
        <v>337</v>
      </c>
      <c r="K101" s="47" t="s">
        <v>341</v>
      </c>
      <c r="L101" s="47" t="s">
        <v>340</v>
      </c>
      <c r="M101" s="96" t="s">
        <v>342</v>
      </c>
      <c r="N101" s="173" t="s">
        <v>403</v>
      </c>
      <c r="O101" s="72" t="s">
        <v>338</v>
      </c>
      <c r="P101" s="49" t="s">
        <v>78</v>
      </c>
      <c r="Q101" s="93" t="s">
        <v>117</v>
      </c>
      <c r="R101" s="44" t="s">
        <v>88</v>
      </c>
      <c r="S101" s="51">
        <v>96400000</v>
      </c>
      <c r="T101" s="51">
        <v>96400000</v>
      </c>
      <c r="U101" s="71" t="s">
        <v>115</v>
      </c>
      <c r="V101" s="71" t="s">
        <v>129</v>
      </c>
      <c r="W101" s="52" t="s">
        <v>339</v>
      </c>
      <c r="X101" s="53">
        <v>7000087719</v>
      </c>
      <c r="Y101" s="53">
        <v>4500028021</v>
      </c>
      <c r="Z101" s="58">
        <v>410400000</v>
      </c>
      <c r="AA101" s="53">
        <v>84</v>
      </c>
      <c r="AB101" s="53" t="s">
        <v>480</v>
      </c>
      <c r="AC101" s="53"/>
      <c r="AD101" s="53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>
        <v>35000000</v>
      </c>
      <c r="AO101" s="55">
        <v>35000000</v>
      </c>
      <c r="AP101" s="51">
        <v>26400000</v>
      </c>
      <c r="AQ101" s="56">
        <f t="shared" si="4"/>
        <v>96400000</v>
      </c>
    </row>
    <row r="102" spans="1:43" s="57" customFormat="1" ht="53.25" customHeight="1" x14ac:dyDescent="0.25">
      <c r="A102" s="44">
        <v>1124</v>
      </c>
      <c r="B102" s="45" t="s">
        <v>138</v>
      </c>
      <c r="C102" s="45" t="s">
        <v>95</v>
      </c>
      <c r="D102" s="45">
        <v>29704303</v>
      </c>
      <c r="E102" s="74" t="s">
        <v>217</v>
      </c>
      <c r="F102" s="45" t="s">
        <v>95</v>
      </c>
      <c r="G102" s="44">
        <v>407</v>
      </c>
      <c r="H102" s="44" t="s">
        <v>72</v>
      </c>
      <c r="I102" s="45">
        <v>29704303</v>
      </c>
      <c r="J102" s="46" t="s">
        <v>265</v>
      </c>
      <c r="K102" s="47" t="s">
        <v>196</v>
      </c>
      <c r="L102" s="44">
        <v>21000000</v>
      </c>
      <c r="M102" s="89" t="s">
        <v>135</v>
      </c>
      <c r="N102" s="173" t="s">
        <v>403</v>
      </c>
      <c r="O102" s="72" t="s">
        <v>77</v>
      </c>
      <c r="P102" s="49" t="s">
        <v>78</v>
      </c>
      <c r="Q102" s="93" t="s">
        <v>110</v>
      </c>
      <c r="R102" s="44" t="s">
        <v>218</v>
      </c>
      <c r="S102" s="51">
        <v>390000000</v>
      </c>
      <c r="T102" s="51">
        <v>390000000</v>
      </c>
      <c r="U102" s="71" t="s">
        <v>115</v>
      </c>
      <c r="V102" s="71" t="s">
        <v>129</v>
      </c>
      <c r="W102" s="52" t="s">
        <v>200</v>
      </c>
      <c r="X102" s="53">
        <v>7000086758</v>
      </c>
      <c r="Y102" s="53">
        <v>4500028136</v>
      </c>
      <c r="Z102" s="58">
        <v>1284983075</v>
      </c>
      <c r="AA102" s="53">
        <v>87</v>
      </c>
      <c r="AB102" s="53" t="s">
        <v>462</v>
      </c>
      <c r="AC102" s="53"/>
      <c r="AD102" s="53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1"/>
      <c r="AP102" s="51">
        <v>390000000</v>
      </c>
      <c r="AQ102" s="56">
        <f t="shared" si="4"/>
        <v>390000000</v>
      </c>
    </row>
    <row r="103" spans="1:43" s="57" customFormat="1" ht="53.25" customHeight="1" x14ac:dyDescent="0.25">
      <c r="A103" s="44">
        <v>1124</v>
      </c>
      <c r="B103" s="45" t="s">
        <v>138</v>
      </c>
      <c r="C103" s="45" t="s">
        <v>95</v>
      </c>
      <c r="D103" s="45">
        <v>29704303</v>
      </c>
      <c r="E103" s="74" t="s">
        <v>217</v>
      </c>
      <c r="F103" s="45" t="s">
        <v>95</v>
      </c>
      <c r="G103" s="44">
        <v>407</v>
      </c>
      <c r="H103" s="44" t="s">
        <v>72</v>
      </c>
      <c r="I103" s="45">
        <v>29704303</v>
      </c>
      <c r="J103" s="46" t="s">
        <v>134</v>
      </c>
      <c r="K103" s="47" t="s">
        <v>196</v>
      </c>
      <c r="L103" s="44">
        <v>21000000</v>
      </c>
      <c r="M103" s="89" t="s">
        <v>135</v>
      </c>
      <c r="N103" s="47" t="s">
        <v>203</v>
      </c>
      <c r="O103" s="72" t="s">
        <v>77</v>
      </c>
      <c r="P103" s="49" t="s">
        <v>78</v>
      </c>
      <c r="Q103" s="93" t="s">
        <v>110</v>
      </c>
      <c r="R103" s="44" t="s">
        <v>218</v>
      </c>
      <c r="S103" s="51">
        <v>66089983</v>
      </c>
      <c r="T103" s="51">
        <v>66089983</v>
      </c>
      <c r="U103" s="71" t="s">
        <v>115</v>
      </c>
      <c r="V103" s="71" t="s">
        <v>129</v>
      </c>
      <c r="W103" s="52" t="s">
        <v>200</v>
      </c>
      <c r="X103" s="53">
        <v>7000086758</v>
      </c>
      <c r="Y103" s="53">
        <v>4500028136</v>
      </c>
      <c r="Z103" s="58">
        <v>1284983075</v>
      </c>
      <c r="AA103" s="53">
        <v>87</v>
      </c>
      <c r="AB103" s="53" t="s">
        <v>462</v>
      </c>
      <c r="AC103" s="53"/>
      <c r="AD103" s="53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1"/>
      <c r="AP103" s="51">
        <v>66089982</v>
      </c>
      <c r="AQ103" s="56">
        <f t="shared" si="4"/>
        <v>66089982</v>
      </c>
    </row>
    <row r="104" spans="1:43" s="57" customFormat="1" ht="53.25" customHeight="1" x14ac:dyDescent="0.25">
      <c r="A104" s="44">
        <v>1124</v>
      </c>
      <c r="B104" s="45" t="s">
        <v>138</v>
      </c>
      <c r="C104" s="45" t="s">
        <v>95</v>
      </c>
      <c r="D104" s="45">
        <v>29704303</v>
      </c>
      <c r="E104" s="74" t="s">
        <v>71</v>
      </c>
      <c r="F104" s="45" t="s">
        <v>95</v>
      </c>
      <c r="G104" s="44">
        <v>407</v>
      </c>
      <c r="H104" s="44" t="s">
        <v>72</v>
      </c>
      <c r="I104" s="45">
        <v>29704303</v>
      </c>
      <c r="J104" s="46" t="s">
        <v>134</v>
      </c>
      <c r="K104" s="47" t="s">
        <v>196</v>
      </c>
      <c r="L104" s="44">
        <v>21000000</v>
      </c>
      <c r="M104" s="89" t="s">
        <v>135</v>
      </c>
      <c r="N104" s="47" t="s">
        <v>203</v>
      </c>
      <c r="O104" s="72" t="s">
        <v>77</v>
      </c>
      <c r="P104" s="49" t="s">
        <v>78</v>
      </c>
      <c r="Q104" s="93" t="s">
        <v>110</v>
      </c>
      <c r="R104" s="74" t="s">
        <v>80</v>
      </c>
      <c r="S104" s="177">
        <v>3910017</v>
      </c>
      <c r="T104" s="177">
        <v>3910017</v>
      </c>
      <c r="U104" s="71" t="s">
        <v>115</v>
      </c>
      <c r="V104" s="71" t="s">
        <v>129</v>
      </c>
      <c r="W104" s="52" t="s">
        <v>200</v>
      </c>
      <c r="X104" s="53">
        <v>7000086758</v>
      </c>
      <c r="Y104" s="53">
        <v>4500028136</v>
      </c>
      <c r="Z104" s="58">
        <v>1284983075</v>
      </c>
      <c r="AA104" s="53">
        <v>87</v>
      </c>
      <c r="AB104" s="53" t="s">
        <v>462</v>
      </c>
      <c r="AC104" s="53"/>
      <c r="AD104" s="53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97"/>
      <c r="AP104" s="97">
        <v>3910017</v>
      </c>
      <c r="AQ104" s="56">
        <f t="shared" si="4"/>
        <v>3910017</v>
      </c>
    </row>
    <row r="105" spans="1:43" s="57" customFormat="1" ht="63.75" customHeight="1" x14ac:dyDescent="0.25">
      <c r="A105" s="44">
        <v>1124</v>
      </c>
      <c r="B105" s="45" t="s">
        <v>133</v>
      </c>
      <c r="C105" s="45" t="s">
        <v>100</v>
      </c>
      <c r="D105" s="45">
        <v>29704201</v>
      </c>
      <c r="E105" s="44" t="s">
        <v>71</v>
      </c>
      <c r="F105" s="45" t="s">
        <v>100</v>
      </c>
      <c r="G105" s="44">
        <v>402</v>
      </c>
      <c r="H105" s="44" t="s">
        <v>72</v>
      </c>
      <c r="I105" s="45">
        <v>29704201</v>
      </c>
      <c r="J105" s="46" t="s">
        <v>134</v>
      </c>
      <c r="K105" s="47" t="s">
        <v>194</v>
      </c>
      <c r="L105" s="44" t="s">
        <v>195</v>
      </c>
      <c r="M105" s="47" t="s">
        <v>223</v>
      </c>
      <c r="N105" s="47" t="s">
        <v>203</v>
      </c>
      <c r="O105" s="72" t="s">
        <v>224</v>
      </c>
      <c r="P105" s="49" t="s">
        <v>228</v>
      </c>
      <c r="Q105" s="94" t="s">
        <v>110</v>
      </c>
      <c r="R105" s="44" t="s">
        <v>80</v>
      </c>
      <c r="S105" s="51">
        <v>50000000</v>
      </c>
      <c r="T105" s="51">
        <v>50000000</v>
      </c>
      <c r="U105" s="71" t="s">
        <v>115</v>
      </c>
      <c r="V105" s="71" t="s">
        <v>129</v>
      </c>
      <c r="W105" s="52" t="s">
        <v>227</v>
      </c>
      <c r="X105" s="53">
        <v>7000084122</v>
      </c>
      <c r="Y105" s="53">
        <v>4500027080</v>
      </c>
      <c r="Z105" s="176">
        <v>100000000</v>
      </c>
      <c r="AA105" s="53">
        <v>43</v>
      </c>
      <c r="AB105" s="53" t="s">
        <v>307</v>
      </c>
      <c r="AC105" s="53"/>
      <c r="AD105" s="53"/>
      <c r="AE105" s="55"/>
      <c r="AF105" s="55"/>
      <c r="AG105" s="55"/>
      <c r="AH105" s="55"/>
      <c r="AI105" s="55"/>
      <c r="AJ105" s="55">
        <v>50000000</v>
      </c>
      <c r="AK105" s="55"/>
      <c r="AL105" s="55"/>
      <c r="AM105" s="55"/>
      <c r="AN105" s="55"/>
      <c r="AO105" s="55"/>
      <c r="AP105" s="51"/>
      <c r="AQ105" s="56">
        <f t="shared" si="4"/>
        <v>50000000</v>
      </c>
    </row>
    <row r="106" spans="1:43" s="57" customFormat="1" ht="98.25" customHeight="1" x14ac:dyDescent="0.25">
      <c r="A106" s="44">
        <v>1124</v>
      </c>
      <c r="B106" s="45" t="s">
        <v>136</v>
      </c>
      <c r="C106" s="45" t="s">
        <v>100</v>
      </c>
      <c r="D106" s="45">
        <v>29702503</v>
      </c>
      <c r="E106" s="44" t="s">
        <v>84</v>
      </c>
      <c r="F106" s="45" t="s">
        <v>100</v>
      </c>
      <c r="G106" s="44">
        <v>403</v>
      </c>
      <c r="H106" s="44" t="s">
        <v>85</v>
      </c>
      <c r="I106" s="45">
        <v>29702503</v>
      </c>
      <c r="J106" s="46" t="s">
        <v>137</v>
      </c>
      <c r="K106" s="47" t="s">
        <v>194</v>
      </c>
      <c r="L106" s="95" t="s">
        <v>236</v>
      </c>
      <c r="M106" s="96" t="s">
        <v>237</v>
      </c>
      <c r="N106" s="173" t="s">
        <v>477</v>
      </c>
      <c r="O106" s="72" t="s">
        <v>331</v>
      </c>
      <c r="P106" s="49" t="s">
        <v>78</v>
      </c>
      <c r="Q106" s="93" t="s">
        <v>110</v>
      </c>
      <c r="R106" s="44" t="s">
        <v>88</v>
      </c>
      <c r="S106" s="51">
        <v>165000000</v>
      </c>
      <c r="T106" s="51">
        <v>165000000</v>
      </c>
      <c r="U106" s="71" t="s">
        <v>115</v>
      </c>
      <c r="V106" s="71" t="s">
        <v>129</v>
      </c>
      <c r="W106" s="52" t="s">
        <v>201</v>
      </c>
      <c r="X106" s="53">
        <v>7000087848</v>
      </c>
      <c r="Y106" s="53" t="s">
        <v>500</v>
      </c>
      <c r="Z106" s="58">
        <f>1178775513+1242883252+828475850</f>
        <v>3250134615</v>
      </c>
      <c r="AA106" s="53" t="s">
        <v>498</v>
      </c>
      <c r="AB106" s="53" t="s">
        <v>499</v>
      </c>
      <c r="AC106" s="53"/>
      <c r="AD106" s="53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>
        <v>165000000</v>
      </c>
      <c r="AP106" s="51"/>
      <c r="AQ106" s="56">
        <f t="shared" si="4"/>
        <v>165000000</v>
      </c>
    </row>
    <row r="107" spans="1:43" s="57" customFormat="1" ht="116.25" customHeight="1" x14ac:dyDescent="0.25">
      <c r="A107" s="44">
        <v>1124</v>
      </c>
      <c r="B107" s="45" t="s">
        <v>136</v>
      </c>
      <c r="C107" s="45" t="s">
        <v>100</v>
      </c>
      <c r="D107" s="45">
        <v>29702503</v>
      </c>
      <c r="E107" s="44" t="s">
        <v>84</v>
      </c>
      <c r="F107" s="45" t="s">
        <v>100</v>
      </c>
      <c r="G107" s="44">
        <v>403</v>
      </c>
      <c r="H107" s="44" t="s">
        <v>85</v>
      </c>
      <c r="I107" s="45">
        <v>29702503</v>
      </c>
      <c r="J107" s="46" t="s">
        <v>137</v>
      </c>
      <c r="K107" s="98" t="s">
        <v>245</v>
      </c>
      <c r="L107" s="44">
        <v>80131502</v>
      </c>
      <c r="M107" s="89" t="s">
        <v>245</v>
      </c>
      <c r="N107" s="173" t="s">
        <v>501</v>
      </c>
      <c r="O107" s="72">
        <v>42978</v>
      </c>
      <c r="P107" s="99" t="s">
        <v>318</v>
      </c>
      <c r="Q107" s="93" t="s">
        <v>79</v>
      </c>
      <c r="R107" s="44" t="s">
        <v>88</v>
      </c>
      <c r="S107" s="51">
        <v>450000000</v>
      </c>
      <c r="T107" s="51">
        <v>450000000</v>
      </c>
      <c r="U107" s="71" t="s">
        <v>115</v>
      </c>
      <c r="V107" s="71" t="s">
        <v>129</v>
      </c>
      <c r="W107" s="52" t="s">
        <v>180</v>
      </c>
      <c r="X107" s="53">
        <v>7000087145</v>
      </c>
      <c r="Y107" s="53">
        <v>4500027630</v>
      </c>
      <c r="Z107" s="176">
        <v>450000000</v>
      </c>
      <c r="AA107" s="53">
        <v>69</v>
      </c>
      <c r="AB107" s="53" t="s">
        <v>311</v>
      </c>
      <c r="AC107" s="53"/>
      <c r="AD107" s="53"/>
      <c r="AE107" s="55"/>
      <c r="AF107" s="55"/>
      <c r="AG107" s="55"/>
      <c r="AH107" s="55"/>
      <c r="AI107" s="55"/>
      <c r="AJ107" s="55"/>
      <c r="AK107" s="55"/>
      <c r="AL107" s="55"/>
      <c r="AM107" s="55">
        <v>450000000</v>
      </c>
      <c r="AN107" s="55"/>
      <c r="AO107" s="55"/>
      <c r="AP107" s="51"/>
      <c r="AQ107" s="56">
        <f t="shared" si="4"/>
        <v>450000000</v>
      </c>
    </row>
    <row r="108" spans="1:43" s="57" customFormat="1" ht="102.75" customHeight="1" x14ac:dyDescent="0.25">
      <c r="A108" s="44">
        <v>1124</v>
      </c>
      <c r="B108" s="45" t="s">
        <v>136</v>
      </c>
      <c r="C108" s="45" t="s">
        <v>100</v>
      </c>
      <c r="D108" s="45">
        <v>29702503</v>
      </c>
      <c r="E108" s="44" t="s">
        <v>84</v>
      </c>
      <c r="F108" s="45" t="s">
        <v>100</v>
      </c>
      <c r="G108" s="44">
        <v>403</v>
      </c>
      <c r="H108" s="44" t="s">
        <v>85</v>
      </c>
      <c r="I108" s="45">
        <v>29702503</v>
      </c>
      <c r="J108" s="46" t="s">
        <v>137</v>
      </c>
      <c r="K108" s="47" t="s">
        <v>194</v>
      </c>
      <c r="L108" s="95" t="s">
        <v>236</v>
      </c>
      <c r="M108" s="96" t="s">
        <v>237</v>
      </c>
      <c r="N108" s="47" t="s">
        <v>475</v>
      </c>
      <c r="O108" s="72" t="s">
        <v>215</v>
      </c>
      <c r="P108" s="49" t="s">
        <v>240</v>
      </c>
      <c r="Q108" s="93" t="s">
        <v>110</v>
      </c>
      <c r="R108" s="44" t="s">
        <v>88</v>
      </c>
      <c r="S108" s="51">
        <v>15000000</v>
      </c>
      <c r="T108" s="51">
        <v>15000000</v>
      </c>
      <c r="U108" s="71" t="s">
        <v>115</v>
      </c>
      <c r="V108" s="71" t="s">
        <v>129</v>
      </c>
      <c r="W108" s="52" t="s">
        <v>179</v>
      </c>
      <c r="X108" s="53">
        <v>7000086519</v>
      </c>
      <c r="Y108" s="53">
        <v>4500027882</v>
      </c>
      <c r="Z108" s="58">
        <v>67000000</v>
      </c>
      <c r="AA108" s="53">
        <v>80</v>
      </c>
      <c r="AB108" s="53" t="s">
        <v>274</v>
      </c>
      <c r="AC108" s="53"/>
      <c r="AD108" s="53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>
        <v>15000000</v>
      </c>
      <c r="AP108" s="51"/>
      <c r="AQ108" s="56">
        <f t="shared" si="4"/>
        <v>15000000</v>
      </c>
    </row>
    <row r="109" spans="1:43" s="57" customFormat="1" ht="63.75" customHeight="1" x14ac:dyDescent="0.25">
      <c r="A109" s="44">
        <v>1124</v>
      </c>
      <c r="B109" s="45" t="s">
        <v>136</v>
      </c>
      <c r="C109" s="45" t="s">
        <v>100</v>
      </c>
      <c r="D109" s="45">
        <v>29702502</v>
      </c>
      <c r="E109" s="44" t="s">
        <v>71</v>
      </c>
      <c r="F109" s="45" t="s">
        <v>100</v>
      </c>
      <c r="G109" s="44">
        <v>403</v>
      </c>
      <c r="H109" s="44" t="s">
        <v>85</v>
      </c>
      <c r="I109" s="45">
        <v>29702502</v>
      </c>
      <c r="J109" s="46" t="s">
        <v>137</v>
      </c>
      <c r="K109" s="47" t="s">
        <v>194</v>
      </c>
      <c r="L109" s="44">
        <v>25101913</v>
      </c>
      <c r="M109" s="84" t="s">
        <v>268</v>
      </c>
      <c r="N109" s="47" t="s">
        <v>476</v>
      </c>
      <c r="O109" s="72" t="s">
        <v>231</v>
      </c>
      <c r="P109" s="49" t="s">
        <v>232</v>
      </c>
      <c r="Q109" s="93" t="s">
        <v>110</v>
      </c>
      <c r="R109" s="44" t="s">
        <v>80</v>
      </c>
      <c r="S109" s="51">
        <v>80000000</v>
      </c>
      <c r="T109" s="51">
        <v>80000000</v>
      </c>
      <c r="U109" s="71" t="s">
        <v>115</v>
      </c>
      <c r="V109" s="71" t="s">
        <v>129</v>
      </c>
      <c r="W109" s="52" t="s">
        <v>199</v>
      </c>
      <c r="X109" s="53">
        <v>7000086306</v>
      </c>
      <c r="Y109" s="53">
        <v>4500028116</v>
      </c>
      <c r="Z109" s="58">
        <v>878112340</v>
      </c>
      <c r="AA109" s="53">
        <v>91</v>
      </c>
      <c r="AB109" s="53" t="s">
        <v>459</v>
      </c>
      <c r="AC109" s="53"/>
      <c r="AD109" s="53"/>
      <c r="AE109" s="55"/>
      <c r="AF109" s="55"/>
      <c r="AG109" s="55"/>
      <c r="AH109" s="55"/>
      <c r="AI109" s="55"/>
      <c r="AJ109" s="76"/>
      <c r="AK109" s="55"/>
      <c r="AL109" s="55"/>
      <c r="AN109" s="55"/>
      <c r="AO109" s="55"/>
      <c r="AP109" s="55">
        <v>80000000</v>
      </c>
      <c r="AQ109" s="56">
        <f t="shared" si="4"/>
        <v>80000000</v>
      </c>
    </row>
    <row r="110" spans="1:43" s="57" customFormat="1" ht="51.75" customHeight="1" x14ac:dyDescent="0.25">
      <c r="A110" s="44">
        <v>1124</v>
      </c>
      <c r="B110" s="45" t="s">
        <v>136</v>
      </c>
      <c r="C110" s="45" t="s">
        <v>100</v>
      </c>
      <c r="D110" s="45">
        <v>29702502</v>
      </c>
      <c r="E110" s="44" t="s">
        <v>71</v>
      </c>
      <c r="F110" s="45" t="s">
        <v>100</v>
      </c>
      <c r="G110" s="44">
        <v>403</v>
      </c>
      <c r="H110" s="44" t="s">
        <v>72</v>
      </c>
      <c r="I110" s="45">
        <v>29702502</v>
      </c>
      <c r="J110" s="46" t="s">
        <v>137</v>
      </c>
      <c r="K110" s="47" t="s">
        <v>139</v>
      </c>
      <c r="L110" s="44">
        <v>21102100</v>
      </c>
      <c r="M110" s="47" t="s">
        <v>139</v>
      </c>
      <c r="N110" s="47" t="s">
        <v>475</v>
      </c>
      <c r="O110" s="72" t="s">
        <v>233</v>
      </c>
      <c r="P110" s="49" t="s">
        <v>232</v>
      </c>
      <c r="Q110" s="94" t="s">
        <v>110</v>
      </c>
      <c r="R110" s="44" t="s">
        <v>80</v>
      </c>
      <c r="S110" s="51">
        <v>40000000</v>
      </c>
      <c r="T110" s="51">
        <v>40000000</v>
      </c>
      <c r="U110" s="71" t="s">
        <v>115</v>
      </c>
      <c r="V110" s="71" t="s">
        <v>129</v>
      </c>
      <c r="W110" s="52" t="s">
        <v>179</v>
      </c>
      <c r="X110" s="53">
        <v>7000086519</v>
      </c>
      <c r="Y110" s="53">
        <v>4500027882</v>
      </c>
      <c r="Z110" s="176">
        <v>67000000</v>
      </c>
      <c r="AA110" s="53">
        <v>80</v>
      </c>
      <c r="AB110" s="53" t="s">
        <v>274</v>
      </c>
      <c r="AC110" s="53"/>
      <c r="AD110" s="53"/>
      <c r="AE110" s="55"/>
      <c r="AF110" s="55"/>
      <c r="AG110" s="55"/>
      <c r="AH110" s="55"/>
      <c r="AI110" s="55"/>
      <c r="AJ110" s="76"/>
      <c r="AK110" s="55"/>
      <c r="AL110" s="55"/>
      <c r="AM110" s="55"/>
      <c r="AN110" s="55"/>
      <c r="AO110" s="55">
        <v>40000000</v>
      </c>
      <c r="AP110" s="51"/>
      <c r="AQ110" s="56">
        <f t="shared" si="4"/>
        <v>40000000</v>
      </c>
    </row>
    <row r="111" spans="1:43" s="57" customFormat="1" ht="42.75" customHeight="1" x14ac:dyDescent="0.25">
      <c r="A111" s="44">
        <v>1124</v>
      </c>
      <c r="B111" s="45" t="s">
        <v>140</v>
      </c>
      <c r="C111" s="45" t="s">
        <v>100</v>
      </c>
      <c r="D111" s="45">
        <v>29713801</v>
      </c>
      <c r="E111" s="44" t="s">
        <v>71</v>
      </c>
      <c r="F111" s="45" t="s">
        <v>100</v>
      </c>
      <c r="G111" s="44">
        <v>404</v>
      </c>
      <c r="H111" s="44" t="s">
        <v>72</v>
      </c>
      <c r="I111" s="45">
        <v>29713801</v>
      </c>
      <c r="J111" s="100" t="s">
        <v>141</v>
      </c>
      <c r="K111" s="101" t="s">
        <v>90</v>
      </c>
      <c r="L111" s="44" t="s">
        <v>322</v>
      </c>
      <c r="M111" s="47" t="s">
        <v>92</v>
      </c>
      <c r="N111" s="47" t="s">
        <v>404</v>
      </c>
      <c r="O111" s="102" t="s">
        <v>77</v>
      </c>
      <c r="P111" s="49" t="s">
        <v>232</v>
      </c>
      <c r="Q111" s="75" t="s">
        <v>142</v>
      </c>
      <c r="R111" s="44" t="s">
        <v>80</v>
      </c>
      <c r="S111" s="51">
        <v>100000000</v>
      </c>
      <c r="T111" s="51">
        <v>100000000</v>
      </c>
      <c r="U111" s="71" t="s">
        <v>115</v>
      </c>
      <c r="V111" s="71" t="s">
        <v>129</v>
      </c>
      <c r="W111" s="52" t="s">
        <v>201</v>
      </c>
      <c r="X111" s="53">
        <v>7000083007</v>
      </c>
      <c r="Y111" s="53">
        <v>450003607</v>
      </c>
      <c r="Z111" s="176">
        <v>120595480</v>
      </c>
      <c r="AA111" s="53" t="s">
        <v>300</v>
      </c>
      <c r="AB111" s="53" t="s">
        <v>301</v>
      </c>
      <c r="AC111" s="53"/>
      <c r="AD111" s="53"/>
      <c r="AE111" s="55"/>
      <c r="AF111" s="55"/>
      <c r="AG111" s="55"/>
      <c r="AH111" s="55"/>
      <c r="AI111" s="55">
        <v>100000000</v>
      </c>
      <c r="AJ111" s="55"/>
      <c r="AK111" s="55"/>
      <c r="AL111" s="55"/>
      <c r="AM111" s="55"/>
      <c r="AN111" s="55"/>
      <c r="AO111" s="55"/>
      <c r="AP111" s="51">
        <v>100000000</v>
      </c>
      <c r="AQ111" s="56">
        <f t="shared" si="4"/>
        <v>200000000</v>
      </c>
    </row>
    <row r="112" spans="1:43" s="57" customFormat="1" ht="42.75" customHeight="1" x14ac:dyDescent="0.25">
      <c r="A112" s="103">
        <v>1124</v>
      </c>
      <c r="B112" s="104" t="s">
        <v>140</v>
      </c>
      <c r="C112" s="104" t="s">
        <v>100</v>
      </c>
      <c r="D112" s="104">
        <v>29713803</v>
      </c>
      <c r="E112" s="103" t="s">
        <v>84</v>
      </c>
      <c r="F112" s="104" t="s">
        <v>100</v>
      </c>
      <c r="G112" s="103">
        <v>404</v>
      </c>
      <c r="H112" s="103" t="s">
        <v>72</v>
      </c>
      <c r="I112" s="104">
        <v>29713803</v>
      </c>
      <c r="J112" s="100" t="s">
        <v>141</v>
      </c>
      <c r="K112" s="105" t="s">
        <v>206</v>
      </c>
      <c r="L112" s="103" t="s">
        <v>91</v>
      </c>
      <c r="M112" s="106" t="s">
        <v>92</v>
      </c>
      <c r="N112" s="89" t="s">
        <v>405</v>
      </c>
      <c r="O112" s="102" t="s">
        <v>198</v>
      </c>
      <c r="P112" s="107" t="s">
        <v>316</v>
      </c>
      <c r="Q112" s="69" t="s">
        <v>93</v>
      </c>
      <c r="R112" s="44" t="s">
        <v>88</v>
      </c>
      <c r="S112" s="91">
        <v>230000000</v>
      </c>
      <c r="T112" s="91">
        <v>230000000</v>
      </c>
      <c r="U112" s="108" t="s">
        <v>115</v>
      </c>
      <c r="V112" s="108" t="s">
        <v>129</v>
      </c>
      <c r="W112" s="109" t="s">
        <v>201</v>
      </c>
      <c r="X112" s="53">
        <v>7000083364</v>
      </c>
      <c r="Y112" s="53">
        <v>4500027494</v>
      </c>
      <c r="Z112" s="178">
        <v>330000000</v>
      </c>
      <c r="AA112" s="110">
        <v>50</v>
      </c>
      <c r="AB112" s="110" t="s">
        <v>299</v>
      </c>
      <c r="AC112" s="110"/>
      <c r="AD112" s="110"/>
      <c r="AE112" s="111"/>
      <c r="AF112" s="111"/>
      <c r="AG112" s="111"/>
      <c r="AH112" s="111"/>
      <c r="AI112" s="112"/>
      <c r="AJ112" s="111"/>
      <c r="AK112" s="111"/>
      <c r="AL112" s="111"/>
      <c r="AM112" s="111">
        <v>230000000</v>
      </c>
      <c r="AN112" s="111"/>
      <c r="AO112" s="112"/>
      <c r="AP112" s="91"/>
      <c r="AQ112" s="56">
        <f t="shared" si="4"/>
        <v>230000000</v>
      </c>
    </row>
    <row r="113" spans="1:43" s="57" customFormat="1" ht="80.25" customHeight="1" x14ac:dyDescent="0.25">
      <c r="A113" s="44">
        <v>1124</v>
      </c>
      <c r="B113" s="45" t="s">
        <v>140</v>
      </c>
      <c r="C113" s="45" t="s">
        <v>95</v>
      </c>
      <c r="D113" s="45">
        <v>29713805</v>
      </c>
      <c r="E113" s="44" t="s">
        <v>71</v>
      </c>
      <c r="F113" s="45" t="s">
        <v>95</v>
      </c>
      <c r="G113" s="44">
        <v>404</v>
      </c>
      <c r="H113" s="44" t="s">
        <v>72</v>
      </c>
      <c r="I113" s="45">
        <v>29713805</v>
      </c>
      <c r="J113" s="46" t="s">
        <v>141</v>
      </c>
      <c r="K113" s="47" t="s">
        <v>90</v>
      </c>
      <c r="L113" s="44" t="s">
        <v>323</v>
      </c>
      <c r="M113" s="47" t="s">
        <v>143</v>
      </c>
      <c r="N113" s="156" t="s">
        <v>406</v>
      </c>
      <c r="O113" s="65" t="s">
        <v>238</v>
      </c>
      <c r="P113" s="49" t="s">
        <v>239</v>
      </c>
      <c r="Q113" s="75" t="s">
        <v>117</v>
      </c>
      <c r="R113" s="44" t="s">
        <v>80</v>
      </c>
      <c r="S113" s="51">
        <v>100000000</v>
      </c>
      <c r="T113" s="51">
        <v>100000000</v>
      </c>
      <c r="U113" s="44" t="s">
        <v>115</v>
      </c>
      <c r="V113" s="44" t="s">
        <v>129</v>
      </c>
      <c r="W113" s="52" t="s">
        <v>202</v>
      </c>
      <c r="X113" s="53">
        <v>7000084342</v>
      </c>
      <c r="Y113" s="53">
        <v>4500026949</v>
      </c>
      <c r="Z113" s="58">
        <v>760000000</v>
      </c>
      <c r="AA113" s="53">
        <v>36</v>
      </c>
      <c r="AB113" s="53" t="s">
        <v>296</v>
      </c>
      <c r="AC113" s="53"/>
      <c r="AD113" s="53"/>
      <c r="AE113" s="55"/>
      <c r="AF113" s="55"/>
      <c r="AG113" s="55"/>
      <c r="AH113" s="55"/>
      <c r="AI113" s="55"/>
      <c r="AJ113" s="55">
        <v>30000000</v>
      </c>
      <c r="AK113" s="55"/>
      <c r="AL113" s="55"/>
      <c r="AM113" s="55">
        <v>30000000</v>
      </c>
      <c r="AN113" s="55"/>
      <c r="AO113" s="55">
        <v>40000000</v>
      </c>
      <c r="AP113" s="51"/>
      <c r="AQ113" s="56">
        <f t="shared" si="4"/>
        <v>100000000</v>
      </c>
    </row>
    <row r="114" spans="1:43" s="57" customFormat="1" ht="80.25" customHeight="1" x14ac:dyDescent="0.25">
      <c r="A114" s="44">
        <v>1124</v>
      </c>
      <c r="B114" s="45" t="s">
        <v>140</v>
      </c>
      <c r="C114" s="45" t="s">
        <v>95</v>
      </c>
      <c r="D114" s="45">
        <v>29713805</v>
      </c>
      <c r="E114" s="44" t="s">
        <v>84</v>
      </c>
      <c r="F114" s="45" t="s">
        <v>95</v>
      </c>
      <c r="G114" s="44">
        <v>404</v>
      </c>
      <c r="H114" s="44" t="s">
        <v>72</v>
      </c>
      <c r="I114" s="45">
        <v>29713805</v>
      </c>
      <c r="J114" s="46" t="s">
        <v>141</v>
      </c>
      <c r="K114" s="47" t="s">
        <v>90</v>
      </c>
      <c r="L114" s="44" t="s">
        <v>322</v>
      </c>
      <c r="M114" s="47" t="s">
        <v>143</v>
      </c>
      <c r="N114" s="89" t="s">
        <v>407</v>
      </c>
      <c r="O114" s="65" t="s">
        <v>238</v>
      </c>
      <c r="P114" s="49" t="s">
        <v>239</v>
      </c>
      <c r="Q114" s="75" t="s">
        <v>117</v>
      </c>
      <c r="R114" s="44" t="s">
        <v>88</v>
      </c>
      <c r="S114" s="51">
        <v>300000000</v>
      </c>
      <c r="T114" s="51">
        <v>300000000</v>
      </c>
      <c r="U114" s="44" t="s">
        <v>115</v>
      </c>
      <c r="V114" s="44" t="s">
        <v>129</v>
      </c>
      <c r="W114" s="52" t="s">
        <v>202</v>
      </c>
      <c r="X114" s="53">
        <v>7000084342</v>
      </c>
      <c r="Y114" s="53">
        <v>4500026949</v>
      </c>
      <c r="Z114" s="58">
        <v>760000000</v>
      </c>
      <c r="AA114" s="53">
        <v>36</v>
      </c>
      <c r="AB114" s="53" t="s">
        <v>296</v>
      </c>
      <c r="AC114" s="53"/>
      <c r="AD114" s="53"/>
      <c r="AE114" s="55"/>
      <c r="AF114" s="55"/>
      <c r="AG114" s="55"/>
      <c r="AH114" s="55"/>
      <c r="AI114" s="55"/>
      <c r="AJ114" s="55">
        <v>130000000</v>
      </c>
      <c r="AK114" s="55"/>
      <c r="AL114" s="55"/>
      <c r="AM114" s="55">
        <v>130000000</v>
      </c>
      <c r="AN114" s="55"/>
      <c r="AO114" s="55">
        <v>40000000</v>
      </c>
      <c r="AP114" s="51"/>
      <c r="AQ114" s="56">
        <f t="shared" si="4"/>
        <v>300000000</v>
      </c>
    </row>
    <row r="115" spans="1:43" s="57" customFormat="1" ht="63" customHeight="1" x14ac:dyDescent="0.25">
      <c r="A115" s="71">
        <v>1124</v>
      </c>
      <c r="B115" s="113" t="s">
        <v>140</v>
      </c>
      <c r="C115" s="113" t="s">
        <v>95</v>
      </c>
      <c r="D115" s="113">
        <v>29713812</v>
      </c>
      <c r="E115" s="44" t="s">
        <v>71</v>
      </c>
      <c r="F115" s="113" t="s">
        <v>95</v>
      </c>
      <c r="G115" s="71">
        <v>404</v>
      </c>
      <c r="H115" s="71" t="s">
        <v>72</v>
      </c>
      <c r="I115" s="113">
        <v>29713812</v>
      </c>
      <c r="J115" s="114" t="s">
        <v>141</v>
      </c>
      <c r="K115" s="115" t="s">
        <v>90</v>
      </c>
      <c r="L115" s="116" t="s">
        <v>323</v>
      </c>
      <c r="M115" s="70" t="s">
        <v>92</v>
      </c>
      <c r="N115" s="89" t="s">
        <v>407</v>
      </c>
      <c r="O115" s="117" t="s">
        <v>77</v>
      </c>
      <c r="P115" s="118" t="s">
        <v>239</v>
      </c>
      <c r="Q115" s="73" t="s">
        <v>93</v>
      </c>
      <c r="R115" s="71" t="s">
        <v>80</v>
      </c>
      <c r="S115" s="119">
        <v>271377000</v>
      </c>
      <c r="T115" s="119">
        <v>271377000</v>
      </c>
      <c r="U115" s="71" t="s">
        <v>115</v>
      </c>
      <c r="V115" s="71" t="s">
        <v>129</v>
      </c>
      <c r="W115" s="85" t="s">
        <v>167</v>
      </c>
      <c r="X115" s="53">
        <v>7000084488</v>
      </c>
      <c r="Y115" s="53">
        <v>4500026914</v>
      </c>
      <c r="Z115" s="86">
        <v>869083983</v>
      </c>
      <c r="AA115" s="87">
        <v>35</v>
      </c>
      <c r="AB115" s="87" t="s">
        <v>295</v>
      </c>
      <c r="AC115" s="87"/>
      <c r="AD115" s="87"/>
      <c r="AE115" s="88"/>
      <c r="AF115" s="88"/>
      <c r="AG115" s="88"/>
      <c r="AH115" s="88"/>
      <c r="AI115" s="88"/>
      <c r="AJ115" s="88">
        <v>30000000</v>
      </c>
      <c r="AK115" s="88"/>
      <c r="AL115" s="88">
        <v>130000000</v>
      </c>
      <c r="AM115" s="88"/>
      <c r="AN115" s="88">
        <v>111377000</v>
      </c>
      <c r="AO115" s="88"/>
      <c r="AP115" s="119"/>
      <c r="AQ115" s="56">
        <f t="shared" si="4"/>
        <v>271377000</v>
      </c>
    </row>
    <row r="116" spans="1:43" s="57" customFormat="1" ht="63" customHeight="1" x14ac:dyDescent="0.25">
      <c r="A116" s="44">
        <v>1124</v>
      </c>
      <c r="B116" s="45" t="s">
        <v>140</v>
      </c>
      <c r="C116" s="45" t="s">
        <v>95</v>
      </c>
      <c r="D116" s="45">
        <v>29713812</v>
      </c>
      <c r="E116" s="44" t="s">
        <v>84</v>
      </c>
      <c r="F116" s="45" t="s">
        <v>95</v>
      </c>
      <c r="G116" s="44">
        <v>404</v>
      </c>
      <c r="H116" s="44" t="s">
        <v>72</v>
      </c>
      <c r="I116" s="45">
        <v>29713812</v>
      </c>
      <c r="J116" s="46" t="s">
        <v>141</v>
      </c>
      <c r="K116" s="115" t="s">
        <v>90</v>
      </c>
      <c r="L116" s="116" t="s">
        <v>323</v>
      </c>
      <c r="M116" s="47" t="s">
        <v>92</v>
      </c>
      <c r="N116" s="157" t="s">
        <v>408</v>
      </c>
      <c r="O116" s="102" t="s">
        <v>77</v>
      </c>
      <c r="P116" s="49" t="s">
        <v>239</v>
      </c>
      <c r="Q116" s="73" t="s">
        <v>93</v>
      </c>
      <c r="R116" s="44" t="s">
        <v>88</v>
      </c>
      <c r="S116" s="51">
        <v>250000000</v>
      </c>
      <c r="T116" s="51">
        <v>250000000</v>
      </c>
      <c r="U116" s="71" t="s">
        <v>115</v>
      </c>
      <c r="V116" s="71" t="s">
        <v>129</v>
      </c>
      <c r="W116" s="52" t="s">
        <v>167</v>
      </c>
      <c r="X116" s="53">
        <v>7000084488</v>
      </c>
      <c r="Y116" s="53">
        <v>4500026914</v>
      </c>
      <c r="Z116" s="86">
        <v>869083983</v>
      </c>
      <c r="AA116" s="87">
        <v>35</v>
      </c>
      <c r="AB116" s="87" t="s">
        <v>295</v>
      </c>
      <c r="AC116" s="53"/>
      <c r="AD116" s="53"/>
      <c r="AE116" s="55"/>
      <c r="AF116" s="55"/>
      <c r="AG116" s="55"/>
      <c r="AH116" s="55"/>
      <c r="AI116" s="55"/>
      <c r="AJ116" s="55">
        <v>250000000</v>
      </c>
      <c r="AK116" s="55"/>
      <c r="AL116" s="55"/>
      <c r="AM116" s="55"/>
      <c r="AN116" s="55"/>
      <c r="AO116" s="55"/>
      <c r="AP116" s="51"/>
      <c r="AQ116" s="56">
        <f t="shared" si="4"/>
        <v>250000000</v>
      </c>
    </row>
    <row r="117" spans="1:43" s="57" customFormat="1" ht="63" customHeight="1" x14ac:dyDescent="0.25">
      <c r="A117" s="44">
        <v>1124</v>
      </c>
      <c r="B117" s="45" t="s">
        <v>140</v>
      </c>
      <c r="C117" s="45" t="s">
        <v>95</v>
      </c>
      <c r="D117" s="45">
        <v>29713816</v>
      </c>
      <c r="E117" s="44" t="s">
        <v>71</v>
      </c>
      <c r="F117" s="45" t="s">
        <v>95</v>
      </c>
      <c r="G117" s="44">
        <v>404</v>
      </c>
      <c r="H117" s="44" t="s">
        <v>72</v>
      </c>
      <c r="I117" s="45">
        <v>29713816</v>
      </c>
      <c r="J117" s="100" t="s">
        <v>141</v>
      </c>
      <c r="K117" s="115" t="s">
        <v>90</v>
      </c>
      <c r="L117" s="116" t="s">
        <v>323</v>
      </c>
      <c r="M117" s="47" t="s">
        <v>92</v>
      </c>
      <c r="N117" s="89" t="s">
        <v>481</v>
      </c>
      <c r="O117" s="102" t="s">
        <v>241</v>
      </c>
      <c r="P117" s="49" t="s">
        <v>240</v>
      </c>
      <c r="Q117" s="73" t="s">
        <v>93</v>
      </c>
      <c r="R117" s="44" t="s">
        <v>80</v>
      </c>
      <c r="S117" s="51">
        <v>400000000</v>
      </c>
      <c r="T117" s="51">
        <v>400000000</v>
      </c>
      <c r="U117" s="71" t="s">
        <v>115</v>
      </c>
      <c r="V117" s="71" t="s">
        <v>129</v>
      </c>
      <c r="W117" s="52" t="s">
        <v>144</v>
      </c>
      <c r="X117" s="53">
        <v>7000084343</v>
      </c>
      <c r="Y117" s="53">
        <v>4500026944</v>
      </c>
      <c r="Z117" s="58">
        <v>520000000</v>
      </c>
      <c r="AA117" s="87">
        <v>45</v>
      </c>
      <c r="AB117" s="87" t="s">
        <v>298</v>
      </c>
      <c r="AC117" s="53"/>
      <c r="AD117" s="53"/>
      <c r="AE117" s="55"/>
      <c r="AF117" s="55"/>
      <c r="AG117" s="55"/>
      <c r="AH117" s="55"/>
      <c r="AI117" s="55"/>
      <c r="AJ117" s="55"/>
      <c r="AK117" s="55">
        <v>100000000</v>
      </c>
      <c r="AL117" s="55">
        <v>100000000</v>
      </c>
      <c r="AM117" s="55">
        <v>160000000</v>
      </c>
      <c r="AN117" s="55">
        <v>40000000</v>
      </c>
      <c r="AO117" s="55"/>
      <c r="AP117" s="51"/>
      <c r="AQ117" s="56">
        <f t="shared" si="4"/>
        <v>400000000</v>
      </c>
    </row>
    <row r="118" spans="1:43" s="57" customFormat="1" ht="72" customHeight="1" x14ac:dyDescent="0.25">
      <c r="A118" s="44">
        <v>1124</v>
      </c>
      <c r="B118" s="45" t="s">
        <v>140</v>
      </c>
      <c r="C118" s="45" t="s">
        <v>95</v>
      </c>
      <c r="D118" s="45">
        <v>29713817</v>
      </c>
      <c r="E118" s="44" t="s">
        <v>71</v>
      </c>
      <c r="F118" s="45" t="s">
        <v>95</v>
      </c>
      <c r="G118" s="44">
        <v>404</v>
      </c>
      <c r="H118" s="44" t="s">
        <v>72</v>
      </c>
      <c r="I118" s="45">
        <v>29713817</v>
      </c>
      <c r="J118" s="100" t="s">
        <v>141</v>
      </c>
      <c r="K118" s="98" t="s">
        <v>90</v>
      </c>
      <c r="L118" s="116" t="s">
        <v>322</v>
      </c>
      <c r="M118" s="47" t="s">
        <v>87</v>
      </c>
      <c r="N118" s="89" t="s">
        <v>409</v>
      </c>
      <c r="O118" s="102" t="s">
        <v>77</v>
      </c>
      <c r="P118" s="49" t="s">
        <v>228</v>
      </c>
      <c r="Q118" s="75" t="s">
        <v>117</v>
      </c>
      <c r="R118" s="44" t="s">
        <v>80</v>
      </c>
      <c r="S118" s="51">
        <v>100000000</v>
      </c>
      <c r="T118" s="51">
        <v>100000000</v>
      </c>
      <c r="U118" s="71" t="s">
        <v>115</v>
      </c>
      <c r="V118" s="71" t="s">
        <v>129</v>
      </c>
      <c r="W118" s="52" t="s">
        <v>199</v>
      </c>
      <c r="X118" s="53">
        <f>S118-T118</f>
        <v>0</v>
      </c>
      <c r="Y118" s="53"/>
      <c r="Z118" s="58"/>
      <c r="AA118" s="53"/>
      <c r="AB118" s="53"/>
      <c r="AC118" s="53"/>
      <c r="AD118" s="53"/>
      <c r="AE118" s="55"/>
      <c r="AF118" s="55"/>
      <c r="AG118" s="55"/>
      <c r="AH118" s="55"/>
      <c r="AI118" s="55"/>
      <c r="AJ118" s="55"/>
      <c r="AK118" s="55"/>
      <c r="AL118" s="55"/>
      <c r="AM118" s="55">
        <v>50000000</v>
      </c>
      <c r="AN118" s="55"/>
      <c r="AO118" s="55">
        <v>50000000</v>
      </c>
      <c r="AP118" s="51"/>
      <c r="AQ118" s="56">
        <f t="shared" si="4"/>
        <v>100000000</v>
      </c>
    </row>
    <row r="119" spans="1:43" s="57" customFormat="1" ht="74.25" customHeight="1" x14ac:dyDescent="0.25">
      <c r="A119" s="44">
        <v>1124</v>
      </c>
      <c r="B119" s="45" t="s">
        <v>140</v>
      </c>
      <c r="C119" s="45" t="s">
        <v>95</v>
      </c>
      <c r="D119" s="45">
        <v>29713817</v>
      </c>
      <c r="E119" s="44" t="s">
        <v>84</v>
      </c>
      <c r="F119" s="45" t="s">
        <v>95</v>
      </c>
      <c r="G119" s="44">
        <v>404</v>
      </c>
      <c r="H119" s="44" t="s">
        <v>72</v>
      </c>
      <c r="I119" s="45">
        <v>29713817</v>
      </c>
      <c r="J119" s="46" t="s">
        <v>141</v>
      </c>
      <c r="K119" s="98" t="s">
        <v>90</v>
      </c>
      <c r="L119" s="116" t="s">
        <v>91</v>
      </c>
      <c r="M119" s="47" t="s">
        <v>87</v>
      </c>
      <c r="N119" s="89" t="s">
        <v>409</v>
      </c>
      <c r="O119" s="65" t="s">
        <v>198</v>
      </c>
      <c r="P119" s="49" t="s">
        <v>242</v>
      </c>
      <c r="Q119" s="75" t="s">
        <v>117</v>
      </c>
      <c r="R119" s="44" t="s">
        <v>88</v>
      </c>
      <c r="S119" s="51">
        <v>200000000</v>
      </c>
      <c r="T119" s="51">
        <v>200000000</v>
      </c>
      <c r="U119" s="71" t="s">
        <v>115</v>
      </c>
      <c r="V119" s="71" t="s">
        <v>129</v>
      </c>
      <c r="W119" s="52" t="s">
        <v>199</v>
      </c>
      <c r="X119" s="53">
        <f>S119-T119</f>
        <v>0</v>
      </c>
      <c r="Y119" s="53"/>
      <c r="Z119" s="58"/>
      <c r="AA119" s="53"/>
      <c r="AB119" s="53"/>
      <c r="AC119" s="53"/>
      <c r="AD119" s="53"/>
      <c r="AE119" s="55"/>
      <c r="AF119" s="55"/>
      <c r="AG119" s="55"/>
      <c r="AH119" s="55"/>
      <c r="AI119" s="55"/>
      <c r="AJ119" s="55"/>
      <c r="AK119" s="55"/>
      <c r="AL119" s="55"/>
      <c r="AM119" s="55">
        <v>150000000</v>
      </c>
      <c r="AN119" s="55"/>
      <c r="AO119" s="55">
        <v>50000000</v>
      </c>
      <c r="AP119" s="51"/>
      <c r="AQ119" s="56">
        <f t="shared" si="4"/>
        <v>200000000</v>
      </c>
    </row>
    <row r="120" spans="1:43" s="57" customFormat="1" ht="22.5" x14ac:dyDescent="0.25">
      <c r="A120" s="44">
        <v>1124</v>
      </c>
      <c r="B120" s="45" t="s">
        <v>145</v>
      </c>
      <c r="C120" s="45" t="s">
        <v>95</v>
      </c>
      <c r="D120" s="45">
        <v>29713819</v>
      </c>
      <c r="E120" s="44" t="s">
        <v>71</v>
      </c>
      <c r="F120" s="45" t="s">
        <v>95</v>
      </c>
      <c r="G120" s="44">
        <v>405</v>
      </c>
      <c r="H120" s="44" t="s">
        <v>72</v>
      </c>
      <c r="I120" s="45">
        <v>29713819</v>
      </c>
      <c r="J120" s="46" t="s">
        <v>141</v>
      </c>
      <c r="K120" s="47" t="s">
        <v>90</v>
      </c>
      <c r="L120" s="44" t="s">
        <v>91</v>
      </c>
      <c r="M120" s="47" t="s">
        <v>92</v>
      </c>
      <c r="N120" s="89" t="s">
        <v>409</v>
      </c>
      <c r="O120" s="65" t="s">
        <v>108</v>
      </c>
      <c r="P120" s="49" t="s">
        <v>243</v>
      </c>
      <c r="Q120" s="69" t="s">
        <v>117</v>
      </c>
      <c r="R120" s="44" t="s">
        <v>80</v>
      </c>
      <c r="S120" s="51">
        <v>500000000</v>
      </c>
      <c r="T120" s="51">
        <v>500000000</v>
      </c>
      <c r="U120" s="44" t="s">
        <v>115</v>
      </c>
      <c r="V120" s="44" t="s">
        <v>82</v>
      </c>
      <c r="W120" s="52" t="s">
        <v>167</v>
      </c>
      <c r="X120" s="58">
        <v>700084488</v>
      </c>
      <c r="Y120" s="53">
        <v>4500084488</v>
      </c>
      <c r="Z120" s="179">
        <v>650000000</v>
      </c>
      <c r="AA120" s="179">
        <v>44</v>
      </c>
      <c r="AB120" s="53" t="s">
        <v>297</v>
      </c>
      <c r="AC120" s="53"/>
      <c r="AD120" s="53"/>
      <c r="AE120" s="55"/>
      <c r="AF120" s="55"/>
      <c r="AG120" s="55"/>
      <c r="AH120" s="55"/>
      <c r="AI120" s="55"/>
      <c r="AJ120" s="55">
        <v>250000000</v>
      </c>
      <c r="AK120" s="55"/>
      <c r="AL120" s="55">
        <v>150000000</v>
      </c>
      <c r="AM120" s="55"/>
      <c r="AN120" s="55">
        <v>100000000</v>
      </c>
      <c r="AO120" s="55"/>
      <c r="AP120" s="120"/>
      <c r="AQ120" s="56">
        <f t="shared" si="4"/>
        <v>500000000</v>
      </c>
    </row>
    <row r="121" spans="1:43" s="57" customFormat="1" ht="174" customHeight="1" x14ac:dyDescent="0.25">
      <c r="A121" s="44">
        <v>1124</v>
      </c>
      <c r="B121" s="45" t="s">
        <v>146</v>
      </c>
      <c r="C121" s="45" t="s">
        <v>100</v>
      </c>
      <c r="D121" s="45">
        <v>29702501</v>
      </c>
      <c r="E121" s="44" t="s">
        <v>71</v>
      </c>
      <c r="F121" s="45" t="s">
        <v>100</v>
      </c>
      <c r="G121" s="44">
        <v>406</v>
      </c>
      <c r="H121" s="44" t="s">
        <v>72</v>
      </c>
      <c r="I121" s="45">
        <v>29702501</v>
      </c>
      <c r="J121" s="46" t="s">
        <v>137</v>
      </c>
      <c r="K121" s="47" t="s">
        <v>147</v>
      </c>
      <c r="L121" s="44" t="s">
        <v>329</v>
      </c>
      <c r="M121" s="47" t="s">
        <v>148</v>
      </c>
      <c r="N121" s="89" t="s">
        <v>486</v>
      </c>
      <c r="O121" s="65" t="s">
        <v>108</v>
      </c>
      <c r="P121" s="49" t="s">
        <v>242</v>
      </c>
      <c r="Q121" s="75" t="s">
        <v>110</v>
      </c>
      <c r="R121" s="44" t="s">
        <v>80</v>
      </c>
      <c r="S121" s="51">
        <v>350000000</v>
      </c>
      <c r="T121" s="51">
        <v>350000000</v>
      </c>
      <c r="U121" s="44" t="s">
        <v>115</v>
      </c>
      <c r="V121" s="44" t="s">
        <v>82</v>
      </c>
      <c r="W121" s="52" t="s">
        <v>201</v>
      </c>
      <c r="X121" s="53">
        <v>7000087252</v>
      </c>
      <c r="Y121" s="53" t="s">
        <v>497</v>
      </c>
      <c r="Z121" s="58">
        <f>1178775513+1242883252</f>
        <v>2421658765</v>
      </c>
      <c r="AA121" s="53" t="s">
        <v>495</v>
      </c>
      <c r="AB121" s="53" t="s">
        <v>496</v>
      </c>
      <c r="AC121" s="151"/>
      <c r="AD121" s="151"/>
      <c r="AE121" s="151"/>
      <c r="AF121" s="151"/>
      <c r="AG121" s="55"/>
      <c r="AH121" s="55"/>
      <c r="AI121" s="55"/>
      <c r="AJ121" s="55"/>
      <c r="AK121" s="55"/>
      <c r="AL121" s="55"/>
      <c r="AM121" s="55"/>
      <c r="AN121" s="55"/>
      <c r="AO121" s="55">
        <v>350000000</v>
      </c>
      <c r="AP121" s="120"/>
      <c r="AQ121" s="56">
        <f t="shared" si="4"/>
        <v>350000000</v>
      </c>
    </row>
    <row r="122" spans="1:43" s="57" customFormat="1" ht="64.5" customHeight="1" x14ac:dyDescent="0.25">
      <c r="A122" s="44">
        <v>1124</v>
      </c>
      <c r="B122" s="45" t="s">
        <v>146</v>
      </c>
      <c r="C122" s="45" t="s">
        <v>100</v>
      </c>
      <c r="D122" s="45">
        <v>29702501</v>
      </c>
      <c r="E122" s="44" t="s">
        <v>71</v>
      </c>
      <c r="F122" s="45" t="s">
        <v>100</v>
      </c>
      <c r="G122" s="44">
        <v>406</v>
      </c>
      <c r="H122" s="44" t="s">
        <v>72</v>
      </c>
      <c r="I122" s="45">
        <v>29702501</v>
      </c>
      <c r="J122" s="46" t="s">
        <v>137</v>
      </c>
      <c r="K122" s="89" t="s">
        <v>245</v>
      </c>
      <c r="L122" s="44">
        <v>80131502</v>
      </c>
      <c r="M122" s="89" t="s">
        <v>245</v>
      </c>
      <c r="N122" s="89" t="s">
        <v>484</v>
      </c>
      <c r="O122" s="65" t="s">
        <v>331</v>
      </c>
      <c r="P122" s="49" t="s">
        <v>225</v>
      </c>
      <c r="Q122" s="75" t="s">
        <v>93</v>
      </c>
      <c r="R122" s="44" t="s">
        <v>80</v>
      </c>
      <c r="S122" s="51">
        <v>30000000</v>
      </c>
      <c r="T122" s="51">
        <v>30000000</v>
      </c>
      <c r="U122" s="44" t="s">
        <v>115</v>
      </c>
      <c r="V122" s="44" t="s">
        <v>82</v>
      </c>
      <c r="W122" s="52" t="s">
        <v>332</v>
      </c>
      <c r="X122" s="53">
        <v>7000089336</v>
      </c>
      <c r="Y122" s="53">
        <v>4500028405</v>
      </c>
      <c r="Z122" s="58">
        <v>30000000</v>
      </c>
      <c r="AA122" s="53">
        <v>98</v>
      </c>
      <c r="AB122" s="53" t="s">
        <v>485</v>
      </c>
      <c r="AC122" s="151"/>
      <c r="AD122" s="151"/>
      <c r="AE122" s="151"/>
      <c r="AF122" s="151"/>
      <c r="AG122" s="55"/>
      <c r="AH122" s="55"/>
      <c r="AI122" s="55"/>
      <c r="AJ122" s="55"/>
      <c r="AK122" s="55"/>
      <c r="AL122" s="55"/>
      <c r="AM122" s="55"/>
      <c r="AN122" s="55"/>
      <c r="AO122" s="55">
        <v>30000000</v>
      </c>
      <c r="AP122" s="120"/>
      <c r="AQ122" s="56">
        <f t="shared" si="4"/>
        <v>30000000</v>
      </c>
    </row>
    <row r="123" spans="1:43" s="57" customFormat="1" ht="52.5" customHeight="1" x14ac:dyDescent="0.25">
      <c r="A123" s="44">
        <v>1124</v>
      </c>
      <c r="B123" s="45" t="s">
        <v>146</v>
      </c>
      <c r="C123" s="45" t="s">
        <v>100</v>
      </c>
      <c r="D123" s="45">
        <v>29702501</v>
      </c>
      <c r="E123" s="44" t="s">
        <v>71</v>
      </c>
      <c r="F123" s="45" t="s">
        <v>100</v>
      </c>
      <c r="G123" s="44">
        <v>406</v>
      </c>
      <c r="H123" s="44" t="s">
        <v>72</v>
      </c>
      <c r="I123" s="45">
        <v>29702501</v>
      </c>
      <c r="J123" s="46" t="s">
        <v>137</v>
      </c>
      <c r="K123" s="89" t="s">
        <v>363</v>
      </c>
      <c r="L123" s="44">
        <v>21102300</v>
      </c>
      <c r="M123" s="89" t="s">
        <v>363</v>
      </c>
      <c r="N123" s="89" t="s">
        <v>270</v>
      </c>
      <c r="O123" s="65" t="s">
        <v>108</v>
      </c>
      <c r="P123" s="49" t="s">
        <v>228</v>
      </c>
      <c r="Q123" s="75" t="s">
        <v>110</v>
      </c>
      <c r="R123" s="44" t="s">
        <v>80</v>
      </c>
      <c r="S123" s="51">
        <v>230000000</v>
      </c>
      <c r="T123" s="51">
        <v>230000000</v>
      </c>
      <c r="U123" s="44" t="s">
        <v>115</v>
      </c>
      <c r="V123" s="44" t="s">
        <v>82</v>
      </c>
      <c r="W123" s="52" t="s">
        <v>201</v>
      </c>
      <c r="X123" s="53">
        <f>S123-T123</f>
        <v>0</v>
      </c>
      <c r="Y123" s="53"/>
      <c r="Z123" s="58"/>
      <c r="AA123" s="53"/>
      <c r="AB123" s="53"/>
      <c r="AC123" s="151"/>
      <c r="AD123" s="151"/>
      <c r="AE123" s="151"/>
      <c r="AF123" s="151"/>
      <c r="AG123" s="55"/>
      <c r="AH123" s="55"/>
      <c r="AI123" s="55"/>
      <c r="AJ123" s="55"/>
      <c r="AK123" s="55"/>
      <c r="AL123" s="55"/>
      <c r="AM123" s="55"/>
      <c r="AN123" s="55"/>
      <c r="AO123" s="55">
        <v>230000000</v>
      </c>
      <c r="AP123" s="120"/>
      <c r="AQ123" s="56">
        <f t="shared" si="4"/>
        <v>230000000</v>
      </c>
    </row>
    <row r="124" spans="1:43" s="57" customFormat="1" ht="54.75" customHeight="1" x14ac:dyDescent="0.25">
      <c r="A124" s="44">
        <v>1124</v>
      </c>
      <c r="B124" s="45" t="s">
        <v>146</v>
      </c>
      <c r="C124" s="45" t="s">
        <v>100</v>
      </c>
      <c r="D124" s="45">
        <v>29702501</v>
      </c>
      <c r="E124" s="44" t="s">
        <v>71</v>
      </c>
      <c r="F124" s="45" t="s">
        <v>100</v>
      </c>
      <c r="G124" s="44">
        <v>406</v>
      </c>
      <c r="H124" s="44" t="s">
        <v>72</v>
      </c>
      <c r="I124" s="45">
        <v>29702501</v>
      </c>
      <c r="J124" s="46" t="s">
        <v>137</v>
      </c>
      <c r="K124" s="98" t="s">
        <v>249</v>
      </c>
      <c r="L124" s="44" t="s">
        <v>248</v>
      </c>
      <c r="M124" s="89" t="s">
        <v>250</v>
      </c>
      <c r="N124" s="89" t="s">
        <v>410</v>
      </c>
      <c r="O124" s="65" t="s">
        <v>244</v>
      </c>
      <c r="P124" s="49" t="s">
        <v>216</v>
      </c>
      <c r="Q124" s="75" t="s">
        <v>117</v>
      </c>
      <c r="R124" s="44" t="s">
        <v>80</v>
      </c>
      <c r="S124" s="51">
        <v>50000000</v>
      </c>
      <c r="T124" s="51">
        <v>50000000</v>
      </c>
      <c r="U124" s="44" t="s">
        <v>115</v>
      </c>
      <c r="V124" s="44" t="s">
        <v>82</v>
      </c>
      <c r="W124" s="52" t="s">
        <v>199</v>
      </c>
      <c r="X124" s="53">
        <v>7000086305</v>
      </c>
      <c r="Y124" s="53">
        <v>4500027745</v>
      </c>
      <c r="Z124" s="58">
        <v>50000000</v>
      </c>
      <c r="AA124" s="53">
        <v>74</v>
      </c>
      <c r="AB124" s="53" t="s">
        <v>461</v>
      </c>
      <c r="AC124" s="151"/>
      <c r="AD124" s="151"/>
      <c r="AE124" s="151"/>
      <c r="AF124" s="151"/>
      <c r="AG124" s="55"/>
      <c r="AH124" s="55"/>
      <c r="AI124" s="55"/>
      <c r="AJ124" s="55"/>
      <c r="AK124" s="55"/>
      <c r="AL124" s="55"/>
      <c r="AM124" s="55">
        <v>50000000</v>
      </c>
      <c r="AN124" s="55"/>
      <c r="AO124" s="55"/>
      <c r="AP124" s="120"/>
      <c r="AQ124" s="56">
        <f t="shared" si="4"/>
        <v>50000000</v>
      </c>
    </row>
    <row r="125" spans="1:43" s="57" customFormat="1" ht="231.75" customHeight="1" x14ac:dyDescent="0.25">
      <c r="A125" s="44">
        <v>1124</v>
      </c>
      <c r="B125" s="45" t="s">
        <v>146</v>
      </c>
      <c r="C125" s="45" t="s">
        <v>100</v>
      </c>
      <c r="D125" s="45">
        <v>29702501</v>
      </c>
      <c r="E125" s="44" t="s">
        <v>71</v>
      </c>
      <c r="F125" s="45" t="s">
        <v>100</v>
      </c>
      <c r="G125" s="44">
        <v>406</v>
      </c>
      <c r="H125" s="44" t="s">
        <v>72</v>
      </c>
      <c r="I125" s="45">
        <v>29702501</v>
      </c>
      <c r="J125" s="46" t="s">
        <v>137</v>
      </c>
      <c r="K125" s="98" t="s">
        <v>324</v>
      </c>
      <c r="L125" s="95" t="s">
        <v>236</v>
      </c>
      <c r="M125" s="96" t="s">
        <v>237</v>
      </c>
      <c r="N125" s="89" t="s">
        <v>411</v>
      </c>
      <c r="O125" s="65" t="s">
        <v>244</v>
      </c>
      <c r="P125" s="49" t="s">
        <v>212</v>
      </c>
      <c r="Q125" s="75" t="s">
        <v>110</v>
      </c>
      <c r="R125" s="44" t="s">
        <v>80</v>
      </c>
      <c r="S125" s="51">
        <v>30000000</v>
      </c>
      <c r="T125" s="51">
        <v>30000000</v>
      </c>
      <c r="U125" s="44" t="s">
        <v>115</v>
      </c>
      <c r="V125" s="44" t="s">
        <v>82</v>
      </c>
      <c r="W125" s="52" t="s">
        <v>199</v>
      </c>
      <c r="X125" s="53">
        <v>7000087669</v>
      </c>
      <c r="Y125" s="53">
        <v>4500028549</v>
      </c>
      <c r="Z125" s="58">
        <v>398975826</v>
      </c>
      <c r="AA125" s="53">
        <v>100</v>
      </c>
      <c r="AB125" s="53" t="s">
        <v>494</v>
      </c>
      <c r="AC125" s="151"/>
      <c r="AD125" s="151"/>
      <c r="AE125" s="151"/>
      <c r="AF125" s="151"/>
      <c r="AG125" s="55"/>
      <c r="AH125" s="55"/>
      <c r="AI125" s="55"/>
      <c r="AJ125" s="55"/>
      <c r="AK125" s="55"/>
      <c r="AL125" s="55"/>
      <c r="AM125" s="55"/>
      <c r="AN125" s="55"/>
      <c r="AO125" s="55">
        <v>30000000</v>
      </c>
      <c r="AP125" s="120"/>
      <c r="AQ125" s="56">
        <f t="shared" si="4"/>
        <v>30000000</v>
      </c>
    </row>
    <row r="126" spans="1:43" s="57" customFormat="1" ht="33.75" x14ac:dyDescent="0.25">
      <c r="A126" s="44">
        <v>1124</v>
      </c>
      <c r="B126" s="45" t="s">
        <v>146</v>
      </c>
      <c r="C126" s="45" t="s">
        <v>100</v>
      </c>
      <c r="D126" s="45">
        <v>29702501</v>
      </c>
      <c r="E126" s="44" t="s">
        <v>71</v>
      </c>
      <c r="F126" s="45" t="s">
        <v>100</v>
      </c>
      <c r="G126" s="44">
        <v>406</v>
      </c>
      <c r="H126" s="44" t="s">
        <v>72</v>
      </c>
      <c r="I126" s="45">
        <v>29702501</v>
      </c>
      <c r="J126" s="46" t="s">
        <v>137</v>
      </c>
      <c r="K126" s="89" t="s">
        <v>245</v>
      </c>
      <c r="L126" s="44">
        <v>80131502</v>
      </c>
      <c r="M126" s="89" t="s">
        <v>245</v>
      </c>
      <c r="N126" s="89" t="s">
        <v>487</v>
      </c>
      <c r="O126" s="65" t="s">
        <v>244</v>
      </c>
      <c r="P126" s="49" t="s">
        <v>225</v>
      </c>
      <c r="Q126" s="75" t="s">
        <v>117</v>
      </c>
      <c r="R126" s="44" t="s">
        <v>80</v>
      </c>
      <c r="S126" s="51">
        <v>137000000</v>
      </c>
      <c r="T126" s="51">
        <v>137000000</v>
      </c>
      <c r="U126" s="44" t="s">
        <v>115</v>
      </c>
      <c r="V126" s="44" t="s">
        <v>82</v>
      </c>
      <c r="W126" s="52" t="s">
        <v>180</v>
      </c>
      <c r="X126" s="53">
        <v>7000084486</v>
      </c>
      <c r="Y126" s="53">
        <v>4500084486</v>
      </c>
      <c r="Z126" s="58">
        <v>137000000</v>
      </c>
      <c r="AA126" s="53">
        <v>49</v>
      </c>
      <c r="AB126" s="53" t="s">
        <v>310</v>
      </c>
      <c r="AC126" s="151"/>
      <c r="AD126" s="151"/>
      <c r="AE126" s="151"/>
      <c r="AF126" s="151"/>
      <c r="AG126" s="55"/>
      <c r="AH126" s="55"/>
      <c r="AI126" s="55"/>
      <c r="AJ126" s="55"/>
      <c r="AK126" s="55"/>
      <c r="AL126" s="55">
        <v>137000000</v>
      </c>
      <c r="AM126" s="55"/>
      <c r="AN126" s="55"/>
      <c r="AO126" s="55"/>
      <c r="AP126" s="120"/>
      <c r="AQ126" s="56">
        <f t="shared" si="4"/>
        <v>137000000</v>
      </c>
    </row>
    <row r="127" spans="1:43" s="57" customFormat="1" ht="58.5" customHeight="1" x14ac:dyDescent="0.25">
      <c r="A127" s="44">
        <v>1124</v>
      </c>
      <c r="B127" s="45" t="s">
        <v>146</v>
      </c>
      <c r="C127" s="45" t="s">
        <v>100</v>
      </c>
      <c r="D127" s="45">
        <v>29702501</v>
      </c>
      <c r="E127" s="44" t="s">
        <v>71</v>
      </c>
      <c r="F127" s="45" t="s">
        <v>100</v>
      </c>
      <c r="G127" s="44">
        <v>406</v>
      </c>
      <c r="H127" s="44" t="s">
        <v>72</v>
      </c>
      <c r="I127" s="45">
        <v>29702501</v>
      </c>
      <c r="J127" s="46" t="s">
        <v>137</v>
      </c>
      <c r="K127" s="98" t="s">
        <v>245</v>
      </c>
      <c r="L127" s="44">
        <v>80131502</v>
      </c>
      <c r="M127" s="89" t="s">
        <v>245</v>
      </c>
      <c r="N127" s="89" t="s">
        <v>412</v>
      </c>
      <c r="O127" s="65" t="s">
        <v>244</v>
      </c>
      <c r="P127" s="49" t="s">
        <v>225</v>
      </c>
      <c r="Q127" s="75" t="s">
        <v>117</v>
      </c>
      <c r="R127" s="44" t="s">
        <v>80</v>
      </c>
      <c r="S127" s="51">
        <v>163000000</v>
      </c>
      <c r="T127" s="51">
        <v>163000000</v>
      </c>
      <c r="U127" s="44" t="s">
        <v>115</v>
      </c>
      <c r="V127" s="44" t="s">
        <v>82</v>
      </c>
      <c r="W127" s="52" t="s">
        <v>180</v>
      </c>
      <c r="X127" s="53">
        <v>7000086063</v>
      </c>
      <c r="Y127" s="53">
        <v>4500027513</v>
      </c>
      <c r="Z127" s="58">
        <v>163000000</v>
      </c>
      <c r="AA127" s="53">
        <v>65</v>
      </c>
      <c r="AB127" s="53" t="s">
        <v>311</v>
      </c>
      <c r="AC127" s="151"/>
      <c r="AD127" s="151"/>
      <c r="AE127" s="151"/>
      <c r="AF127" s="151"/>
      <c r="AG127" s="55"/>
      <c r="AH127" s="55"/>
      <c r="AI127" s="55"/>
      <c r="AJ127" s="55"/>
      <c r="AK127" s="55"/>
      <c r="AL127" s="55"/>
      <c r="AM127" s="55">
        <v>163000000</v>
      </c>
      <c r="AN127" s="55"/>
      <c r="AO127" s="55"/>
      <c r="AP127" s="120"/>
      <c r="AQ127" s="56">
        <f t="shared" si="4"/>
        <v>163000000</v>
      </c>
    </row>
    <row r="128" spans="1:43" s="57" customFormat="1" ht="48.75" customHeight="1" x14ac:dyDescent="0.25">
      <c r="A128" s="44">
        <v>1124</v>
      </c>
      <c r="B128" s="45" t="s">
        <v>146</v>
      </c>
      <c r="C128" s="45" t="s">
        <v>100</v>
      </c>
      <c r="D128" s="45">
        <v>29702501</v>
      </c>
      <c r="E128" s="44" t="s">
        <v>71</v>
      </c>
      <c r="F128" s="45" t="s">
        <v>100</v>
      </c>
      <c r="G128" s="44">
        <v>406</v>
      </c>
      <c r="H128" s="44" t="s">
        <v>72</v>
      </c>
      <c r="I128" s="45">
        <v>29702501</v>
      </c>
      <c r="J128" s="46" t="s">
        <v>137</v>
      </c>
      <c r="K128" s="98" t="s">
        <v>246</v>
      </c>
      <c r="L128" s="44" t="s">
        <v>247</v>
      </c>
      <c r="M128" s="98" t="s">
        <v>246</v>
      </c>
      <c r="N128" s="89" t="s">
        <v>413</v>
      </c>
      <c r="O128" s="65" t="s">
        <v>244</v>
      </c>
      <c r="P128" s="49" t="s">
        <v>225</v>
      </c>
      <c r="Q128" s="75" t="s">
        <v>110</v>
      </c>
      <c r="R128" s="44" t="s">
        <v>80</v>
      </c>
      <c r="S128" s="51">
        <v>60000000</v>
      </c>
      <c r="T128" s="51">
        <v>60000000</v>
      </c>
      <c r="U128" s="44" t="s">
        <v>115</v>
      </c>
      <c r="V128" s="44" t="s">
        <v>82</v>
      </c>
      <c r="W128" s="52" t="s">
        <v>180</v>
      </c>
      <c r="X128" s="53">
        <v>7000084121</v>
      </c>
      <c r="Y128" s="53">
        <v>4500026897</v>
      </c>
      <c r="Z128" s="58">
        <v>109998975</v>
      </c>
      <c r="AA128" s="53">
        <v>33</v>
      </c>
      <c r="AB128" s="53" t="s">
        <v>292</v>
      </c>
      <c r="AC128" s="151"/>
      <c r="AD128" s="151"/>
      <c r="AE128" s="151"/>
      <c r="AF128" s="151"/>
      <c r="AG128" s="55"/>
      <c r="AH128" s="55"/>
      <c r="AI128" s="55"/>
      <c r="AJ128" s="55"/>
      <c r="AK128" s="55"/>
      <c r="AL128" s="55">
        <v>60000000</v>
      </c>
      <c r="AM128" s="55"/>
      <c r="AN128" s="55"/>
      <c r="AO128" s="55"/>
      <c r="AP128" s="120"/>
      <c r="AQ128" s="56">
        <f t="shared" si="4"/>
        <v>60000000</v>
      </c>
    </row>
    <row r="129" spans="1:43" s="57" customFormat="1" ht="48.75" customHeight="1" x14ac:dyDescent="0.25">
      <c r="A129" s="44">
        <v>1124</v>
      </c>
      <c r="B129" s="45" t="s">
        <v>146</v>
      </c>
      <c r="C129" s="45" t="s">
        <v>100</v>
      </c>
      <c r="D129" s="45">
        <v>29702501</v>
      </c>
      <c r="E129" s="44" t="s">
        <v>71</v>
      </c>
      <c r="F129" s="45" t="s">
        <v>100</v>
      </c>
      <c r="G129" s="44">
        <v>406</v>
      </c>
      <c r="H129" s="44" t="s">
        <v>72</v>
      </c>
      <c r="I129" s="45">
        <v>29702501</v>
      </c>
      <c r="J129" s="46" t="s">
        <v>137</v>
      </c>
      <c r="K129" s="47" t="s">
        <v>257</v>
      </c>
      <c r="L129" s="44">
        <v>80101602</v>
      </c>
      <c r="M129" s="98" t="s">
        <v>350</v>
      </c>
      <c r="N129" s="89" t="s">
        <v>414</v>
      </c>
      <c r="O129" s="65" t="s">
        <v>352</v>
      </c>
      <c r="P129" s="49" t="s">
        <v>351</v>
      </c>
      <c r="Q129" s="75" t="s">
        <v>353</v>
      </c>
      <c r="R129" s="44" t="s">
        <v>80</v>
      </c>
      <c r="S129" s="51">
        <v>9000000</v>
      </c>
      <c r="T129" s="51">
        <v>9000000</v>
      </c>
      <c r="U129" s="44" t="s">
        <v>115</v>
      </c>
      <c r="V129" s="44" t="s">
        <v>82</v>
      </c>
      <c r="W129" s="52" t="s">
        <v>167</v>
      </c>
      <c r="X129" s="53"/>
      <c r="Y129" s="53"/>
      <c r="Z129" s="58"/>
      <c r="AA129" s="53"/>
      <c r="AB129" s="53"/>
      <c r="AC129" s="151"/>
      <c r="AD129" s="151"/>
      <c r="AE129" s="151"/>
      <c r="AF129" s="151"/>
      <c r="AG129" s="55"/>
      <c r="AH129" s="55"/>
      <c r="AI129" s="55"/>
      <c r="AJ129" s="55"/>
      <c r="AK129" s="55"/>
      <c r="AL129" s="55"/>
      <c r="AM129" s="55"/>
      <c r="AN129" s="55">
        <v>7000000</v>
      </c>
      <c r="AO129" s="55">
        <v>2000000</v>
      </c>
      <c r="AP129" s="120"/>
      <c r="AQ129" s="56">
        <f t="shared" si="4"/>
        <v>9000000</v>
      </c>
    </row>
    <row r="130" spans="1:43" s="57" customFormat="1" ht="94.5" customHeight="1" x14ac:dyDescent="0.25">
      <c r="A130" s="44">
        <v>1124</v>
      </c>
      <c r="B130" s="45" t="s">
        <v>146</v>
      </c>
      <c r="C130" s="45" t="s">
        <v>100</v>
      </c>
      <c r="D130" s="45">
        <v>29702501</v>
      </c>
      <c r="E130" s="44" t="s">
        <v>71</v>
      </c>
      <c r="F130" s="45" t="s">
        <v>100</v>
      </c>
      <c r="G130" s="44">
        <v>406</v>
      </c>
      <c r="H130" s="44" t="s">
        <v>72</v>
      </c>
      <c r="I130" s="45">
        <v>29702501</v>
      </c>
      <c r="J130" s="46" t="s">
        <v>137</v>
      </c>
      <c r="K130" s="89" t="s">
        <v>363</v>
      </c>
      <c r="L130" s="98">
        <v>21102300</v>
      </c>
      <c r="M130" s="89" t="s">
        <v>363</v>
      </c>
      <c r="N130" s="89" t="s">
        <v>270</v>
      </c>
      <c r="O130" s="65" t="s">
        <v>244</v>
      </c>
      <c r="P130" s="49" t="s">
        <v>232</v>
      </c>
      <c r="Q130" s="75" t="s">
        <v>110</v>
      </c>
      <c r="R130" s="44" t="s">
        <v>80</v>
      </c>
      <c r="S130" s="51">
        <v>20000000</v>
      </c>
      <c r="T130" s="51">
        <v>20000000</v>
      </c>
      <c r="U130" s="44" t="s">
        <v>115</v>
      </c>
      <c r="V130" s="44" t="s">
        <v>82</v>
      </c>
      <c r="W130" s="52" t="s">
        <v>201</v>
      </c>
      <c r="X130" s="53"/>
      <c r="Y130" s="53"/>
      <c r="Z130" s="58"/>
      <c r="AA130" s="53"/>
      <c r="AB130" s="53"/>
      <c r="AC130" s="151"/>
      <c r="AD130" s="151"/>
      <c r="AE130" s="151"/>
      <c r="AF130" s="151"/>
      <c r="AG130" s="55"/>
      <c r="AH130" s="55"/>
      <c r="AI130" s="55"/>
      <c r="AJ130" s="55"/>
      <c r="AK130" s="55"/>
      <c r="AL130" s="55"/>
      <c r="AM130" s="55"/>
      <c r="AN130" s="55"/>
      <c r="AO130" s="55">
        <v>20000000</v>
      </c>
      <c r="AP130" s="120"/>
      <c r="AQ130" s="56">
        <f t="shared" si="4"/>
        <v>20000000</v>
      </c>
    </row>
    <row r="131" spans="1:43" s="57" customFormat="1" ht="55.5" customHeight="1" x14ac:dyDescent="0.25">
      <c r="A131" s="44">
        <v>1124</v>
      </c>
      <c r="B131" s="45" t="s">
        <v>146</v>
      </c>
      <c r="C131" s="45" t="s">
        <v>100</v>
      </c>
      <c r="D131" s="45">
        <v>29702501</v>
      </c>
      <c r="E131" s="44" t="s">
        <v>71</v>
      </c>
      <c r="F131" s="45" t="s">
        <v>100</v>
      </c>
      <c r="G131" s="44">
        <v>406</v>
      </c>
      <c r="H131" s="44" t="s">
        <v>72</v>
      </c>
      <c r="I131" s="45">
        <v>29702501</v>
      </c>
      <c r="J131" s="46" t="s">
        <v>137</v>
      </c>
      <c r="K131" s="98" t="s">
        <v>245</v>
      </c>
      <c r="L131" s="44">
        <v>80131502</v>
      </c>
      <c r="M131" s="89" t="s">
        <v>245</v>
      </c>
      <c r="N131" s="89" t="s">
        <v>482</v>
      </c>
      <c r="O131" s="65" t="s">
        <v>198</v>
      </c>
      <c r="P131" s="49" t="s">
        <v>225</v>
      </c>
      <c r="Q131" s="69" t="s">
        <v>93</v>
      </c>
      <c r="R131" s="44" t="s">
        <v>80</v>
      </c>
      <c r="S131" s="51">
        <v>30000000</v>
      </c>
      <c r="T131" s="51">
        <v>30000000</v>
      </c>
      <c r="U131" s="44" t="s">
        <v>115</v>
      </c>
      <c r="V131" s="44" t="s">
        <v>82</v>
      </c>
      <c r="W131" s="52" t="s">
        <v>202</v>
      </c>
      <c r="X131" s="53">
        <v>7000086316</v>
      </c>
      <c r="Y131" s="53">
        <v>4500027871</v>
      </c>
      <c r="Z131" s="58">
        <v>30000000</v>
      </c>
      <c r="AA131" s="53">
        <v>79</v>
      </c>
      <c r="AB131" s="53" t="s">
        <v>483</v>
      </c>
      <c r="AC131" s="151"/>
      <c r="AD131" s="151"/>
      <c r="AE131" s="151"/>
      <c r="AF131" s="151"/>
      <c r="AG131" s="55"/>
      <c r="AH131" s="55"/>
      <c r="AI131" s="55"/>
      <c r="AJ131" s="55"/>
      <c r="AK131" s="55"/>
      <c r="AL131" s="55"/>
      <c r="AM131" s="55"/>
      <c r="AN131" s="55"/>
      <c r="AO131" s="55">
        <v>30000000</v>
      </c>
      <c r="AP131" s="120"/>
      <c r="AQ131" s="56">
        <f t="shared" si="4"/>
        <v>30000000</v>
      </c>
    </row>
    <row r="132" spans="1:43" s="57" customFormat="1" ht="45" x14ac:dyDescent="0.25">
      <c r="A132" s="44">
        <v>1124</v>
      </c>
      <c r="B132" s="45" t="s">
        <v>138</v>
      </c>
      <c r="C132" s="45" t="s">
        <v>95</v>
      </c>
      <c r="D132" s="45">
        <v>29704303</v>
      </c>
      <c r="E132" s="44" t="s">
        <v>71</v>
      </c>
      <c r="F132" s="45" t="s">
        <v>95</v>
      </c>
      <c r="G132" s="44">
        <v>407</v>
      </c>
      <c r="H132" s="44" t="s">
        <v>72</v>
      </c>
      <c r="I132" s="45">
        <v>29704303</v>
      </c>
      <c r="J132" s="46" t="s">
        <v>134</v>
      </c>
      <c r="K132" s="47" t="s">
        <v>196</v>
      </c>
      <c r="L132" s="44">
        <v>25101913</v>
      </c>
      <c r="M132" s="89" t="s">
        <v>264</v>
      </c>
      <c r="N132" s="47" t="s">
        <v>415</v>
      </c>
      <c r="O132" s="72" t="s">
        <v>251</v>
      </c>
      <c r="P132" s="49" t="s">
        <v>232</v>
      </c>
      <c r="Q132" s="93" t="s">
        <v>110</v>
      </c>
      <c r="R132" s="44" t="s">
        <v>80</v>
      </c>
      <c r="S132" s="51">
        <v>40000000</v>
      </c>
      <c r="T132" s="51">
        <v>40000000</v>
      </c>
      <c r="U132" s="71" t="s">
        <v>115</v>
      </c>
      <c r="V132" s="71" t="s">
        <v>129</v>
      </c>
      <c r="W132" s="52" t="s">
        <v>156</v>
      </c>
      <c r="X132" s="53">
        <v>7000086521</v>
      </c>
      <c r="Y132" s="53">
        <v>4500027698</v>
      </c>
      <c r="Z132" s="58">
        <v>44874000</v>
      </c>
      <c r="AA132" s="53">
        <v>71</v>
      </c>
      <c r="AB132" s="53" t="s">
        <v>466</v>
      </c>
      <c r="AC132" s="151"/>
      <c r="AD132" s="151"/>
      <c r="AE132" s="151"/>
      <c r="AF132" s="151"/>
      <c r="AG132" s="55"/>
      <c r="AH132" s="55"/>
      <c r="AI132" s="55"/>
      <c r="AJ132" s="55"/>
      <c r="AK132" s="55"/>
      <c r="AL132" s="55"/>
      <c r="AM132" s="55"/>
      <c r="AN132" s="55"/>
      <c r="AO132" s="55">
        <v>40000000</v>
      </c>
      <c r="AP132" s="120"/>
      <c r="AQ132" s="56">
        <f t="shared" si="4"/>
        <v>40000000</v>
      </c>
    </row>
    <row r="133" spans="1:43" s="57" customFormat="1" ht="224.25" customHeight="1" x14ac:dyDescent="0.25">
      <c r="A133" s="44">
        <v>1124</v>
      </c>
      <c r="B133" s="45" t="s">
        <v>138</v>
      </c>
      <c r="C133" s="45" t="s">
        <v>95</v>
      </c>
      <c r="D133" s="45">
        <v>29703101</v>
      </c>
      <c r="E133" s="44" t="s">
        <v>84</v>
      </c>
      <c r="F133" s="45" t="s">
        <v>95</v>
      </c>
      <c r="G133" s="44">
        <v>407</v>
      </c>
      <c r="H133" s="44" t="s">
        <v>72</v>
      </c>
      <c r="I133" s="45">
        <v>29703101</v>
      </c>
      <c r="J133" s="101" t="s">
        <v>149</v>
      </c>
      <c r="K133" s="47" t="s">
        <v>183</v>
      </c>
      <c r="L133" s="44" t="s">
        <v>184</v>
      </c>
      <c r="M133" s="47" t="s">
        <v>183</v>
      </c>
      <c r="N133" s="47" t="s">
        <v>463</v>
      </c>
      <c r="O133" s="65" t="s">
        <v>198</v>
      </c>
      <c r="P133" s="49" t="s">
        <v>212</v>
      </c>
      <c r="Q133" s="93" t="s">
        <v>110</v>
      </c>
      <c r="R133" s="44" t="s">
        <v>88</v>
      </c>
      <c r="S133" s="51">
        <v>200000000</v>
      </c>
      <c r="T133" s="51">
        <v>200000000</v>
      </c>
      <c r="U133" s="44" t="s">
        <v>115</v>
      </c>
      <c r="V133" s="44" t="s">
        <v>82</v>
      </c>
      <c r="W133" s="52" t="s">
        <v>207</v>
      </c>
      <c r="X133" s="53">
        <v>7000087247</v>
      </c>
      <c r="Y133" s="53">
        <v>4500027955</v>
      </c>
      <c r="Z133" s="58">
        <v>198700000</v>
      </c>
      <c r="AA133" s="53">
        <v>82</v>
      </c>
      <c r="AB133" s="53" t="s">
        <v>464</v>
      </c>
      <c r="AC133" s="151"/>
      <c r="AD133" s="151"/>
      <c r="AE133" s="151"/>
      <c r="AF133" s="151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>
        <v>198700000</v>
      </c>
      <c r="AQ133" s="56">
        <f t="shared" si="4"/>
        <v>198700000</v>
      </c>
    </row>
    <row r="134" spans="1:43" s="57" customFormat="1" ht="93.75" customHeight="1" x14ac:dyDescent="0.25">
      <c r="A134" s="44">
        <v>1124</v>
      </c>
      <c r="B134" s="45" t="s">
        <v>138</v>
      </c>
      <c r="C134" s="45" t="s">
        <v>95</v>
      </c>
      <c r="D134" s="45">
        <v>29703102</v>
      </c>
      <c r="E134" s="44" t="s">
        <v>71</v>
      </c>
      <c r="F134" s="45" t="s">
        <v>95</v>
      </c>
      <c r="G134" s="44">
        <v>407</v>
      </c>
      <c r="H134" s="44" t="s">
        <v>72</v>
      </c>
      <c r="I134" s="45">
        <v>29703102</v>
      </c>
      <c r="J134" s="101" t="s">
        <v>149</v>
      </c>
      <c r="K134" s="47" t="s">
        <v>196</v>
      </c>
      <c r="L134" s="44">
        <v>21000000</v>
      </c>
      <c r="M134" s="89" t="s">
        <v>135</v>
      </c>
      <c r="N134" s="89" t="s">
        <v>416</v>
      </c>
      <c r="O134" s="65" t="s">
        <v>108</v>
      </c>
      <c r="P134" s="49" t="s">
        <v>228</v>
      </c>
      <c r="Q134" s="93" t="s">
        <v>117</v>
      </c>
      <c r="R134" s="44" t="s">
        <v>80</v>
      </c>
      <c r="S134" s="51">
        <v>40000000</v>
      </c>
      <c r="T134" s="51">
        <v>40000000</v>
      </c>
      <c r="U134" s="44" t="s">
        <v>115</v>
      </c>
      <c r="V134" s="44" t="s">
        <v>82</v>
      </c>
      <c r="W134" s="52" t="s">
        <v>204</v>
      </c>
      <c r="X134" s="53">
        <v>7000083595</v>
      </c>
      <c r="Y134" s="53">
        <v>4500026948</v>
      </c>
      <c r="Z134" s="58">
        <v>50000000</v>
      </c>
      <c r="AA134" s="53">
        <v>39</v>
      </c>
      <c r="AB134" s="58" t="s">
        <v>303</v>
      </c>
      <c r="AC134" s="151"/>
      <c r="AD134" s="151"/>
      <c r="AE134" s="151"/>
      <c r="AF134" s="151"/>
      <c r="AG134" s="55"/>
      <c r="AH134" s="55"/>
      <c r="AI134" s="55"/>
      <c r="AJ134" s="55"/>
      <c r="AK134" s="55">
        <v>40000000</v>
      </c>
      <c r="AL134" s="76"/>
      <c r="AM134" s="55"/>
      <c r="AN134" s="55"/>
      <c r="AO134" s="55"/>
      <c r="AP134" s="120"/>
      <c r="AQ134" s="56">
        <f t="shared" si="4"/>
        <v>40000000</v>
      </c>
    </row>
    <row r="135" spans="1:43" s="57" customFormat="1" ht="93.75" customHeight="1" x14ac:dyDescent="0.25">
      <c r="A135" s="44">
        <v>1124</v>
      </c>
      <c r="B135" s="45" t="s">
        <v>138</v>
      </c>
      <c r="C135" s="45" t="s">
        <v>95</v>
      </c>
      <c r="D135" s="45">
        <v>29703102</v>
      </c>
      <c r="E135" s="44" t="s">
        <v>71</v>
      </c>
      <c r="F135" s="45" t="s">
        <v>95</v>
      </c>
      <c r="G135" s="44">
        <v>407</v>
      </c>
      <c r="H135" s="44" t="s">
        <v>72</v>
      </c>
      <c r="I135" s="45">
        <v>29703102</v>
      </c>
      <c r="J135" s="101" t="s">
        <v>149</v>
      </c>
      <c r="K135" s="47" t="s">
        <v>196</v>
      </c>
      <c r="L135" s="44">
        <v>21000000</v>
      </c>
      <c r="M135" s="89" t="s">
        <v>135</v>
      </c>
      <c r="N135" s="89" t="s">
        <v>465</v>
      </c>
      <c r="O135" s="65" t="s">
        <v>108</v>
      </c>
      <c r="P135" s="49" t="s">
        <v>228</v>
      </c>
      <c r="Q135" s="93" t="s">
        <v>117</v>
      </c>
      <c r="R135" s="44" t="s">
        <v>80</v>
      </c>
      <c r="S135" s="51">
        <v>40000000</v>
      </c>
      <c r="T135" s="51">
        <v>40000000</v>
      </c>
      <c r="U135" s="44" t="s">
        <v>115</v>
      </c>
      <c r="V135" s="44" t="s">
        <v>82</v>
      </c>
      <c r="W135" s="52" t="s">
        <v>204</v>
      </c>
      <c r="X135" s="53">
        <v>7000083593</v>
      </c>
      <c r="Y135" s="53">
        <v>4500026946</v>
      </c>
      <c r="Z135" s="58">
        <v>45000000</v>
      </c>
      <c r="AA135" s="53">
        <v>41</v>
      </c>
      <c r="AB135" s="58" t="s">
        <v>304</v>
      </c>
      <c r="AC135" s="151"/>
      <c r="AD135" s="151"/>
      <c r="AE135" s="151"/>
      <c r="AF135" s="151"/>
      <c r="AG135" s="55"/>
      <c r="AH135" s="55"/>
      <c r="AI135" s="55"/>
      <c r="AJ135" s="55"/>
      <c r="AK135" s="55">
        <v>40000000</v>
      </c>
      <c r="AL135" s="76"/>
      <c r="AM135" s="55"/>
      <c r="AN135" s="55"/>
      <c r="AO135" s="55"/>
      <c r="AP135" s="120"/>
      <c r="AQ135" s="56">
        <f t="shared" si="4"/>
        <v>40000000</v>
      </c>
    </row>
    <row r="136" spans="1:43" s="57" customFormat="1" ht="93.75" customHeight="1" x14ac:dyDescent="0.25">
      <c r="A136" s="44">
        <v>1124</v>
      </c>
      <c r="B136" s="45" t="s">
        <v>138</v>
      </c>
      <c r="C136" s="45" t="s">
        <v>95</v>
      </c>
      <c r="D136" s="45">
        <v>29703102</v>
      </c>
      <c r="E136" s="44" t="s">
        <v>71</v>
      </c>
      <c r="F136" s="45" t="s">
        <v>95</v>
      </c>
      <c r="G136" s="44">
        <v>407</v>
      </c>
      <c r="H136" s="44" t="s">
        <v>72</v>
      </c>
      <c r="I136" s="45">
        <v>29703102</v>
      </c>
      <c r="J136" s="101" t="s">
        <v>149</v>
      </c>
      <c r="K136" s="47" t="s">
        <v>196</v>
      </c>
      <c r="L136" s="44">
        <v>21000000</v>
      </c>
      <c r="M136" s="89" t="s">
        <v>135</v>
      </c>
      <c r="N136" s="89" t="s">
        <v>417</v>
      </c>
      <c r="O136" s="65" t="s">
        <v>108</v>
      </c>
      <c r="P136" s="49" t="s">
        <v>228</v>
      </c>
      <c r="Q136" s="93" t="s">
        <v>117</v>
      </c>
      <c r="R136" s="44" t="s">
        <v>80</v>
      </c>
      <c r="S136" s="51">
        <v>40000000</v>
      </c>
      <c r="T136" s="51">
        <v>40000000</v>
      </c>
      <c r="U136" s="44" t="s">
        <v>115</v>
      </c>
      <c r="V136" s="44" t="s">
        <v>82</v>
      </c>
      <c r="W136" s="52" t="s">
        <v>204</v>
      </c>
      <c r="X136" s="53">
        <v>7000083597</v>
      </c>
      <c r="Y136" s="53">
        <v>4500026963</v>
      </c>
      <c r="Z136" s="58">
        <v>60000000</v>
      </c>
      <c r="AA136" s="53">
        <v>40</v>
      </c>
      <c r="AB136" s="58" t="s">
        <v>305</v>
      </c>
      <c r="AC136" s="151"/>
      <c r="AD136" s="151"/>
      <c r="AE136" s="151"/>
      <c r="AF136" s="151"/>
      <c r="AG136" s="55"/>
      <c r="AH136" s="55"/>
      <c r="AI136" s="55"/>
      <c r="AJ136" s="55"/>
      <c r="AK136" s="55">
        <v>40000000</v>
      </c>
      <c r="AL136" s="76"/>
      <c r="AM136" s="55"/>
      <c r="AN136" s="55"/>
      <c r="AO136" s="55"/>
      <c r="AP136" s="120"/>
      <c r="AQ136" s="56">
        <f t="shared" si="4"/>
        <v>40000000</v>
      </c>
    </row>
    <row r="137" spans="1:43" s="57" customFormat="1" ht="93.75" customHeight="1" x14ac:dyDescent="0.25">
      <c r="A137" s="44">
        <v>1124</v>
      </c>
      <c r="B137" s="45" t="s">
        <v>138</v>
      </c>
      <c r="C137" s="45" t="s">
        <v>95</v>
      </c>
      <c r="D137" s="45">
        <v>29703102</v>
      </c>
      <c r="E137" s="44" t="s">
        <v>71</v>
      </c>
      <c r="F137" s="45" t="s">
        <v>95</v>
      </c>
      <c r="G137" s="44">
        <v>407</v>
      </c>
      <c r="H137" s="44" t="s">
        <v>72</v>
      </c>
      <c r="I137" s="45">
        <v>29703102</v>
      </c>
      <c r="J137" s="101" t="s">
        <v>149</v>
      </c>
      <c r="K137" s="47" t="s">
        <v>105</v>
      </c>
      <c r="L137" s="44">
        <v>94131503</v>
      </c>
      <c r="M137" s="47" t="s">
        <v>105</v>
      </c>
      <c r="N137" s="89" t="s">
        <v>418</v>
      </c>
      <c r="O137" s="65" t="s">
        <v>108</v>
      </c>
      <c r="P137" s="49" t="s">
        <v>228</v>
      </c>
      <c r="Q137" s="93" t="s">
        <v>117</v>
      </c>
      <c r="R137" s="44" t="s">
        <v>80</v>
      </c>
      <c r="S137" s="51">
        <v>50000000</v>
      </c>
      <c r="T137" s="51">
        <v>50000000</v>
      </c>
      <c r="U137" s="44" t="s">
        <v>115</v>
      </c>
      <c r="V137" s="44" t="s">
        <v>82</v>
      </c>
      <c r="W137" s="52" t="s">
        <v>156</v>
      </c>
      <c r="X137" s="53">
        <v>7000083294</v>
      </c>
      <c r="Y137" s="53">
        <v>4500026945</v>
      </c>
      <c r="Z137" s="58">
        <v>53000000</v>
      </c>
      <c r="AA137" s="53">
        <v>38</v>
      </c>
      <c r="AB137" s="58" t="s">
        <v>283</v>
      </c>
      <c r="AC137" s="151"/>
      <c r="AD137" s="151"/>
      <c r="AE137" s="151"/>
      <c r="AF137" s="151"/>
      <c r="AG137" s="55"/>
      <c r="AH137" s="55"/>
      <c r="AI137" s="55"/>
      <c r="AJ137" s="55"/>
      <c r="AK137" s="55">
        <v>50000000</v>
      </c>
      <c r="AL137" s="76"/>
      <c r="AM137" s="55"/>
      <c r="AN137" s="55"/>
      <c r="AO137" s="55"/>
      <c r="AP137" s="120">
        <v>0</v>
      </c>
      <c r="AQ137" s="56">
        <f t="shared" si="4"/>
        <v>50000000</v>
      </c>
    </row>
    <row r="138" spans="1:43" s="57" customFormat="1" ht="93.75" customHeight="1" x14ac:dyDescent="0.25">
      <c r="A138" s="44">
        <v>1124</v>
      </c>
      <c r="B138" s="45" t="s">
        <v>138</v>
      </c>
      <c r="C138" s="45" t="s">
        <v>95</v>
      </c>
      <c r="D138" s="45">
        <v>29703102</v>
      </c>
      <c r="E138" s="44" t="s">
        <v>71</v>
      </c>
      <c r="F138" s="45" t="s">
        <v>95</v>
      </c>
      <c r="G138" s="44">
        <v>407</v>
      </c>
      <c r="H138" s="44" t="s">
        <v>72</v>
      </c>
      <c r="I138" s="45">
        <v>29703102</v>
      </c>
      <c r="J138" s="101" t="s">
        <v>149</v>
      </c>
      <c r="K138" s="47" t="s">
        <v>105</v>
      </c>
      <c r="L138" s="44">
        <v>94131503</v>
      </c>
      <c r="M138" s="47" t="s">
        <v>105</v>
      </c>
      <c r="N138" s="89" t="s">
        <v>419</v>
      </c>
      <c r="O138" s="65" t="s">
        <v>108</v>
      </c>
      <c r="P138" s="49" t="s">
        <v>228</v>
      </c>
      <c r="Q138" s="93" t="s">
        <v>117</v>
      </c>
      <c r="R138" s="44" t="s">
        <v>80</v>
      </c>
      <c r="S138" s="51">
        <v>50000000</v>
      </c>
      <c r="T138" s="51">
        <v>50000000</v>
      </c>
      <c r="U138" s="44" t="s">
        <v>115</v>
      </c>
      <c r="V138" s="44" t="s">
        <v>82</v>
      </c>
      <c r="W138" s="52" t="s">
        <v>204</v>
      </c>
      <c r="X138" s="53">
        <v>7000083592</v>
      </c>
      <c r="Y138" s="53">
        <v>4500026947</v>
      </c>
      <c r="Z138" s="58">
        <v>75000000</v>
      </c>
      <c r="AA138" s="53">
        <v>42</v>
      </c>
      <c r="AB138" s="58" t="s">
        <v>306</v>
      </c>
      <c r="AC138" s="151"/>
      <c r="AD138" s="151"/>
      <c r="AE138" s="151"/>
      <c r="AF138" s="151"/>
      <c r="AG138" s="55"/>
      <c r="AH138" s="55"/>
      <c r="AI138" s="55"/>
      <c r="AJ138" s="55"/>
      <c r="AK138" s="55">
        <v>50000000</v>
      </c>
      <c r="AL138" s="76"/>
      <c r="AM138" s="55"/>
      <c r="AN138" s="55"/>
      <c r="AO138" s="55"/>
      <c r="AP138" s="120"/>
      <c r="AQ138" s="56">
        <f t="shared" si="4"/>
        <v>50000000</v>
      </c>
    </row>
    <row r="139" spans="1:43" s="57" customFormat="1" ht="93.75" customHeight="1" x14ac:dyDescent="0.25">
      <c r="A139" s="44">
        <v>1124</v>
      </c>
      <c r="B139" s="104" t="s">
        <v>138</v>
      </c>
      <c r="C139" s="104" t="s">
        <v>95</v>
      </c>
      <c r="D139" s="104">
        <v>29703102</v>
      </c>
      <c r="E139" s="44" t="s">
        <v>71</v>
      </c>
      <c r="F139" s="104" t="s">
        <v>95</v>
      </c>
      <c r="G139" s="103">
        <v>407</v>
      </c>
      <c r="H139" s="103" t="s">
        <v>72</v>
      </c>
      <c r="I139" s="104">
        <v>29703102</v>
      </c>
      <c r="J139" s="101" t="s">
        <v>149</v>
      </c>
      <c r="K139" s="47" t="s">
        <v>105</v>
      </c>
      <c r="L139" s="44">
        <v>94131503</v>
      </c>
      <c r="M139" s="47" t="s">
        <v>105</v>
      </c>
      <c r="N139" s="89" t="s">
        <v>420</v>
      </c>
      <c r="O139" s="65" t="s">
        <v>108</v>
      </c>
      <c r="P139" s="49" t="s">
        <v>228</v>
      </c>
      <c r="Q139" s="93" t="s">
        <v>117</v>
      </c>
      <c r="R139" s="103" t="s">
        <v>80</v>
      </c>
      <c r="S139" s="91">
        <v>80000000</v>
      </c>
      <c r="T139" s="91">
        <v>80000000</v>
      </c>
      <c r="U139" s="44" t="s">
        <v>115</v>
      </c>
      <c r="V139" s="44" t="s">
        <v>82</v>
      </c>
      <c r="W139" s="52" t="s">
        <v>132</v>
      </c>
      <c r="X139" s="53">
        <v>7000084354</v>
      </c>
      <c r="Y139" s="53">
        <v>45000</v>
      </c>
      <c r="Z139" s="121">
        <v>85000000</v>
      </c>
      <c r="AA139" s="110">
        <v>37</v>
      </c>
      <c r="AB139" s="121" t="s">
        <v>302</v>
      </c>
      <c r="AC139" s="180"/>
      <c r="AD139" s="180"/>
      <c r="AE139" s="180"/>
      <c r="AF139" s="180"/>
      <c r="AG139" s="111"/>
      <c r="AH139" s="111"/>
      <c r="AI139" s="111"/>
      <c r="AJ139" s="111">
        <v>80000000</v>
      </c>
      <c r="AK139" s="55"/>
      <c r="AL139" s="55"/>
      <c r="AM139" s="55"/>
      <c r="AN139" s="55"/>
      <c r="AO139" s="55"/>
      <c r="AP139" s="120">
        <v>0</v>
      </c>
      <c r="AQ139" s="56">
        <f t="shared" si="4"/>
        <v>80000000</v>
      </c>
    </row>
    <row r="140" spans="1:43" s="57" customFormat="1" ht="33.75" x14ac:dyDescent="0.25">
      <c r="A140" s="44">
        <v>1124</v>
      </c>
      <c r="B140" s="45" t="s">
        <v>138</v>
      </c>
      <c r="C140" s="45" t="s">
        <v>95</v>
      </c>
      <c r="D140" s="45">
        <v>29703105</v>
      </c>
      <c r="E140" s="44" t="s">
        <v>71</v>
      </c>
      <c r="F140" s="45" t="s">
        <v>95</v>
      </c>
      <c r="G140" s="44">
        <v>407</v>
      </c>
      <c r="H140" s="44" t="s">
        <v>72</v>
      </c>
      <c r="I140" s="45">
        <v>29703105</v>
      </c>
      <c r="J140" s="46" t="s">
        <v>150</v>
      </c>
      <c r="K140" s="98" t="s">
        <v>151</v>
      </c>
      <c r="L140" s="122" t="s">
        <v>327</v>
      </c>
      <c r="M140" s="98" t="s">
        <v>152</v>
      </c>
      <c r="N140" s="156" t="s">
        <v>401</v>
      </c>
      <c r="O140" s="65" t="s">
        <v>252</v>
      </c>
      <c r="P140" s="49" t="s">
        <v>239</v>
      </c>
      <c r="Q140" s="93" t="s">
        <v>79</v>
      </c>
      <c r="R140" s="44" t="s">
        <v>80</v>
      </c>
      <c r="S140" s="51">
        <v>50000000</v>
      </c>
      <c r="T140" s="51">
        <v>50000000</v>
      </c>
      <c r="U140" s="44" t="s">
        <v>115</v>
      </c>
      <c r="V140" s="44" t="s">
        <v>129</v>
      </c>
      <c r="W140" s="52" t="s">
        <v>156</v>
      </c>
      <c r="X140" s="53">
        <v>7000080172</v>
      </c>
      <c r="Y140" s="53">
        <v>4500026939</v>
      </c>
      <c r="Z140" s="176">
        <v>100000000</v>
      </c>
      <c r="AA140" s="53">
        <v>32</v>
      </c>
      <c r="AB140" s="53" t="s">
        <v>291</v>
      </c>
      <c r="AC140" s="151"/>
      <c r="AD140" s="151"/>
      <c r="AE140" s="151"/>
      <c r="AF140" s="151"/>
      <c r="AG140" s="55"/>
      <c r="AH140" s="55"/>
      <c r="AI140" s="55"/>
      <c r="AJ140" s="55"/>
      <c r="AK140" s="55"/>
      <c r="AL140" s="55">
        <v>41000000</v>
      </c>
      <c r="AM140" s="55"/>
      <c r="AN140" s="55"/>
      <c r="AO140" s="55">
        <v>9000000</v>
      </c>
      <c r="AP140" s="120"/>
      <c r="AQ140" s="56">
        <f t="shared" si="4"/>
        <v>50000000</v>
      </c>
    </row>
    <row r="141" spans="1:43" s="57" customFormat="1" ht="63.75" customHeight="1" x14ac:dyDescent="0.25">
      <c r="A141" s="44">
        <v>1124</v>
      </c>
      <c r="B141" s="45" t="s">
        <v>138</v>
      </c>
      <c r="C141" s="45" t="s">
        <v>95</v>
      </c>
      <c r="D141" s="45">
        <v>29704301</v>
      </c>
      <c r="E141" s="44" t="s">
        <v>71</v>
      </c>
      <c r="F141" s="45" t="s">
        <v>95</v>
      </c>
      <c r="G141" s="44">
        <v>407</v>
      </c>
      <c r="H141" s="44" t="s">
        <v>72</v>
      </c>
      <c r="I141" s="45">
        <v>29704301</v>
      </c>
      <c r="J141" s="46" t="s">
        <v>153</v>
      </c>
      <c r="K141" s="47" t="s">
        <v>154</v>
      </c>
      <c r="L141" s="44" t="s">
        <v>328</v>
      </c>
      <c r="M141" s="47" t="s">
        <v>155</v>
      </c>
      <c r="N141" s="158" t="s">
        <v>421</v>
      </c>
      <c r="O141" s="65" t="s">
        <v>251</v>
      </c>
      <c r="P141" s="49" t="s">
        <v>240</v>
      </c>
      <c r="Q141" s="93" t="s">
        <v>79</v>
      </c>
      <c r="R141" s="44" t="s">
        <v>80</v>
      </c>
      <c r="S141" s="51">
        <v>100000000</v>
      </c>
      <c r="T141" s="51">
        <v>100000000</v>
      </c>
      <c r="U141" s="44" t="s">
        <v>115</v>
      </c>
      <c r="V141" s="44" t="s">
        <v>82</v>
      </c>
      <c r="W141" s="52" t="s">
        <v>205</v>
      </c>
      <c r="X141" s="53">
        <v>7000084995</v>
      </c>
      <c r="Y141" s="53">
        <v>4500026960</v>
      </c>
      <c r="Z141" s="54">
        <v>350000000</v>
      </c>
      <c r="AA141" s="53">
        <v>47</v>
      </c>
      <c r="AB141" s="53" t="s">
        <v>309</v>
      </c>
      <c r="AC141" s="151"/>
      <c r="AD141" s="151"/>
      <c r="AE141" s="151"/>
      <c r="AF141" s="151"/>
      <c r="AG141" s="55"/>
      <c r="AH141" s="55"/>
      <c r="AI141" s="55"/>
      <c r="AJ141" s="55"/>
      <c r="AK141" s="55"/>
      <c r="AL141" s="55">
        <v>100000000</v>
      </c>
      <c r="AM141" s="55"/>
      <c r="AN141" s="55"/>
      <c r="AO141" s="55"/>
      <c r="AP141" s="120"/>
      <c r="AQ141" s="56">
        <f t="shared" si="4"/>
        <v>100000000</v>
      </c>
    </row>
    <row r="142" spans="1:43" s="134" customFormat="1" ht="51" x14ac:dyDescent="0.25">
      <c r="A142" s="123">
        <v>1124</v>
      </c>
      <c r="B142" s="124" t="s">
        <v>138</v>
      </c>
      <c r="C142" s="124" t="s">
        <v>269</v>
      </c>
      <c r="D142" s="124">
        <v>29704302</v>
      </c>
      <c r="E142" s="123" t="s">
        <v>71</v>
      </c>
      <c r="F142" s="124" t="s">
        <v>269</v>
      </c>
      <c r="G142" s="123">
        <v>407</v>
      </c>
      <c r="H142" s="123" t="s">
        <v>72</v>
      </c>
      <c r="I142" s="124">
        <v>29704302</v>
      </c>
      <c r="J142" s="125" t="s">
        <v>153</v>
      </c>
      <c r="K142" s="126" t="s">
        <v>154</v>
      </c>
      <c r="L142" s="123" t="s">
        <v>328</v>
      </c>
      <c r="M142" s="126" t="s">
        <v>155</v>
      </c>
      <c r="N142" s="159" t="s">
        <v>422</v>
      </c>
      <c r="O142" s="127" t="s">
        <v>251</v>
      </c>
      <c r="P142" s="128" t="s">
        <v>240</v>
      </c>
      <c r="Q142" s="129" t="s">
        <v>79</v>
      </c>
      <c r="R142" s="123" t="s">
        <v>80</v>
      </c>
      <c r="S142" s="130">
        <v>150000000</v>
      </c>
      <c r="T142" s="130">
        <v>150000000</v>
      </c>
      <c r="U142" s="123" t="s">
        <v>115</v>
      </c>
      <c r="V142" s="123" t="s">
        <v>82</v>
      </c>
      <c r="W142" s="131" t="s">
        <v>205</v>
      </c>
      <c r="X142" s="138">
        <v>7000084995</v>
      </c>
      <c r="Y142" s="138">
        <v>4500026960</v>
      </c>
      <c r="Z142" s="171">
        <v>350000000</v>
      </c>
      <c r="AA142" s="138">
        <v>47</v>
      </c>
      <c r="AB142" s="138" t="s">
        <v>309</v>
      </c>
      <c r="AC142" s="181"/>
      <c r="AD142" s="181"/>
      <c r="AE142" s="181"/>
      <c r="AF142" s="181"/>
      <c r="AG142" s="132"/>
      <c r="AH142" s="132"/>
      <c r="AI142" s="132"/>
      <c r="AJ142" s="132"/>
      <c r="AK142" s="132"/>
      <c r="AL142" s="132"/>
      <c r="AM142" s="132"/>
      <c r="AN142" s="132"/>
      <c r="AO142" s="132">
        <v>150000000</v>
      </c>
      <c r="AP142" s="133"/>
      <c r="AQ142" s="56">
        <f t="shared" si="4"/>
        <v>150000000</v>
      </c>
    </row>
    <row r="143" spans="1:43" s="134" customFormat="1" ht="51" x14ac:dyDescent="0.25">
      <c r="A143" s="123">
        <v>1124</v>
      </c>
      <c r="B143" s="124" t="s">
        <v>138</v>
      </c>
      <c r="C143" s="124" t="s">
        <v>95</v>
      </c>
      <c r="D143" s="124">
        <v>29704302</v>
      </c>
      <c r="E143" s="123" t="s">
        <v>71</v>
      </c>
      <c r="F143" s="124" t="s">
        <v>95</v>
      </c>
      <c r="G143" s="123">
        <v>407</v>
      </c>
      <c r="H143" s="123" t="s">
        <v>72</v>
      </c>
      <c r="I143" s="124">
        <v>29704302</v>
      </c>
      <c r="J143" s="125" t="s">
        <v>153</v>
      </c>
      <c r="K143" s="126" t="s">
        <v>154</v>
      </c>
      <c r="L143" s="123" t="s">
        <v>328</v>
      </c>
      <c r="M143" s="126" t="s">
        <v>155</v>
      </c>
      <c r="N143" s="160" t="s">
        <v>422</v>
      </c>
      <c r="O143" s="127" t="s">
        <v>251</v>
      </c>
      <c r="P143" s="128" t="s">
        <v>240</v>
      </c>
      <c r="Q143" s="129" t="s">
        <v>79</v>
      </c>
      <c r="R143" s="123" t="s">
        <v>80</v>
      </c>
      <c r="S143" s="130">
        <v>100000000</v>
      </c>
      <c r="T143" s="130">
        <v>100000000</v>
      </c>
      <c r="U143" s="123" t="s">
        <v>115</v>
      </c>
      <c r="V143" s="123" t="s">
        <v>82</v>
      </c>
      <c r="W143" s="131" t="s">
        <v>205</v>
      </c>
      <c r="X143" s="138">
        <v>7000084995</v>
      </c>
      <c r="Y143" s="138">
        <v>4500026960</v>
      </c>
      <c r="Z143" s="171">
        <v>350000000</v>
      </c>
      <c r="AA143" s="138">
        <v>47</v>
      </c>
      <c r="AB143" s="138" t="s">
        <v>309</v>
      </c>
      <c r="AC143" s="181"/>
      <c r="AD143" s="181"/>
      <c r="AE143" s="181"/>
      <c r="AF143" s="181"/>
      <c r="AG143" s="132"/>
      <c r="AH143" s="132"/>
      <c r="AI143" s="132"/>
      <c r="AJ143" s="132"/>
      <c r="AK143" s="132"/>
      <c r="AL143" s="132">
        <v>100000000</v>
      </c>
      <c r="AM143" s="132"/>
      <c r="AN143" s="132"/>
      <c r="AO143" s="132"/>
      <c r="AP143" s="133"/>
      <c r="AQ143" s="56">
        <f t="shared" si="4"/>
        <v>100000000</v>
      </c>
    </row>
    <row r="144" spans="1:43" s="134" customFormat="1" ht="51" x14ac:dyDescent="0.25">
      <c r="A144" s="123">
        <v>1124</v>
      </c>
      <c r="B144" s="124" t="s">
        <v>138</v>
      </c>
      <c r="C144" s="124" t="s">
        <v>269</v>
      </c>
      <c r="D144" s="124">
        <v>29704302</v>
      </c>
      <c r="E144" s="123" t="s">
        <v>71</v>
      </c>
      <c r="F144" s="124" t="s">
        <v>269</v>
      </c>
      <c r="G144" s="123">
        <v>407</v>
      </c>
      <c r="H144" s="123" t="s">
        <v>72</v>
      </c>
      <c r="I144" s="124">
        <v>29704302</v>
      </c>
      <c r="J144" s="125" t="s">
        <v>153</v>
      </c>
      <c r="K144" s="126" t="s">
        <v>157</v>
      </c>
      <c r="L144" s="123">
        <v>12161503</v>
      </c>
      <c r="M144" s="126" t="s">
        <v>157</v>
      </c>
      <c r="N144" s="160" t="s">
        <v>423</v>
      </c>
      <c r="O144" s="127" t="s">
        <v>108</v>
      </c>
      <c r="P144" s="128" t="s">
        <v>240</v>
      </c>
      <c r="Q144" s="129" t="s">
        <v>79</v>
      </c>
      <c r="R144" s="123" t="s">
        <v>80</v>
      </c>
      <c r="S144" s="130">
        <v>50000000</v>
      </c>
      <c r="T144" s="130">
        <v>50000000</v>
      </c>
      <c r="U144" s="123" t="s">
        <v>115</v>
      </c>
      <c r="V144" s="123" t="s">
        <v>82</v>
      </c>
      <c r="W144" s="131" t="s">
        <v>205</v>
      </c>
      <c r="X144" s="138">
        <v>7000085018</v>
      </c>
      <c r="Y144" s="138">
        <v>4500026959</v>
      </c>
      <c r="Z144" s="176">
        <v>71500000</v>
      </c>
      <c r="AA144" s="138">
        <v>46</v>
      </c>
      <c r="AB144" s="138" t="s">
        <v>308</v>
      </c>
      <c r="AC144" s="181"/>
      <c r="AD144" s="181"/>
      <c r="AE144" s="181"/>
      <c r="AF144" s="181"/>
      <c r="AG144" s="132"/>
      <c r="AH144" s="132"/>
      <c r="AI144" s="132"/>
      <c r="AJ144" s="132"/>
      <c r="AK144" s="132">
        <v>10000000</v>
      </c>
      <c r="AL144" s="132"/>
      <c r="AM144" s="132">
        <v>25000000</v>
      </c>
      <c r="AN144" s="132"/>
      <c r="AO144" s="132">
        <v>15000000</v>
      </c>
      <c r="AP144" s="133"/>
      <c r="AQ144" s="56">
        <f t="shared" si="4"/>
        <v>50000000</v>
      </c>
    </row>
    <row r="145" spans="1:43" s="57" customFormat="1" ht="53.25" customHeight="1" x14ac:dyDescent="0.25">
      <c r="A145" s="44">
        <v>1124</v>
      </c>
      <c r="B145" s="45" t="s">
        <v>138</v>
      </c>
      <c r="C145" s="45" t="s">
        <v>95</v>
      </c>
      <c r="D145" s="45">
        <v>29704303</v>
      </c>
      <c r="E145" s="44" t="s">
        <v>84</v>
      </c>
      <c r="F145" s="45" t="s">
        <v>95</v>
      </c>
      <c r="G145" s="44">
        <v>407</v>
      </c>
      <c r="H145" s="44" t="s">
        <v>72</v>
      </c>
      <c r="I145" s="45">
        <v>29704303</v>
      </c>
      <c r="J145" s="46" t="s">
        <v>153</v>
      </c>
      <c r="K145" s="47" t="s">
        <v>196</v>
      </c>
      <c r="L145" s="44">
        <v>21000000</v>
      </c>
      <c r="M145" s="47" t="s">
        <v>203</v>
      </c>
      <c r="N145" s="160" t="s">
        <v>468</v>
      </c>
      <c r="O145" s="65">
        <v>43049</v>
      </c>
      <c r="P145" s="49" t="s">
        <v>364</v>
      </c>
      <c r="Q145" s="93" t="s">
        <v>79</v>
      </c>
      <c r="R145" s="44" t="s">
        <v>88</v>
      </c>
      <c r="S145" s="51">
        <v>200000000</v>
      </c>
      <c r="T145" s="51">
        <v>200000000</v>
      </c>
      <c r="U145" s="44" t="s">
        <v>210</v>
      </c>
      <c r="V145" s="44" t="s">
        <v>82</v>
      </c>
      <c r="W145" s="52" t="s">
        <v>205</v>
      </c>
      <c r="X145" s="53">
        <f>S145-T145</f>
        <v>0</v>
      </c>
      <c r="Y145" s="53"/>
      <c r="Z145" s="176"/>
      <c r="AA145" s="53"/>
      <c r="AB145" s="53"/>
      <c r="AC145" s="151"/>
      <c r="AD145" s="151"/>
      <c r="AE145" s="151"/>
      <c r="AF145" s="151"/>
      <c r="AG145" s="55"/>
      <c r="AH145" s="55"/>
      <c r="AI145" s="55"/>
      <c r="AJ145" s="55"/>
      <c r="AK145" s="55"/>
      <c r="AL145" s="55"/>
      <c r="AM145" s="55"/>
      <c r="AN145" s="55"/>
      <c r="AO145" s="55"/>
      <c r="AP145" s="120">
        <v>200000000</v>
      </c>
      <c r="AQ145" s="56">
        <f t="shared" si="4"/>
        <v>200000000</v>
      </c>
    </row>
    <row r="146" spans="1:43" s="57" customFormat="1" ht="68.25" customHeight="1" x14ac:dyDescent="0.25">
      <c r="A146" s="44">
        <v>1124</v>
      </c>
      <c r="B146" s="45" t="s">
        <v>138</v>
      </c>
      <c r="C146" s="45" t="s">
        <v>95</v>
      </c>
      <c r="D146" s="45">
        <v>29704303</v>
      </c>
      <c r="E146" s="44" t="s">
        <v>84</v>
      </c>
      <c r="F146" s="45" t="s">
        <v>95</v>
      </c>
      <c r="G146" s="44">
        <v>407</v>
      </c>
      <c r="H146" s="44" t="s">
        <v>72</v>
      </c>
      <c r="I146" s="45">
        <v>29704303</v>
      </c>
      <c r="J146" s="46" t="s">
        <v>153</v>
      </c>
      <c r="K146" s="47" t="s">
        <v>196</v>
      </c>
      <c r="L146" s="44">
        <v>21000000</v>
      </c>
      <c r="M146" s="47" t="s">
        <v>203</v>
      </c>
      <c r="N146" s="160" t="s">
        <v>468</v>
      </c>
      <c r="O146" s="65">
        <v>43049</v>
      </c>
      <c r="P146" s="49" t="s">
        <v>364</v>
      </c>
      <c r="Q146" s="93" t="s">
        <v>79</v>
      </c>
      <c r="R146" s="44" t="s">
        <v>88</v>
      </c>
      <c r="S146" s="51">
        <v>200000000</v>
      </c>
      <c r="T146" s="51">
        <v>200000000</v>
      </c>
      <c r="U146" s="44" t="s">
        <v>210</v>
      </c>
      <c r="V146" s="44" t="s">
        <v>82</v>
      </c>
      <c r="W146" s="52" t="s">
        <v>205</v>
      </c>
      <c r="X146" s="53">
        <f>S146-T146</f>
        <v>0</v>
      </c>
      <c r="Y146" s="53"/>
      <c r="Z146" s="176"/>
      <c r="AA146" s="53"/>
      <c r="AB146" s="53"/>
      <c r="AC146" s="151"/>
      <c r="AD146" s="151"/>
      <c r="AE146" s="151"/>
      <c r="AF146" s="151"/>
      <c r="AG146" s="55"/>
      <c r="AH146" s="55"/>
      <c r="AI146" s="55"/>
      <c r="AJ146" s="55"/>
      <c r="AK146" s="55"/>
      <c r="AL146" s="55"/>
      <c r="AM146" s="55"/>
      <c r="AN146" s="55"/>
      <c r="AO146" s="55"/>
      <c r="AP146" s="120">
        <v>200000000</v>
      </c>
      <c r="AQ146" s="56">
        <f t="shared" si="4"/>
        <v>200000000</v>
      </c>
    </row>
    <row r="147" spans="1:43" s="57" customFormat="1" ht="53.25" customHeight="1" x14ac:dyDescent="0.25">
      <c r="A147" s="123">
        <v>1124</v>
      </c>
      <c r="B147" s="124" t="s">
        <v>138</v>
      </c>
      <c r="C147" s="124" t="s">
        <v>269</v>
      </c>
      <c r="D147" s="124">
        <v>29704302</v>
      </c>
      <c r="E147" s="135" t="s">
        <v>362</v>
      </c>
      <c r="F147" s="124" t="s">
        <v>269</v>
      </c>
      <c r="G147" s="123">
        <v>407</v>
      </c>
      <c r="H147" s="123" t="s">
        <v>72</v>
      </c>
      <c r="I147" s="124">
        <v>29704302</v>
      </c>
      <c r="J147" s="125" t="s">
        <v>153</v>
      </c>
      <c r="K147" s="126" t="s">
        <v>354</v>
      </c>
      <c r="L147" s="123" t="s">
        <v>355</v>
      </c>
      <c r="M147" s="126" t="s">
        <v>357</v>
      </c>
      <c r="N147" s="155" t="s">
        <v>425</v>
      </c>
      <c r="O147" s="127" t="s">
        <v>333</v>
      </c>
      <c r="P147" s="128" t="s">
        <v>232</v>
      </c>
      <c r="Q147" s="129" t="s">
        <v>79</v>
      </c>
      <c r="R147" s="44" t="s">
        <v>88</v>
      </c>
      <c r="S147" s="51">
        <v>300000000</v>
      </c>
      <c r="T147" s="51">
        <v>300000000</v>
      </c>
      <c r="U147" s="123" t="s">
        <v>115</v>
      </c>
      <c r="V147" s="123" t="s">
        <v>82</v>
      </c>
      <c r="W147" s="131" t="s">
        <v>205</v>
      </c>
      <c r="X147" s="138">
        <v>7000089009</v>
      </c>
      <c r="Y147" s="138">
        <v>4500028315</v>
      </c>
      <c r="Z147" s="176">
        <v>300000000</v>
      </c>
      <c r="AA147" s="138">
        <v>95</v>
      </c>
      <c r="AB147" s="138" t="s">
        <v>309</v>
      </c>
      <c r="AC147" s="151"/>
      <c r="AD147" s="151"/>
      <c r="AE147" s="151"/>
      <c r="AF147" s="151"/>
      <c r="AG147" s="55"/>
      <c r="AH147" s="55"/>
      <c r="AI147" s="55"/>
      <c r="AJ147" s="55"/>
      <c r="AK147" s="55"/>
      <c r="AL147" s="55"/>
      <c r="AM147" s="55"/>
      <c r="AN147" s="55"/>
      <c r="AO147" s="55">
        <v>300000000</v>
      </c>
      <c r="AP147" s="120"/>
      <c r="AQ147" s="56">
        <f t="shared" ref="AQ147:AQ167" si="5">SUM(AE147:AP147)</f>
        <v>300000000</v>
      </c>
    </row>
    <row r="148" spans="1:43" s="57" customFormat="1" ht="55.5" customHeight="1" x14ac:dyDescent="0.25">
      <c r="A148" s="44">
        <v>1124</v>
      </c>
      <c r="B148" s="45" t="s">
        <v>138</v>
      </c>
      <c r="C148" s="45" t="s">
        <v>100</v>
      </c>
      <c r="D148" s="45">
        <v>29704304</v>
      </c>
      <c r="E148" s="44" t="s">
        <v>71</v>
      </c>
      <c r="F148" s="45" t="s">
        <v>100</v>
      </c>
      <c r="G148" s="44">
        <v>407</v>
      </c>
      <c r="H148" s="44" t="s">
        <v>72</v>
      </c>
      <c r="I148" s="45">
        <v>29704304</v>
      </c>
      <c r="J148" s="46" t="s">
        <v>153</v>
      </c>
      <c r="K148" s="47" t="s">
        <v>257</v>
      </c>
      <c r="L148" s="44">
        <v>80101602</v>
      </c>
      <c r="M148" s="47" t="s">
        <v>257</v>
      </c>
      <c r="N148" s="89" t="s">
        <v>424</v>
      </c>
      <c r="O148" s="65" t="s">
        <v>198</v>
      </c>
      <c r="P148" s="49" t="s">
        <v>232</v>
      </c>
      <c r="Q148" s="93" t="s">
        <v>208</v>
      </c>
      <c r="R148" s="44" t="s">
        <v>80</v>
      </c>
      <c r="S148" s="51">
        <v>100000000</v>
      </c>
      <c r="T148" s="51">
        <v>100000000</v>
      </c>
      <c r="U148" s="44" t="s">
        <v>115</v>
      </c>
      <c r="V148" s="44" t="s">
        <v>82</v>
      </c>
      <c r="W148" s="52" t="s">
        <v>205</v>
      </c>
      <c r="X148" s="138">
        <v>7000086358</v>
      </c>
      <c r="Y148" s="138">
        <v>4500028102</v>
      </c>
      <c r="Z148" s="176">
        <v>100000000</v>
      </c>
      <c r="AA148" s="53">
        <v>89</v>
      </c>
      <c r="AB148" s="53" t="s">
        <v>467</v>
      </c>
      <c r="AC148" s="151"/>
      <c r="AD148" s="151"/>
      <c r="AE148" s="151"/>
      <c r="AF148" s="151"/>
      <c r="AG148" s="55"/>
      <c r="AH148" s="55"/>
      <c r="AI148" s="55"/>
      <c r="AJ148" s="55"/>
      <c r="AK148" s="55"/>
      <c r="AL148" s="55"/>
      <c r="AM148" s="55">
        <v>40000000</v>
      </c>
      <c r="AN148" s="55"/>
      <c r="AO148" s="55"/>
      <c r="AP148" s="55">
        <v>60000000</v>
      </c>
      <c r="AQ148" s="56">
        <f t="shared" si="5"/>
        <v>100000000</v>
      </c>
    </row>
    <row r="149" spans="1:43" s="134" customFormat="1" ht="75.75" customHeight="1" x14ac:dyDescent="0.25">
      <c r="A149" s="123">
        <v>1124</v>
      </c>
      <c r="B149" s="124" t="s">
        <v>138</v>
      </c>
      <c r="C149" s="124" t="s">
        <v>269</v>
      </c>
      <c r="D149" s="124">
        <v>29704302</v>
      </c>
      <c r="E149" s="123" t="s">
        <v>361</v>
      </c>
      <c r="F149" s="124" t="s">
        <v>269</v>
      </c>
      <c r="G149" s="123">
        <v>407</v>
      </c>
      <c r="H149" s="123" t="s">
        <v>72</v>
      </c>
      <c r="I149" s="124">
        <v>29704302</v>
      </c>
      <c r="J149" s="125" t="s">
        <v>153</v>
      </c>
      <c r="K149" s="126" t="s">
        <v>154</v>
      </c>
      <c r="L149" s="123" t="s">
        <v>328</v>
      </c>
      <c r="M149" s="126" t="s">
        <v>155</v>
      </c>
      <c r="N149" s="48" t="s">
        <v>469</v>
      </c>
      <c r="O149" s="127" t="s">
        <v>333</v>
      </c>
      <c r="P149" s="128" t="s">
        <v>232</v>
      </c>
      <c r="Q149" s="129" t="s">
        <v>79</v>
      </c>
      <c r="R149" s="123" t="s">
        <v>88</v>
      </c>
      <c r="S149" s="130">
        <v>100000000</v>
      </c>
      <c r="T149" s="130">
        <v>100000000</v>
      </c>
      <c r="U149" s="123" t="s">
        <v>115</v>
      </c>
      <c r="V149" s="123" t="s">
        <v>82</v>
      </c>
      <c r="W149" s="131" t="s">
        <v>200</v>
      </c>
      <c r="X149" s="138">
        <v>7000087850</v>
      </c>
      <c r="Y149" s="138">
        <v>4500028320</v>
      </c>
      <c r="Z149" s="176">
        <v>139217700</v>
      </c>
      <c r="AA149" s="138">
        <v>93</v>
      </c>
      <c r="AB149" s="138" t="s">
        <v>334</v>
      </c>
      <c r="AC149" s="181"/>
      <c r="AD149" s="181"/>
      <c r="AE149" s="181"/>
      <c r="AF149" s="181"/>
      <c r="AG149" s="132"/>
      <c r="AH149" s="132"/>
      <c r="AI149" s="132"/>
      <c r="AJ149" s="132"/>
      <c r="AK149" s="132"/>
      <c r="AL149" s="132"/>
      <c r="AM149" s="132"/>
      <c r="AN149" s="132">
        <v>100000000</v>
      </c>
      <c r="AO149" s="132"/>
      <c r="AP149" s="132"/>
      <c r="AQ149" s="56">
        <f t="shared" si="5"/>
        <v>100000000</v>
      </c>
    </row>
    <row r="150" spans="1:43" s="143" customFormat="1" ht="80.25" customHeight="1" x14ac:dyDescent="0.25">
      <c r="A150" s="136">
        <v>1124</v>
      </c>
      <c r="B150" s="45" t="s">
        <v>158</v>
      </c>
      <c r="C150" s="45" t="s">
        <v>269</v>
      </c>
      <c r="D150" s="45">
        <v>29702703</v>
      </c>
      <c r="E150" s="136" t="s">
        <v>71</v>
      </c>
      <c r="F150" s="45" t="s">
        <v>269</v>
      </c>
      <c r="G150" s="136">
        <v>408</v>
      </c>
      <c r="H150" s="136" t="s">
        <v>72</v>
      </c>
      <c r="I150" s="45">
        <v>29702703</v>
      </c>
      <c r="J150" s="46" t="s">
        <v>119</v>
      </c>
      <c r="K150" s="48" t="s">
        <v>160</v>
      </c>
      <c r="L150" s="136">
        <v>80101602</v>
      </c>
      <c r="M150" s="89" t="s">
        <v>161</v>
      </c>
      <c r="N150" s="48" t="s">
        <v>426</v>
      </c>
      <c r="O150" s="65" t="s">
        <v>126</v>
      </c>
      <c r="P150" s="137" t="s">
        <v>317</v>
      </c>
      <c r="Q150" s="93" t="s">
        <v>93</v>
      </c>
      <c r="R150" s="136" t="s">
        <v>80</v>
      </c>
      <c r="S150" s="51">
        <v>100000000</v>
      </c>
      <c r="T150" s="51">
        <v>100000000</v>
      </c>
      <c r="U150" s="136" t="s">
        <v>115</v>
      </c>
      <c r="V150" s="136" t="s">
        <v>82</v>
      </c>
      <c r="W150" s="52" t="s">
        <v>255</v>
      </c>
      <c r="X150" s="138">
        <f t="shared" ref="X150:X151" si="6">S150-T150</f>
        <v>0</v>
      </c>
      <c r="Y150" s="138"/>
      <c r="Z150" s="139"/>
      <c r="AA150" s="138"/>
      <c r="AB150" s="138"/>
      <c r="AC150" s="181"/>
      <c r="AD150" s="181"/>
      <c r="AE150" s="181"/>
      <c r="AF150" s="181"/>
      <c r="AG150" s="140"/>
      <c r="AH150" s="140"/>
      <c r="AI150" s="140"/>
      <c r="AJ150" s="140"/>
      <c r="AK150" s="140"/>
      <c r="AL150" s="141"/>
      <c r="AM150" s="141"/>
      <c r="AN150" s="141"/>
      <c r="AO150" s="141">
        <v>20000000</v>
      </c>
      <c r="AP150" s="142">
        <v>80000000</v>
      </c>
      <c r="AQ150" s="56">
        <f t="shared" si="5"/>
        <v>100000000</v>
      </c>
    </row>
    <row r="151" spans="1:43" s="143" customFormat="1" ht="87" customHeight="1" x14ac:dyDescent="0.25">
      <c r="A151" s="136">
        <v>1124</v>
      </c>
      <c r="B151" s="45" t="s">
        <v>158</v>
      </c>
      <c r="C151" s="45" t="s">
        <v>159</v>
      </c>
      <c r="D151" s="45">
        <v>29702703</v>
      </c>
      <c r="E151" s="136" t="s">
        <v>71</v>
      </c>
      <c r="F151" s="45" t="s">
        <v>159</v>
      </c>
      <c r="G151" s="136">
        <v>408</v>
      </c>
      <c r="H151" s="136" t="s">
        <v>72</v>
      </c>
      <c r="I151" s="45">
        <v>29702703</v>
      </c>
      <c r="J151" s="46" t="s">
        <v>119</v>
      </c>
      <c r="K151" s="48" t="s">
        <v>162</v>
      </c>
      <c r="L151" s="136">
        <v>72141208</v>
      </c>
      <c r="M151" s="48" t="s">
        <v>162</v>
      </c>
      <c r="N151" s="47" t="s">
        <v>427</v>
      </c>
      <c r="O151" s="65" t="s">
        <v>126</v>
      </c>
      <c r="P151" s="137" t="s">
        <v>228</v>
      </c>
      <c r="Q151" s="93" t="s">
        <v>110</v>
      </c>
      <c r="R151" s="136" t="s">
        <v>80</v>
      </c>
      <c r="S151" s="51">
        <v>500000000</v>
      </c>
      <c r="T151" s="51">
        <v>500000000</v>
      </c>
      <c r="U151" s="136" t="s">
        <v>115</v>
      </c>
      <c r="V151" s="136" t="s">
        <v>82</v>
      </c>
      <c r="W151" s="52" t="s">
        <v>266</v>
      </c>
      <c r="X151" s="138">
        <f t="shared" si="6"/>
        <v>0</v>
      </c>
      <c r="Y151" s="138"/>
      <c r="Z151" s="139"/>
      <c r="AA151" s="138"/>
      <c r="AB151" s="138"/>
      <c r="AC151" s="181"/>
      <c r="AD151" s="181"/>
      <c r="AE151" s="181"/>
      <c r="AF151" s="181"/>
      <c r="AG151" s="140"/>
      <c r="AH151" s="140"/>
      <c r="AI151" s="140"/>
      <c r="AJ151" s="140"/>
      <c r="AK151" s="140"/>
      <c r="AL151" s="141"/>
      <c r="AM151" s="144"/>
      <c r="AN151" s="144"/>
      <c r="AO151" s="144">
        <v>100000000</v>
      </c>
      <c r="AP151" s="142">
        <f>150000000+250000000</f>
        <v>400000000</v>
      </c>
      <c r="AQ151" s="56">
        <f t="shared" si="5"/>
        <v>500000000</v>
      </c>
    </row>
    <row r="152" spans="1:43" s="57" customFormat="1" ht="33.75" customHeight="1" x14ac:dyDescent="0.25">
      <c r="A152" s="44">
        <v>1124</v>
      </c>
      <c r="B152" s="45" t="s">
        <v>163</v>
      </c>
      <c r="C152" s="45" t="s">
        <v>164</v>
      </c>
      <c r="D152" s="45">
        <v>29706901</v>
      </c>
      <c r="E152" s="44" t="s">
        <v>71</v>
      </c>
      <c r="F152" s="45" t="s">
        <v>164</v>
      </c>
      <c r="G152" s="44">
        <v>409</v>
      </c>
      <c r="H152" s="44" t="s">
        <v>72</v>
      </c>
      <c r="I152" s="45">
        <v>29706901</v>
      </c>
      <c r="J152" s="98" t="s">
        <v>165</v>
      </c>
      <c r="K152" s="47" t="s">
        <v>166</v>
      </c>
      <c r="L152" s="44">
        <v>95121700</v>
      </c>
      <c r="M152" s="47" t="s">
        <v>166</v>
      </c>
      <c r="N152" s="47" t="s">
        <v>427</v>
      </c>
      <c r="O152" s="65" t="s">
        <v>198</v>
      </c>
      <c r="P152" s="49" t="s">
        <v>240</v>
      </c>
      <c r="Q152" s="93" t="s">
        <v>79</v>
      </c>
      <c r="R152" s="44" t="s">
        <v>80</v>
      </c>
      <c r="S152" s="51">
        <v>300000000</v>
      </c>
      <c r="T152" s="51">
        <v>300000000</v>
      </c>
      <c r="U152" s="44" t="s">
        <v>115</v>
      </c>
      <c r="V152" s="44" t="s">
        <v>82</v>
      </c>
      <c r="W152" s="52" t="s">
        <v>167</v>
      </c>
      <c r="X152" s="53">
        <v>7000084683</v>
      </c>
      <c r="Y152" s="53">
        <v>4200003693</v>
      </c>
      <c r="Z152" s="58">
        <v>720000000</v>
      </c>
      <c r="AA152" s="53" t="s">
        <v>293</v>
      </c>
      <c r="AB152" s="53" t="s">
        <v>294</v>
      </c>
      <c r="AC152" s="151"/>
      <c r="AD152" s="151"/>
      <c r="AE152" s="151"/>
      <c r="AF152" s="151"/>
      <c r="AG152" s="55"/>
      <c r="AH152" s="55"/>
      <c r="AI152" s="55"/>
      <c r="AJ152" s="55"/>
      <c r="AK152" s="55">
        <v>300000000</v>
      </c>
      <c r="AL152" s="55"/>
      <c r="AM152" s="55"/>
      <c r="AN152" s="55"/>
      <c r="AO152" s="55"/>
      <c r="AP152" s="120"/>
      <c r="AQ152" s="56">
        <f t="shared" si="5"/>
        <v>300000000</v>
      </c>
    </row>
    <row r="153" spans="1:43" s="57" customFormat="1" ht="45" x14ac:dyDescent="0.25">
      <c r="A153" s="44">
        <v>1124</v>
      </c>
      <c r="B153" s="45" t="s">
        <v>168</v>
      </c>
      <c r="C153" s="45" t="s">
        <v>164</v>
      </c>
      <c r="D153" s="45">
        <v>29706902</v>
      </c>
      <c r="E153" s="44" t="s">
        <v>71</v>
      </c>
      <c r="F153" s="45" t="s">
        <v>164</v>
      </c>
      <c r="G153" s="44">
        <v>410</v>
      </c>
      <c r="H153" s="44" t="s">
        <v>72</v>
      </c>
      <c r="I153" s="45">
        <v>29706902</v>
      </c>
      <c r="J153" s="98" t="s">
        <v>165</v>
      </c>
      <c r="K153" s="47" t="s">
        <v>169</v>
      </c>
      <c r="L153" s="44">
        <v>95121507</v>
      </c>
      <c r="M153" s="47" t="s">
        <v>169</v>
      </c>
      <c r="N153" s="47" t="s">
        <v>428</v>
      </c>
      <c r="O153" s="65" t="s">
        <v>251</v>
      </c>
      <c r="P153" s="49" t="s">
        <v>240</v>
      </c>
      <c r="Q153" s="93" t="s">
        <v>79</v>
      </c>
      <c r="R153" s="44" t="s">
        <v>80</v>
      </c>
      <c r="S153" s="51">
        <v>300000000</v>
      </c>
      <c r="T153" s="51">
        <v>300000000</v>
      </c>
      <c r="U153" s="44" t="s">
        <v>115</v>
      </c>
      <c r="V153" s="44" t="s">
        <v>82</v>
      </c>
      <c r="W153" s="52" t="s">
        <v>167</v>
      </c>
      <c r="X153" s="53">
        <v>7000084683</v>
      </c>
      <c r="Y153" s="53">
        <v>4200003693</v>
      </c>
      <c r="Z153" s="58">
        <v>720000000</v>
      </c>
      <c r="AA153" s="53" t="s">
        <v>293</v>
      </c>
      <c r="AB153" s="53" t="s">
        <v>294</v>
      </c>
      <c r="AC153" s="151"/>
      <c r="AD153" s="151"/>
      <c r="AE153" s="151"/>
      <c r="AF153" s="151"/>
      <c r="AG153" s="55"/>
      <c r="AH153" s="55"/>
      <c r="AI153" s="55"/>
      <c r="AJ153" s="55"/>
      <c r="AK153" s="55"/>
      <c r="AL153" s="55"/>
      <c r="AM153" s="55"/>
      <c r="AN153" s="55">
        <v>300000000</v>
      </c>
      <c r="AO153" s="55"/>
      <c r="AP153" s="120"/>
      <c r="AQ153" s="56">
        <f t="shared" si="5"/>
        <v>300000000</v>
      </c>
    </row>
    <row r="154" spans="1:43" s="57" customFormat="1" ht="67.5" customHeight="1" x14ac:dyDescent="0.25">
      <c r="A154" s="44">
        <v>1124</v>
      </c>
      <c r="B154" s="45" t="s">
        <v>168</v>
      </c>
      <c r="C154" s="45" t="s">
        <v>164</v>
      </c>
      <c r="D154" s="45">
        <v>29706902</v>
      </c>
      <c r="E154" s="44" t="s">
        <v>217</v>
      </c>
      <c r="F154" s="45" t="s">
        <v>164</v>
      </c>
      <c r="G154" s="44">
        <v>410</v>
      </c>
      <c r="H154" s="44" t="s">
        <v>72</v>
      </c>
      <c r="I154" s="45">
        <v>29706902</v>
      </c>
      <c r="J154" s="98" t="s">
        <v>165</v>
      </c>
      <c r="K154" s="47" t="s">
        <v>169</v>
      </c>
      <c r="L154" s="44">
        <v>95121507</v>
      </c>
      <c r="M154" s="47" t="s">
        <v>169</v>
      </c>
      <c r="N154" s="47" t="s">
        <v>429</v>
      </c>
      <c r="O154" s="65" t="s">
        <v>251</v>
      </c>
      <c r="P154" s="49" t="s">
        <v>316</v>
      </c>
      <c r="Q154" s="93" t="s">
        <v>79</v>
      </c>
      <c r="R154" s="44" t="s">
        <v>218</v>
      </c>
      <c r="S154" s="51">
        <v>1500000000</v>
      </c>
      <c r="T154" s="51">
        <v>1500000000</v>
      </c>
      <c r="U154" s="44" t="s">
        <v>115</v>
      </c>
      <c r="V154" s="44" t="s">
        <v>82</v>
      </c>
      <c r="W154" s="52" t="s">
        <v>167</v>
      </c>
      <c r="X154" s="53">
        <v>7000087694</v>
      </c>
      <c r="Y154" s="53">
        <v>4500027851</v>
      </c>
      <c r="Z154" s="54">
        <v>1654507579</v>
      </c>
      <c r="AA154" s="53">
        <v>77</v>
      </c>
      <c r="AB154" s="53" t="s">
        <v>294</v>
      </c>
      <c r="AC154" s="151"/>
      <c r="AD154" s="151"/>
      <c r="AE154" s="151"/>
      <c r="AF154" s="151"/>
      <c r="AG154" s="55"/>
      <c r="AH154" s="55"/>
      <c r="AI154" s="55"/>
      <c r="AJ154" s="55"/>
      <c r="AK154" s="55"/>
      <c r="AL154" s="55"/>
      <c r="AM154" s="145"/>
      <c r="AN154" s="145">
        <v>888000000</v>
      </c>
      <c r="AO154" s="55">
        <v>312000000</v>
      </c>
      <c r="AP154" s="120">
        <v>300000000</v>
      </c>
      <c r="AQ154" s="56">
        <f t="shared" si="5"/>
        <v>1500000000</v>
      </c>
    </row>
    <row r="155" spans="1:43" s="57" customFormat="1" ht="63" customHeight="1" x14ac:dyDescent="0.25">
      <c r="A155" s="44">
        <v>1124</v>
      </c>
      <c r="B155" s="45" t="s">
        <v>163</v>
      </c>
      <c r="C155" s="45" t="s">
        <v>164</v>
      </c>
      <c r="D155" s="45">
        <v>29706901</v>
      </c>
      <c r="E155" s="44" t="s">
        <v>217</v>
      </c>
      <c r="F155" s="45" t="s">
        <v>164</v>
      </c>
      <c r="G155" s="44">
        <v>409</v>
      </c>
      <c r="H155" s="44" t="s">
        <v>72</v>
      </c>
      <c r="I155" s="45">
        <v>29706901</v>
      </c>
      <c r="J155" s="98" t="s">
        <v>165</v>
      </c>
      <c r="K155" s="47" t="s">
        <v>166</v>
      </c>
      <c r="L155" s="44">
        <v>95121700</v>
      </c>
      <c r="M155" s="47" t="s">
        <v>166</v>
      </c>
      <c r="N155" s="47" t="s">
        <v>430</v>
      </c>
      <c r="O155" s="65" t="s">
        <v>198</v>
      </c>
      <c r="P155" s="49" t="s">
        <v>316</v>
      </c>
      <c r="Q155" s="93" t="s">
        <v>79</v>
      </c>
      <c r="R155" s="44" t="s">
        <v>219</v>
      </c>
      <c r="S155" s="51">
        <v>880000000</v>
      </c>
      <c r="T155" s="51">
        <v>880000000</v>
      </c>
      <c r="U155" s="44" t="s">
        <v>115</v>
      </c>
      <c r="V155" s="44" t="s">
        <v>82</v>
      </c>
      <c r="W155" s="52" t="s">
        <v>167</v>
      </c>
      <c r="X155" s="53">
        <v>7000086643</v>
      </c>
      <c r="Y155" s="53">
        <v>4500027850</v>
      </c>
      <c r="Z155" s="58">
        <v>1354507579</v>
      </c>
      <c r="AA155" s="53">
        <v>76</v>
      </c>
      <c r="AB155" s="53" t="s">
        <v>294</v>
      </c>
      <c r="AC155" s="151"/>
      <c r="AD155" s="151"/>
      <c r="AE155" s="151"/>
      <c r="AF155" s="151"/>
      <c r="AG155" s="55"/>
      <c r="AH155" s="55"/>
      <c r="AI155" s="55"/>
      <c r="AJ155" s="55"/>
      <c r="AK155" s="55"/>
      <c r="AL155" s="55"/>
      <c r="AM155" s="120">
        <v>880000000</v>
      </c>
      <c r="AN155" s="55"/>
      <c r="AO155" s="55"/>
      <c r="AQ155" s="56">
        <f t="shared" si="5"/>
        <v>880000000</v>
      </c>
    </row>
    <row r="156" spans="1:43" s="57" customFormat="1" ht="60" customHeight="1" x14ac:dyDescent="0.25">
      <c r="A156" s="44">
        <v>1124</v>
      </c>
      <c r="B156" s="45" t="s">
        <v>163</v>
      </c>
      <c r="C156" s="45" t="s">
        <v>164</v>
      </c>
      <c r="D156" s="45">
        <v>29706901</v>
      </c>
      <c r="E156" s="44" t="s">
        <v>217</v>
      </c>
      <c r="F156" s="45" t="s">
        <v>164</v>
      </c>
      <c r="G156" s="44">
        <v>409</v>
      </c>
      <c r="H156" s="44" t="s">
        <v>72</v>
      </c>
      <c r="I156" s="45">
        <v>29706901</v>
      </c>
      <c r="J156" s="98" t="s">
        <v>165</v>
      </c>
      <c r="K156" s="47" t="s">
        <v>166</v>
      </c>
      <c r="L156" s="44">
        <v>95121700</v>
      </c>
      <c r="M156" s="47" t="s">
        <v>166</v>
      </c>
      <c r="N156" s="47" t="s">
        <v>427</v>
      </c>
      <c r="O156" s="65" t="s">
        <v>198</v>
      </c>
      <c r="P156" s="49" t="s">
        <v>316</v>
      </c>
      <c r="Q156" s="93" t="s">
        <v>79</v>
      </c>
      <c r="R156" s="44" t="s">
        <v>219</v>
      </c>
      <c r="S156" s="51">
        <v>100000000</v>
      </c>
      <c r="T156" s="51">
        <v>100000000</v>
      </c>
      <c r="U156" s="44" t="s">
        <v>115</v>
      </c>
      <c r="V156" s="44" t="s">
        <v>82</v>
      </c>
      <c r="W156" s="52" t="s">
        <v>167</v>
      </c>
      <c r="X156" s="53">
        <v>7000089251</v>
      </c>
      <c r="Y156" s="53">
        <v>4500028390</v>
      </c>
      <c r="Z156" s="58">
        <v>100000000</v>
      </c>
      <c r="AA156" s="53">
        <v>97</v>
      </c>
      <c r="AB156" s="53" t="s">
        <v>488</v>
      </c>
      <c r="AC156" s="151"/>
      <c r="AD156" s="151"/>
      <c r="AE156" s="151"/>
      <c r="AF156" s="151"/>
      <c r="AG156" s="55"/>
      <c r="AH156" s="55"/>
      <c r="AI156" s="55"/>
      <c r="AJ156" s="55"/>
      <c r="AK156" s="55"/>
      <c r="AL156" s="55"/>
      <c r="AM156" s="55"/>
      <c r="AN156" s="55">
        <v>100000000</v>
      </c>
      <c r="AO156" s="55"/>
      <c r="AP156" s="120"/>
      <c r="AQ156" s="56">
        <f t="shared" si="5"/>
        <v>100000000</v>
      </c>
    </row>
    <row r="157" spans="1:43" s="57" customFormat="1" ht="33.75" x14ac:dyDescent="0.25">
      <c r="A157" s="44">
        <v>1124</v>
      </c>
      <c r="B157" s="45" t="s">
        <v>163</v>
      </c>
      <c r="C157" s="45" t="s">
        <v>164</v>
      </c>
      <c r="D157" s="45">
        <v>29706901</v>
      </c>
      <c r="E157" s="44" t="s">
        <v>217</v>
      </c>
      <c r="F157" s="45" t="s">
        <v>164</v>
      </c>
      <c r="G157" s="44">
        <v>409</v>
      </c>
      <c r="H157" s="44" t="s">
        <v>72</v>
      </c>
      <c r="I157" s="45">
        <v>29706901</v>
      </c>
      <c r="J157" s="98" t="s">
        <v>165</v>
      </c>
      <c r="K157" s="47" t="s">
        <v>166</v>
      </c>
      <c r="L157" s="44">
        <v>95121700</v>
      </c>
      <c r="M157" s="47" t="s">
        <v>166</v>
      </c>
      <c r="N157" s="47" t="s">
        <v>431</v>
      </c>
      <c r="O157" s="65" t="s">
        <v>198</v>
      </c>
      <c r="P157" s="49" t="s">
        <v>316</v>
      </c>
      <c r="Q157" s="93" t="s">
        <v>79</v>
      </c>
      <c r="R157" s="44" t="s">
        <v>219</v>
      </c>
      <c r="S157" s="51">
        <v>20000000</v>
      </c>
      <c r="T157" s="51">
        <v>20000000</v>
      </c>
      <c r="U157" s="44" t="s">
        <v>115</v>
      </c>
      <c r="V157" s="44" t="s">
        <v>82</v>
      </c>
      <c r="W157" s="52" t="s">
        <v>167</v>
      </c>
      <c r="X157" s="53">
        <v>7000084683</v>
      </c>
      <c r="Y157" s="53">
        <v>4200003693</v>
      </c>
      <c r="Z157" s="58">
        <v>720000000</v>
      </c>
      <c r="AA157" s="53" t="s">
        <v>293</v>
      </c>
      <c r="AB157" s="53" t="s">
        <v>294</v>
      </c>
      <c r="AC157" s="151"/>
      <c r="AD157" s="151"/>
      <c r="AE157" s="151"/>
      <c r="AF157" s="151"/>
      <c r="AG157" s="55"/>
      <c r="AH157" s="55"/>
      <c r="AI157" s="55"/>
      <c r="AJ157" s="55"/>
      <c r="AK157" s="55">
        <v>20000000</v>
      </c>
      <c r="AL157" s="55"/>
      <c r="AM157" s="55"/>
      <c r="AN157" s="55"/>
      <c r="AO157" s="55"/>
      <c r="AP157" s="120"/>
      <c r="AQ157" s="56">
        <f t="shared" si="5"/>
        <v>20000000</v>
      </c>
    </row>
    <row r="158" spans="1:43" s="57" customFormat="1" ht="45" customHeight="1" x14ac:dyDescent="0.25">
      <c r="A158" s="44">
        <v>1124</v>
      </c>
      <c r="B158" s="45" t="s">
        <v>170</v>
      </c>
      <c r="C158" s="45" t="s">
        <v>171</v>
      </c>
      <c r="D158" s="45">
        <v>29704401</v>
      </c>
      <c r="E158" s="44" t="s">
        <v>71</v>
      </c>
      <c r="F158" s="45" t="s">
        <v>171</v>
      </c>
      <c r="G158" s="44">
        <v>411</v>
      </c>
      <c r="H158" s="44" t="s">
        <v>85</v>
      </c>
      <c r="I158" s="45">
        <v>29704401</v>
      </c>
      <c r="J158" s="46" t="s">
        <v>172</v>
      </c>
      <c r="K158" s="47" t="s">
        <v>173</v>
      </c>
      <c r="L158" s="44">
        <v>82121502</v>
      </c>
      <c r="M158" s="47" t="s">
        <v>174</v>
      </c>
      <c r="N158" s="47" t="s">
        <v>489</v>
      </c>
      <c r="O158" s="65" t="s">
        <v>108</v>
      </c>
      <c r="P158" s="49" t="s">
        <v>228</v>
      </c>
      <c r="Q158" s="93" t="s">
        <v>110</v>
      </c>
      <c r="R158" s="44" t="s">
        <v>80</v>
      </c>
      <c r="S158" s="51">
        <v>70000000</v>
      </c>
      <c r="T158" s="51">
        <v>70000000</v>
      </c>
      <c r="U158" s="44" t="s">
        <v>115</v>
      </c>
      <c r="V158" s="44" t="s">
        <v>82</v>
      </c>
      <c r="W158" s="52" t="s">
        <v>256</v>
      </c>
      <c r="X158" s="53">
        <v>7000090034</v>
      </c>
      <c r="Y158" s="53">
        <v>4500028781</v>
      </c>
      <c r="Z158" s="58">
        <v>40572145</v>
      </c>
      <c r="AA158" s="53">
        <v>108</v>
      </c>
      <c r="AB158" s="53" t="s">
        <v>492</v>
      </c>
      <c r="AC158" s="151"/>
      <c r="AD158" s="151"/>
      <c r="AE158" s="151"/>
      <c r="AF158" s="151"/>
      <c r="AG158" s="55"/>
      <c r="AH158" s="55"/>
      <c r="AI158" s="55"/>
      <c r="AJ158" s="55"/>
      <c r="AK158" s="55"/>
      <c r="AL158" s="55"/>
      <c r="AM158" s="55"/>
      <c r="AN158" s="55"/>
      <c r="AO158" s="55"/>
      <c r="AP158" s="120">
        <v>40572145</v>
      </c>
      <c r="AQ158" s="56">
        <f t="shared" si="5"/>
        <v>40572145</v>
      </c>
    </row>
    <row r="159" spans="1:43" s="57" customFormat="1" ht="60" customHeight="1" x14ac:dyDescent="0.25">
      <c r="A159" s="44">
        <v>1124</v>
      </c>
      <c r="B159" s="45" t="s">
        <v>175</v>
      </c>
      <c r="C159" s="45" t="s">
        <v>171</v>
      </c>
      <c r="D159" s="45">
        <v>29704402</v>
      </c>
      <c r="E159" s="44" t="s">
        <v>71</v>
      </c>
      <c r="F159" s="45" t="s">
        <v>171</v>
      </c>
      <c r="G159" s="44">
        <v>412</v>
      </c>
      <c r="H159" s="44" t="s">
        <v>85</v>
      </c>
      <c r="I159" s="45">
        <v>29704402</v>
      </c>
      <c r="J159" s="46" t="s">
        <v>172</v>
      </c>
      <c r="K159" s="47" t="s">
        <v>176</v>
      </c>
      <c r="L159" s="44" t="s">
        <v>177</v>
      </c>
      <c r="M159" s="47" t="s">
        <v>178</v>
      </c>
      <c r="N159" s="47" t="s">
        <v>490</v>
      </c>
      <c r="O159" s="65" t="s">
        <v>108</v>
      </c>
      <c r="P159" s="49" t="s">
        <v>317</v>
      </c>
      <c r="Q159" s="93" t="s">
        <v>93</v>
      </c>
      <c r="R159" s="44" t="s">
        <v>80</v>
      </c>
      <c r="S159" s="51">
        <v>300000000</v>
      </c>
      <c r="T159" s="51">
        <v>300000000</v>
      </c>
      <c r="U159" s="44" t="s">
        <v>115</v>
      </c>
      <c r="V159" s="44" t="s">
        <v>82</v>
      </c>
      <c r="W159" s="52" t="s">
        <v>179</v>
      </c>
      <c r="X159" s="53">
        <v>7000087704</v>
      </c>
      <c r="Y159" s="53"/>
      <c r="Z159" s="58">
        <v>409857901</v>
      </c>
      <c r="AA159" s="53">
        <v>90</v>
      </c>
      <c r="AB159" s="53" t="s">
        <v>491</v>
      </c>
      <c r="AC159" s="151"/>
      <c r="AD159" s="151"/>
      <c r="AE159" s="151"/>
      <c r="AF159" s="151"/>
      <c r="AG159" s="55"/>
      <c r="AH159" s="55"/>
      <c r="AI159" s="55"/>
      <c r="AJ159" s="55"/>
      <c r="AK159" s="55"/>
      <c r="AL159" s="55"/>
      <c r="AM159" s="55"/>
      <c r="AN159" s="55">
        <v>90000000</v>
      </c>
      <c r="AO159" s="55"/>
      <c r="AP159" s="120">
        <f>120000000+90000000</f>
        <v>210000000</v>
      </c>
      <c r="AQ159" s="56">
        <f t="shared" si="5"/>
        <v>300000000</v>
      </c>
    </row>
    <row r="160" spans="1:43" s="57" customFormat="1" ht="72" customHeight="1" x14ac:dyDescent="0.25">
      <c r="A160" s="44">
        <v>1124</v>
      </c>
      <c r="B160" s="45" t="s">
        <v>140</v>
      </c>
      <c r="C160" s="45" t="s">
        <v>95</v>
      </c>
      <c r="D160" s="45">
        <v>29713821</v>
      </c>
      <c r="E160" s="74" t="s">
        <v>71</v>
      </c>
      <c r="F160" s="45" t="s">
        <v>95</v>
      </c>
      <c r="G160" s="44">
        <v>404</v>
      </c>
      <c r="H160" s="44" t="s">
        <v>72</v>
      </c>
      <c r="I160" s="45">
        <v>29713821</v>
      </c>
      <c r="J160" s="100" t="s">
        <v>141</v>
      </c>
      <c r="K160" s="98" t="s">
        <v>90</v>
      </c>
      <c r="L160" s="68" t="s">
        <v>91</v>
      </c>
      <c r="M160" s="47" t="s">
        <v>270</v>
      </c>
      <c r="N160" s="47" t="s">
        <v>270</v>
      </c>
      <c r="O160" s="65" t="s">
        <v>198</v>
      </c>
      <c r="P160" s="49" t="s">
        <v>212</v>
      </c>
      <c r="Q160" s="93" t="s">
        <v>110</v>
      </c>
      <c r="R160" s="44" t="s">
        <v>80</v>
      </c>
      <c r="S160" s="51">
        <v>799554829</v>
      </c>
      <c r="T160" s="51">
        <v>799554829</v>
      </c>
      <c r="U160" s="44" t="s">
        <v>115</v>
      </c>
      <c r="V160" s="44" t="s">
        <v>129</v>
      </c>
      <c r="W160" s="52" t="s">
        <v>201</v>
      </c>
      <c r="X160" s="53">
        <v>7000087701</v>
      </c>
      <c r="Y160" s="53" t="s">
        <v>497</v>
      </c>
      <c r="Z160" s="58">
        <f>1178775513+1242883252</f>
        <v>2421658765</v>
      </c>
      <c r="AA160" s="53" t="s">
        <v>495</v>
      </c>
      <c r="AB160" s="53" t="s">
        <v>496</v>
      </c>
      <c r="AC160" s="77"/>
      <c r="AD160" s="77"/>
      <c r="AE160" s="77"/>
      <c r="AF160" s="77"/>
      <c r="AG160" s="76"/>
      <c r="AH160" s="76"/>
      <c r="AI160" s="76"/>
      <c r="AJ160" s="76"/>
      <c r="AK160" s="76"/>
      <c r="AL160" s="76"/>
      <c r="AM160" s="76"/>
      <c r="AN160" s="146"/>
      <c r="AO160" s="147">
        <v>799554829</v>
      </c>
      <c r="AP160" s="76"/>
      <c r="AQ160" s="56">
        <f t="shared" si="5"/>
        <v>799554829</v>
      </c>
    </row>
    <row r="161" spans="1:43" s="57" customFormat="1" ht="72" customHeight="1" x14ac:dyDescent="0.25">
      <c r="A161" s="44">
        <v>1124</v>
      </c>
      <c r="B161" s="45" t="s">
        <v>140</v>
      </c>
      <c r="C161" s="45" t="s">
        <v>95</v>
      </c>
      <c r="D161" s="45">
        <v>29713821</v>
      </c>
      <c r="E161" s="44" t="s">
        <v>84</v>
      </c>
      <c r="F161" s="45" t="s">
        <v>95</v>
      </c>
      <c r="G161" s="44">
        <v>404</v>
      </c>
      <c r="H161" s="44" t="s">
        <v>72</v>
      </c>
      <c r="I161" s="45">
        <v>29713821</v>
      </c>
      <c r="J161" s="100" t="s">
        <v>141</v>
      </c>
      <c r="K161" s="98" t="s">
        <v>90</v>
      </c>
      <c r="L161" s="68" t="s">
        <v>323</v>
      </c>
      <c r="M161" s="47" t="s">
        <v>270</v>
      </c>
      <c r="N161" s="47" t="s">
        <v>270</v>
      </c>
      <c r="O161" s="65" t="s">
        <v>198</v>
      </c>
      <c r="P161" s="49" t="s">
        <v>212</v>
      </c>
      <c r="Q161" s="93" t="s">
        <v>110</v>
      </c>
      <c r="R161" s="44" t="s">
        <v>88</v>
      </c>
      <c r="S161" s="51">
        <v>280445171</v>
      </c>
      <c r="T161" s="51">
        <v>280445171</v>
      </c>
      <c r="U161" s="44" t="s">
        <v>115</v>
      </c>
      <c r="V161" s="44" t="s">
        <v>129</v>
      </c>
      <c r="W161" s="52" t="s">
        <v>201</v>
      </c>
      <c r="X161" s="53">
        <f>S161-T161</f>
        <v>0</v>
      </c>
      <c r="Y161" s="53"/>
      <c r="Z161" s="182"/>
      <c r="AA161" s="77"/>
      <c r="AB161" s="77"/>
      <c r="AC161" s="77"/>
      <c r="AD161" s="77"/>
      <c r="AE161" s="77"/>
      <c r="AF161" s="77"/>
      <c r="AG161" s="76"/>
      <c r="AH161" s="76"/>
      <c r="AI161" s="76"/>
      <c r="AJ161" s="76"/>
      <c r="AK161" s="76"/>
      <c r="AL161" s="76"/>
      <c r="AM161" s="76"/>
      <c r="AN161" s="146"/>
      <c r="AO161" s="147">
        <v>280445171</v>
      </c>
      <c r="AP161" s="76"/>
      <c r="AQ161" s="56">
        <f t="shared" si="5"/>
        <v>280445171</v>
      </c>
    </row>
    <row r="162" spans="1:43" s="57" customFormat="1" ht="203.25" customHeight="1" x14ac:dyDescent="0.25">
      <c r="A162" s="44">
        <v>1124</v>
      </c>
      <c r="B162" s="45" t="s">
        <v>138</v>
      </c>
      <c r="C162" s="45" t="s">
        <v>95</v>
      </c>
      <c r="D162" s="45">
        <v>29704305</v>
      </c>
      <c r="E162" s="44" t="s">
        <v>71</v>
      </c>
      <c r="F162" s="45" t="s">
        <v>95</v>
      </c>
      <c r="G162" s="44">
        <v>407</v>
      </c>
      <c r="H162" s="44" t="s">
        <v>72</v>
      </c>
      <c r="I162" s="45">
        <v>29704305</v>
      </c>
      <c r="J162" s="46" t="s">
        <v>153</v>
      </c>
      <c r="K162" s="47" t="s">
        <v>183</v>
      </c>
      <c r="L162" s="44" t="s">
        <v>326</v>
      </c>
      <c r="M162" s="47" t="s">
        <v>183</v>
      </c>
      <c r="N162" s="47" t="s">
        <v>270</v>
      </c>
      <c r="O162" s="65" t="s">
        <v>251</v>
      </c>
      <c r="P162" s="49" t="s">
        <v>212</v>
      </c>
      <c r="Q162" s="93" t="s">
        <v>110</v>
      </c>
      <c r="R162" s="44" t="s">
        <v>80</v>
      </c>
      <c r="S162" s="51">
        <v>420000000</v>
      </c>
      <c r="T162" s="51">
        <v>420000000</v>
      </c>
      <c r="U162" s="44" t="s">
        <v>115</v>
      </c>
      <c r="V162" s="44" t="s">
        <v>82</v>
      </c>
      <c r="W162" s="52" t="s">
        <v>253</v>
      </c>
      <c r="X162" s="53">
        <v>7000087701</v>
      </c>
      <c r="Y162" s="53" t="s">
        <v>500</v>
      </c>
      <c r="Z162" s="58">
        <f>1178775513+1242883252+828475850</f>
        <v>3250134615</v>
      </c>
      <c r="AA162" s="53" t="s">
        <v>498</v>
      </c>
      <c r="AB162" s="53" t="s">
        <v>499</v>
      </c>
      <c r="AC162" s="151"/>
      <c r="AD162" s="151"/>
      <c r="AE162" s="151"/>
      <c r="AF162" s="151"/>
      <c r="AG162" s="55"/>
      <c r="AH162" s="55"/>
      <c r="AI162" s="55"/>
      <c r="AJ162" s="76"/>
      <c r="AK162" s="76"/>
      <c r="AL162" s="76"/>
      <c r="AM162" s="76"/>
      <c r="AO162" s="146">
        <v>420000000</v>
      </c>
      <c r="AP162" s="76"/>
      <c r="AQ162" s="56">
        <f t="shared" si="5"/>
        <v>420000000</v>
      </c>
    </row>
    <row r="163" spans="1:43" s="143" customFormat="1" ht="59.25" customHeight="1" x14ac:dyDescent="0.25">
      <c r="A163" s="136">
        <v>1124</v>
      </c>
      <c r="B163" s="45" t="s">
        <v>158</v>
      </c>
      <c r="C163" s="45" t="s">
        <v>159</v>
      </c>
      <c r="D163" s="45">
        <v>29702703</v>
      </c>
      <c r="E163" s="136" t="s">
        <v>71</v>
      </c>
      <c r="F163" s="45" t="s">
        <v>159</v>
      </c>
      <c r="G163" s="136">
        <v>408</v>
      </c>
      <c r="H163" s="136" t="s">
        <v>72</v>
      </c>
      <c r="I163" s="45">
        <v>29702703</v>
      </c>
      <c r="J163" s="46" t="s">
        <v>119</v>
      </c>
      <c r="K163" s="48" t="s">
        <v>92</v>
      </c>
      <c r="L163" s="116" t="s">
        <v>91</v>
      </c>
      <c r="M163" s="48" t="s">
        <v>92</v>
      </c>
      <c r="N163" s="48" t="s">
        <v>408</v>
      </c>
      <c r="O163" s="65" t="s">
        <v>251</v>
      </c>
      <c r="P163" s="137" t="s">
        <v>228</v>
      </c>
      <c r="Q163" s="93" t="s">
        <v>93</v>
      </c>
      <c r="R163" s="136" t="s">
        <v>80</v>
      </c>
      <c r="S163" s="51">
        <v>147106983</v>
      </c>
      <c r="T163" s="51">
        <v>147106983</v>
      </c>
      <c r="U163" s="136" t="s">
        <v>115</v>
      </c>
      <c r="V163" s="136" t="s">
        <v>82</v>
      </c>
      <c r="W163" s="52" t="s">
        <v>254</v>
      </c>
      <c r="X163" s="138">
        <v>7000084490</v>
      </c>
      <c r="Y163" s="138">
        <v>4500026914</v>
      </c>
      <c r="Z163" s="148">
        <v>869083983</v>
      </c>
      <c r="AA163" s="149">
        <v>35</v>
      </c>
      <c r="AB163" s="149" t="s">
        <v>295</v>
      </c>
      <c r="AC163" s="181"/>
      <c r="AD163" s="181"/>
      <c r="AE163" s="181"/>
      <c r="AF163" s="181"/>
      <c r="AG163" s="140"/>
      <c r="AH163" s="138"/>
      <c r="AI163" s="138"/>
      <c r="AJ163" s="141">
        <v>70000000</v>
      </c>
      <c r="AK163" s="141"/>
      <c r="AL163" s="141">
        <v>70000000</v>
      </c>
      <c r="AM163" s="138"/>
      <c r="AN163" s="141">
        <v>7106983</v>
      </c>
      <c r="AO163" s="138"/>
      <c r="AP163" s="138"/>
      <c r="AQ163" s="56">
        <f t="shared" si="5"/>
        <v>147106983</v>
      </c>
    </row>
    <row r="164" spans="1:43" s="57" customFormat="1" ht="54.75" customHeight="1" x14ac:dyDescent="0.25">
      <c r="A164" s="44">
        <v>1124</v>
      </c>
      <c r="B164" s="45" t="s">
        <v>163</v>
      </c>
      <c r="C164" s="45" t="s">
        <v>164</v>
      </c>
      <c r="D164" s="45">
        <v>29706901</v>
      </c>
      <c r="E164" s="44" t="s">
        <v>84</v>
      </c>
      <c r="F164" s="45" t="s">
        <v>164</v>
      </c>
      <c r="G164" s="44">
        <v>409</v>
      </c>
      <c r="H164" s="44" t="s">
        <v>72</v>
      </c>
      <c r="I164" s="45">
        <v>29706901</v>
      </c>
      <c r="J164" s="98" t="s">
        <v>165</v>
      </c>
      <c r="K164" s="47" t="s">
        <v>166</v>
      </c>
      <c r="L164" s="44">
        <v>95121700</v>
      </c>
      <c r="M164" s="47" t="s">
        <v>166</v>
      </c>
      <c r="N164" s="47" t="s">
        <v>427</v>
      </c>
      <c r="O164" s="65" t="s">
        <v>198</v>
      </c>
      <c r="P164" s="49" t="s">
        <v>316</v>
      </c>
      <c r="Q164" s="94" t="s">
        <v>79</v>
      </c>
      <c r="R164" s="44" t="s">
        <v>88</v>
      </c>
      <c r="S164" s="51">
        <v>100000000</v>
      </c>
      <c r="T164" s="51">
        <v>100000000</v>
      </c>
      <c r="U164" s="44" t="s">
        <v>115</v>
      </c>
      <c r="V164" s="44" t="s">
        <v>82</v>
      </c>
      <c r="W164" s="52" t="s">
        <v>167</v>
      </c>
      <c r="X164" s="53">
        <v>7000084683</v>
      </c>
      <c r="Y164" s="53">
        <v>4200003693</v>
      </c>
      <c r="Z164" s="58">
        <v>720000000</v>
      </c>
      <c r="AA164" s="53" t="s">
        <v>293</v>
      </c>
      <c r="AB164" s="53" t="s">
        <v>294</v>
      </c>
      <c r="AC164" s="151"/>
      <c r="AD164" s="151"/>
      <c r="AE164" s="151"/>
      <c r="AF164" s="151"/>
      <c r="AG164" s="55"/>
      <c r="AH164" s="55"/>
      <c r="AI164" s="55"/>
      <c r="AJ164" s="55"/>
      <c r="AK164" s="55">
        <v>100000000</v>
      </c>
      <c r="AL164" s="55"/>
      <c r="AM164" s="55"/>
      <c r="AN164" s="55"/>
      <c r="AO164" s="55"/>
      <c r="AP164" s="120"/>
      <c r="AQ164" s="56">
        <f t="shared" si="5"/>
        <v>100000000</v>
      </c>
    </row>
    <row r="165" spans="1:43" s="134" customFormat="1" ht="75.75" customHeight="1" x14ac:dyDescent="0.25">
      <c r="A165" s="123">
        <v>1124</v>
      </c>
      <c r="B165" s="124" t="s">
        <v>138</v>
      </c>
      <c r="C165" s="124" t="s">
        <v>269</v>
      </c>
      <c r="D165" s="124">
        <v>29704302</v>
      </c>
      <c r="E165" s="123" t="s">
        <v>361</v>
      </c>
      <c r="F165" s="124" t="s">
        <v>269</v>
      </c>
      <c r="G165" s="123">
        <v>407</v>
      </c>
      <c r="H165" s="123" t="s">
        <v>72</v>
      </c>
      <c r="I165" s="124">
        <v>29704302</v>
      </c>
      <c r="J165" s="125" t="s">
        <v>153</v>
      </c>
      <c r="K165" s="126" t="s">
        <v>356</v>
      </c>
      <c r="L165" s="123" t="s">
        <v>355</v>
      </c>
      <c r="M165" s="126" t="s">
        <v>357</v>
      </c>
      <c r="N165" s="155" t="s">
        <v>432</v>
      </c>
      <c r="O165" s="127" t="s">
        <v>333</v>
      </c>
      <c r="P165" s="128" t="s">
        <v>232</v>
      </c>
      <c r="Q165" s="129" t="s">
        <v>79</v>
      </c>
      <c r="R165" s="123" t="s">
        <v>88</v>
      </c>
      <c r="S165" s="130">
        <v>50000000</v>
      </c>
      <c r="T165" s="130">
        <v>50000000</v>
      </c>
      <c r="U165" s="123" t="s">
        <v>115</v>
      </c>
      <c r="V165" s="123" t="s">
        <v>82</v>
      </c>
      <c r="W165" s="131" t="s">
        <v>205</v>
      </c>
      <c r="X165" s="138">
        <v>7000087855</v>
      </c>
      <c r="Y165" s="53">
        <v>4500028315</v>
      </c>
      <c r="Z165" s="51">
        <v>50000000</v>
      </c>
      <c r="AA165" s="138">
        <v>95</v>
      </c>
      <c r="AB165" s="138" t="s">
        <v>309</v>
      </c>
      <c r="AC165" s="181"/>
      <c r="AD165" s="181"/>
      <c r="AE165" s="181"/>
      <c r="AF165" s="181"/>
      <c r="AG165" s="132"/>
      <c r="AH165" s="132"/>
      <c r="AI165" s="132"/>
      <c r="AJ165" s="132"/>
      <c r="AK165" s="132"/>
      <c r="AL165" s="132"/>
      <c r="AM165" s="132"/>
      <c r="AN165" s="132"/>
      <c r="AO165" s="132">
        <v>50000000</v>
      </c>
      <c r="AP165" s="132"/>
      <c r="AQ165" s="56">
        <f t="shared" si="5"/>
        <v>50000000</v>
      </c>
    </row>
    <row r="166" spans="1:43" s="134" customFormat="1" ht="75.75" customHeight="1" x14ac:dyDescent="0.25">
      <c r="A166" s="123">
        <v>1124</v>
      </c>
      <c r="B166" s="124" t="s">
        <v>138</v>
      </c>
      <c r="C166" s="124" t="s">
        <v>269</v>
      </c>
      <c r="D166" s="124">
        <v>29704302</v>
      </c>
      <c r="E166" s="135" t="s">
        <v>362</v>
      </c>
      <c r="F166" s="124" t="s">
        <v>269</v>
      </c>
      <c r="G166" s="123">
        <v>407</v>
      </c>
      <c r="H166" s="123" t="s">
        <v>72</v>
      </c>
      <c r="I166" s="124">
        <v>29704302</v>
      </c>
      <c r="J166" s="125" t="s">
        <v>153</v>
      </c>
      <c r="K166" s="126" t="s">
        <v>354</v>
      </c>
      <c r="L166" s="123" t="s">
        <v>355</v>
      </c>
      <c r="M166" s="126" t="s">
        <v>357</v>
      </c>
      <c r="N166" s="155" t="s">
        <v>432</v>
      </c>
      <c r="O166" s="127" t="s">
        <v>333</v>
      </c>
      <c r="P166" s="128" t="s">
        <v>232</v>
      </c>
      <c r="Q166" s="129" t="s">
        <v>79</v>
      </c>
      <c r="R166" s="123" t="s">
        <v>80</v>
      </c>
      <c r="S166" s="130">
        <v>15058000</v>
      </c>
      <c r="T166" s="130">
        <v>15058000</v>
      </c>
      <c r="U166" s="123" t="s">
        <v>115</v>
      </c>
      <c r="V166" s="123" t="s">
        <v>82</v>
      </c>
      <c r="W166" s="131" t="s">
        <v>205</v>
      </c>
      <c r="X166" s="138">
        <v>7000087855</v>
      </c>
      <c r="Y166" s="53">
        <v>4500028315</v>
      </c>
      <c r="Z166" s="51">
        <v>15058000</v>
      </c>
      <c r="AA166" s="138">
        <v>95</v>
      </c>
      <c r="AB166" s="138" t="s">
        <v>309</v>
      </c>
      <c r="AC166" s="181"/>
      <c r="AD166" s="181"/>
      <c r="AE166" s="181"/>
      <c r="AF166" s="181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>
        <v>15058000</v>
      </c>
      <c r="AQ166" s="56">
        <f t="shared" si="5"/>
        <v>15058000</v>
      </c>
    </row>
    <row r="167" spans="1:43" s="134" customFormat="1" ht="45" customHeight="1" x14ac:dyDescent="0.25">
      <c r="A167" s="123">
        <v>1124</v>
      </c>
      <c r="B167" s="124" t="s">
        <v>138</v>
      </c>
      <c r="C167" s="124" t="s">
        <v>269</v>
      </c>
      <c r="D167" s="124">
        <v>29704302</v>
      </c>
      <c r="E167" s="123" t="s">
        <v>71</v>
      </c>
      <c r="F167" s="124" t="s">
        <v>269</v>
      </c>
      <c r="G167" s="123">
        <v>407</v>
      </c>
      <c r="H167" s="123" t="s">
        <v>72</v>
      </c>
      <c r="I167" s="124">
        <v>29704302</v>
      </c>
      <c r="J167" s="125" t="s">
        <v>153</v>
      </c>
      <c r="K167" s="126" t="s">
        <v>154</v>
      </c>
      <c r="L167" s="123" t="s">
        <v>325</v>
      </c>
      <c r="M167" s="126" t="s">
        <v>155</v>
      </c>
      <c r="N167" s="155" t="s">
        <v>432</v>
      </c>
      <c r="O167" s="127" t="s">
        <v>251</v>
      </c>
      <c r="P167" s="128" t="s">
        <v>243</v>
      </c>
      <c r="Q167" s="150" t="s">
        <v>79</v>
      </c>
      <c r="R167" s="123" t="s">
        <v>80</v>
      </c>
      <c r="S167" s="130">
        <v>245942000</v>
      </c>
      <c r="T167" s="130">
        <v>245942000</v>
      </c>
      <c r="U167" s="123" t="s">
        <v>115</v>
      </c>
      <c r="V167" s="123" t="s">
        <v>82</v>
      </c>
      <c r="W167" s="131" t="s">
        <v>205</v>
      </c>
      <c r="X167" s="138">
        <v>7000088685</v>
      </c>
      <c r="Y167" s="53">
        <v>4500028315</v>
      </c>
      <c r="Z167" s="51">
        <v>245942000</v>
      </c>
      <c r="AA167" s="138">
        <v>95</v>
      </c>
      <c r="AB167" s="138" t="s">
        <v>309</v>
      </c>
      <c r="AC167" s="181"/>
      <c r="AD167" s="181"/>
      <c r="AE167" s="181"/>
      <c r="AF167" s="181"/>
      <c r="AG167" s="132"/>
      <c r="AH167" s="132"/>
      <c r="AI167" s="132"/>
      <c r="AJ167" s="132"/>
      <c r="AK167" s="132"/>
      <c r="AL167" s="132"/>
      <c r="AM167" s="132"/>
      <c r="AN167" s="132"/>
      <c r="AO167" s="130"/>
      <c r="AP167" s="130">
        <v>245942000</v>
      </c>
      <c r="AQ167" s="56">
        <f t="shared" si="5"/>
        <v>245942000</v>
      </c>
    </row>
    <row r="168" spans="1:43" x14ac:dyDescent="0.25">
      <c r="S168" s="38"/>
      <c r="T168" s="38"/>
      <c r="AL168" s="40"/>
    </row>
    <row r="169" spans="1:43" x14ac:dyDescent="0.25">
      <c r="S169" s="41"/>
      <c r="T169" s="41"/>
      <c r="AM169" s="42"/>
      <c r="AN169" s="42"/>
      <c r="AO169" s="42"/>
    </row>
    <row r="172" spans="1:43" x14ac:dyDescent="0.25">
      <c r="AB172" s="42"/>
      <c r="AC172" s="42"/>
      <c r="AD172" s="42"/>
      <c r="AN172" s="43"/>
    </row>
  </sheetData>
  <sheetProtection formatCells="0" formatColumns="0" formatRows="0"/>
  <protectedRanges>
    <protectedRange sqref="M27:M40" name="Rango1"/>
    <protectedRange sqref="Q52 Q27:Q40" name="Rango1_4"/>
    <protectedRange sqref="M52" name="Rango1_2_3"/>
    <protectedRange sqref="M150" name="Rango1_3_2"/>
    <protectedRange sqref="M97 M87:M93 M45:M50" name="Rango1_3_5"/>
    <protectedRange sqref="M125 M99:M101 M108 M106 M94:M95" name="Rango1_3_6"/>
    <protectedRange sqref="M132 M102:M104" name="Rango1_3_7"/>
    <protectedRange sqref="M141:M143 M149 M165:M167 M147" name="Rango1_12"/>
    <protectedRange sqref="M134:M136" name="Rango1_3_8"/>
    <protectedRange sqref="M82:M86 M98" name="Rango1_3_9"/>
    <protectedRange sqref="M120" name="Rango1_15"/>
    <protectedRange sqref="K126 M126:M127 M107 M130:M131 K130 M122:M124 K122:K123" name="Rango1_3_3"/>
    <protectedRange sqref="N158" name="Rango1_10_7"/>
    <protectedRange sqref="N80:N81" name="Rango1_10_11"/>
    <protectedRange sqref="N27:N40 N71:N73" name="Rango1_2_1_1"/>
    <protectedRange sqref="N59 N41:N50" name="Rango1_6_1"/>
    <protectedRange sqref="N68:N70" name="Rango1_3_1_1"/>
    <protectedRange sqref="N74:N75 N57 N55" name="Rango1_10_11_1"/>
    <protectedRange sqref="N85:N91 N95 N93" name="Rango1_11_2"/>
    <protectedRange sqref="N149:N150 N163" name="Rango1_10_9_1"/>
    <protectedRange sqref="N151:N156 N164" name="Rango1_10_8_1"/>
    <protectedRange sqref="N141" name="Rango1_7"/>
    <protectedRange sqref="N157" name="Rango1_13_1_1"/>
    <protectedRange sqref="N60:N66" name="Rango1_6_1_2"/>
  </protectedRanges>
  <autoFilter ref="A26:AQ167"/>
  <mergeCells count="25">
    <mergeCell ref="T3:U3"/>
    <mergeCell ref="A1:D3"/>
    <mergeCell ref="E1:H2"/>
    <mergeCell ref="I1:J1"/>
    <mergeCell ref="K1:O3"/>
    <mergeCell ref="P1:S2"/>
    <mergeCell ref="E3:H3"/>
    <mergeCell ref="I3:J3"/>
    <mergeCell ref="P3:S3"/>
    <mergeCell ref="AO3:AP3"/>
    <mergeCell ref="AE25:AP25"/>
    <mergeCell ref="AK1:AN3"/>
    <mergeCell ref="AO1:AP2"/>
    <mergeCell ref="F22:I22"/>
    <mergeCell ref="X1:AA3"/>
    <mergeCell ref="AB1:AE2"/>
    <mergeCell ref="AF1:AG1"/>
    <mergeCell ref="AB3:AE3"/>
    <mergeCell ref="AF3:AG3"/>
    <mergeCell ref="F10:I14"/>
    <mergeCell ref="F16:I20"/>
    <mergeCell ref="I2:J2"/>
    <mergeCell ref="T2:U2"/>
    <mergeCell ref="AF2:AG2"/>
    <mergeCell ref="T1:U1"/>
  </mergeCells>
  <conditionalFormatting sqref="J141 J144 AP75:AP81 AP147">
    <cfRule type="expression" dxfId="105" priority="166">
      <formula>LEN(#REF!)&lt;=12</formula>
    </cfRule>
  </conditionalFormatting>
  <conditionalFormatting sqref="S141 S134:T136">
    <cfRule type="expression" dxfId="104" priority="165">
      <formula>LEN(#REF!)&lt;=12</formula>
    </cfRule>
  </conditionalFormatting>
  <conditionalFormatting sqref="S140">
    <cfRule type="expression" dxfId="103" priority="164">
      <formula>LEN(#REF!)&lt;=12</formula>
    </cfRule>
  </conditionalFormatting>
  <conditionalFormatting sqref="S144">
    <cfRule type="expression" dxfId="102" priority="163">
      <formula>LEN(#REF!)&lt;=12</formula>
    </cfRule>
  </conditionalFormatting>
  <conditionalFormatting sqref="S142">
    <cfRule type="expression" dxfId="101" priority="158">
      <formula>LEN(#REF!)&lt;=12</formula>
    </cfRule>
  </conditionalFormatting>
  <conditionalFormatting sqref="S138:S139">
    <cfRule type="expression" dxfId="100" priority="160">
      <formula>LEN(#REF!)&lt;=12</formula>
    </cfRule>
  </conditionalFormatting>
  <conditionalFormatting sqref="J142">
    <cfRule type="expression" dxfId="99" priority="159">
      <formula>LEN(#REF!)&lt;=12</formula>
    </cfRule>
  </conditionalFormatting>
  <conditionalFormatting sqref="S137">
    <cfRule type="expression" dxfId="98" priority="161">
      <formula>LEN(#REF!)&lt;=12</formula>
    </cfRule>
  </conditionalFormatting>
  <conditionalFormatting sqref="S102">
    <cfRule type="expression" dxfId="97" priority="162">
      <formula>LEN(#REF!)&lt;=12</formula>
    </cfRule>
  </conditionalFormatting>
  <conditionalFormatting sqref="AP140">
    <cfRule type="expression" dxfId="96" priority="155">
      <formula>LEN(#REF!)&lt;=12</formula>
    </cfRule>
  </conditionalFormatting>
  <conditionalFormatting sqref="AP134:AP136 AP141">
    <cfRule type="expression" dxfId="95" priority="156">
      <formula>LEN(#REF!)&lt;=12</formula>
    </cfRule>
  </conditionalFormatting>
  <conditionalFormatting sqref="AP137">
    <cfRule type="expression" dxfId="94" priority="152">
      <formula>LEN(#REF!)&lt;=12</formula>
    </cfRule>
  </conditionalFormatting>
  <conditionalFormatting sqref="AP138:AP139">
    <cfRule type="expression" dxfId="93" priority="151">
      <formula>LEN(#REF!)&lt;=12</formula>
    </cfRule>
  </conditionalFormatting>
  <conditionalFormatting sqref="AP142">
    <cfRule type="expression" dxfId="92" priority="150">
      <formula>LEN(#REF!)&lt;=12</formula>
    </cfRule>
  </conditionalFormatting>
  <conditionalFormatting sqref="T141">
    <cfRule type="expression" dxfId="91" priority="148">
      <formula>LEN(#REF!)&lt;=12</formula>
    </cfRule>
  </conditionalFormatting>
  <conditionalFormatting sqref="T140">
    <cfRule type="expression" dxfId="90" priority="147">
      <formula>LEN(#REF!)&lt;=12</formula>
    </cfRule>
  </conditionalFormatting>
  <conditionalFormatting sqref="T144">
    <cfRule type="expression" dxfId="89" priority="146">
      <formula>LEN(#REF!)&lt;=12</formula>
    </cfRule>
  </conditionalFormatting>
  <conditionalFormatting sqref="T102">
    <cfRule type="expression" dxfId="88" priority="145">
      <formula>LEN(#REF!)&lt;=12</formula>
    </cfRule>
  </conditionalFormatting>
  <conditionalFormatting sqref="T137">
    <cfRule type="expression" dxfId="87" priority="144">
      <formula>LEN(#REF!)&lt;=12</formula>
    </cfRule>
  </conditionalFormatting>
  <conditionalFormatting sqref="T138">
    <cfRule type="expression" dxfId="86" priority="143">
      <formula>LEN(#REF!)&lt;=12</formula>
    </cfRule>
  </conditionalFormatting>
  <conditionalFormatting sqref="T142">
    <cfRule type="expression" dxfId="85" priority="142">
      <formula>LEN(#REF!)&lt;=12</formula>
    </cfRule>
  </conditionalFormatting>
  <conditionalFormatting sqref="J111:J112">
    <cfRule type="expression" dxfId="84" priority="141">
      <formula>LEN(#REF!)&lt;=12</formula>
    </cfRule>
  </conditionalFormatting>
  <conditionalFormatting sqref="J113 J115 J118">
    <cfRule type="expression" dxfId="83" priority="140">
      <formula>LEN(#REF!)&lt;=12</formula>
    </cfRule>
  </conditionalFormatting>
  <conditionalFormatting sqref="J120">
    <cfRule type="expression" dxfId="82" priority="138">
      <formula>LEN(#REF!)&lt;=12</formula>
    </cfRule>
  </conditionalFormatting>
  <conditionalFormatting sqref="T139">
    <cfRule type="expression" dxfId="81" priority="137">
      <formula>LEN(#REF!)&lt;=12</formula>
    </cfRule>
  </conditionalFormatting>
  <conditionalFormatting sqref="AP93">
    <cfRule type="expression" dxfId="80" priority="129">
      <formula>LEN(#REF!)&lt;=12</formula>
    </cfRule>
  </conditionalFormatting>
  <conditionalFormatting sqref="AP94 AP99">
    <cfRule type="expression" dxfId="79" priority="127">
      <formula>LEN(#REF!)&lt;=12</formula>
    </cfRule>
  </conditionalFormatting>
  <conditionalFormatting sqref="AP110">
    <cfRule type="expression" dxfId="78" priority="126">
      <formula>LEN(#REF!)&lt;=12</formula>
    </cfRule>
  </conditionalFormatting>
  <conditionalFormatting sqref="AP105:AP107">
    <cfRule type="expression" dxfId="77" priority="125">
      <formula>LEN(#REF!)&lt;=12</formula>
    </cfRule>
  </conditionalFormatting>
  <conditionalFormatting sqref="J119">
    <cfRule type="expression" dxfId="76" priority="114">
      <formula>LEN(#REF!)&lt;=12</formula>
    </cfRule>
  </conditionalFormatting>
  <conditionalFormatting sqref="AP93">
    <cfRule type="expression" dxfId="75" priority="120">
      <formula>LEN(#REF!)&lt;=12</formula>
    </cfRule>
  </conditionalFormatting>
  <conditionalFormatting sqref="AP94 AP99">
    <cfRule type="expression" dxfId="74" priority="118">
      <formula>LEN(#REF!)&lt;=12</formula>
    </cfRule>
  </conditionalFormatting>
  <conditionalFormatting sqref="AP110">
    <cfRule type="expression" dxfId="73" priority="117">
      <formula>LEN(#REF!)&lt;=12</formula>
    </cfRule>
  </conditionalFormatting>
  <conditionalFormatting sqref="AP105:AP107">
    <cfRule type="expression" dxfId="72" priority="116">
      <formula>LEN(#REF!)&lt;=12</formula>
    </cfRule>
  </conditionalFormatting>
  <conditionalFormatting sqref="J116">
    <cfRule type="expression" dxfId="71" priority="113">
      <formula>LEN(#REF!)&lt;=12</formula>
    </cfRule>
  </conditionalFormatting>
  <conditionalFormatting sqref="J117">
    <cfRule type="expression" dxfId="70" priority="112">
      <formula>LEN(#REF!)&lt;=12</formula>
    </cfRule>
  </conditionalFormatting>
  <conditionalFormatting sqref="J148">
    <cfRule type="expression" dxfId="69" priority="104">
      <formula>LEN(#REF!)&lt;=12</formula>
    </cfRule>
  </conditionalFormatting>
  <conditionalFormatting sqref="S148">
    <cfRule type="expression" dxfId="68" priority="103">
      <formula>LEN(#REF!)&lt;=12</formula>
    </cfRule>
  </conditionalFormatting>
  <conditionalFormatting sqref="T148">
    <cfRule type="expression" dxfId="67" priority="102">
      <formula>LEN(#REF!)&lt;=12</formula>
    </cfRule>
  </conditionalFormatting>
  <conditionalFormatting sqref="AP91">
    <cfRule type="expression" dxfId="66" priority="99">
      <formula>LEN(#REF!)&lt;=12</formula>
    </cfRule>
  </conditionalFormatting>
  <conditionalFormatting sqref="AP91">
    <cfRule type="expression" dxfId="65" priority="98">
      <formula>LEN(#REF!)&lt;=12</formula>
    </cfRule>
  </conditionalFormatting>
  <conditionalFormatting sqref="J114">
    <cfRule type="expression" dxfId="64" priority="95">
      <formula>LEN(#REF!)&lt;=12</formula>
    </cfRule>
  </conditionalFormatting>
  <conditionalFormatting sqref="J160">
    <cfRule type="expression" dxfId="63" priority="94">
      <formula>LEN(#REF!)&lt;=12</formula>
    </cfRule>
  </conditionalFormatting>
  <conditionalFormatting sqref="S132">
    <cfRule type="expression" dxfId="62" priority="93">
      <formula>LEN(#REF!)&lt;=12</formula>
    </cfRule>
  </conditionalFormatting>
  <conditionalFormatting sqref="T132">
    <cfRule type="expression" dxfId="61" priority="92">
      <formula>LEN(#REF!)&lt;=12</formula>
    </cfRule>
  </conditionalFormatting>
  <conditionalFormatting sqref="J162">
    <cfRule type="expression" dxfId="60" priority="91">
      <formula>LEN(#REF!)&lt;=12</formula>
    </cfRule>
  </conditionalFormatting>
  <conditionalFormatting sqref="AP144">
    <cfRule type="expression" dxfId="59" priority="79">
      <formula>LEN(#REF!)&lt;=12</formula>
    </cfRule>
  </conditionalFormatting>
  <conditionalFormatting sqref="AP96:AP98">
    <cfRule type="expression" dxfId="58" priority="74">
      <formula>LEN(#REF!)&lt;=12</formula>
    </cfRule>
  </conditionalFormatting>
  <conditionalFormatting sqref="AP96:AP98">
    <cfRule type="expression" dxfId="57" priority="73">
      <formula>LEN(#REF!)&lt;=12</formula>
    </cfRule>
  </conditionalFormatting>
  <conditionalFormatting sqref="J161">
    <cfRule type="expression" dxfId="56" priority="72">
      <formula>LEN(#REF!)&lt;=12</formula>
    </cfRule>
  </conditionalFormatting>
  <conditionalFormatting sqref="S103">
    <cfRule type="expression" dxfId="55" priority="71">
      <formula>LEN(#REF!)&lt;=12</formula>
    </cfRule>
  </conditionalFormatting>
  <conditionalFormatting sqref="T103">
    <cfRule type="expression" dxfId="54" priority="69">
      <formula>LEN(#REF!)&lt;=12</formula>
    </cfRule>
  </conditionalFormatting>
  <conditionalFormatting sqref="S104">
    <cfRule type="expression" dxfId="53" priority="68">
      <formula>LEN($A104)&lt;=12</formula>
    </cfRule>
  </conditionalFormatting>
  <conditionalFormatting sqref="T104">
    <cfRule type="expression" dxfId="52" priority="67">
      <formula>LEN($A104)&lt;=12</formula>
    </cfRule>
  </conditionalFormatting>
  <conditionalFormatting sqref="AP108">
    <cfRule type="expression" dxfId="51" priority="66">
      <formula>LEN(#REF!)&lt;=12</formula>
    </cfRule>
  </conditionalFormatting>
  <conditionalFormatting sqref="AP108">
    <cfRule type="expression" dxfId="50" priority="65">
      <formula>LEN(#REF!)&lt;=12</formula>
    </cfRule>
  </conditionalFormatting>
  <conditionalFormatting sqref="AO102">
    <cfRule type="expression" dxfId="49" priority="64">
      <formula>LEN(#REF!)&lt;=12</formula>
    </cfRule>
  </conditionalFormatting>
  <conditionalFormatting sqref="AO103">
    <cfRule type="expression" dxfId="48" priority="63">
      <formula>LEN(#REF!)&lt;=12</formula>
    </cfRule>
  </conditionalFormatting>
  <conditionalFormatting sqref="AO104">
    <cfRule type="expression" dxfId="47" priority="62">
      <formula>LEN($A104)&lt;=12</formula>
    </cfRule>
  </conditionalFormatting>
  <conditionalFormatting sqref="J167">
    <cfRule type="expression" dxfId="46" priority="61">
      <formula>LEN(#REF!)&lt;=12</formula>
    </cfRule>
  </conditionalFormatting>
  <conditionalFormatting sqref="S143">
    <cfRule type="expression" dxfId="45" priority="56">
      <formula>LEN(#REF!)&lt;=12</formula>
    </cfRule>
  </conditionalFormatting>
  <conditionalFormatting sqref="J143">
    <cfRule type="expression" dxfId="44" priority="57">
      <formula>LEN(#REF!)&lt;=12</formula>
    </cfRule>
  </conditionalFormatting>
  <conditionalFormatting sqref="AP143">
    <cfRule type="expression" dxfId="43" priority="55">
      <formula>LEN(#REF!)&lt;=12</formula>
    </cfRule>
  </conditionalFormatting>
  <conditionalFormatting sqref="T143">
    <cfRule type="expression" dxfId="42" priority="54">
      <formula>LEN(#REF!)&lt;=12</formula>
    </cfRule>
  </conditionalFormatting>
  <conditionalFormatting sqref="S167">
    <cfRule type="expression" dxfId="41" priority="53">
      <formula>LEN(#REF!)&lt;=12</formula>
    </cfRule>
  </conditionalFormatting>
  <conditionalFormatting sqref="T167">
    <cfRule type="expression" dxfId="40" priority="52">
      <formula>LEN(#REF!)&lt;=12</formula>
    </cfRule>
  </conditionalFormatting>
  <conditionalFormatting sqref="AP100">
    <cfRule type="expression" dxfId="39" priority="51">
      <formula>LEN(#REF!)&lt;=12</formula>
    </cfRule>
  </conditionalFormatting>
  <conditionalFormatting sqref="AP100">
    <cfRule type="expression" dxfId="38" priority="50">
      <formula>LEN(#REF!)&lt;=12</formula>
    </cfRule>
  </conditionalFormatting>
  <conditionalFormatting sqref="J149">
    <cfRule type="expression" dxfId="37" priority="49">
      <formula>LEN(#REF!)&lt;=12</formula>
    </cfRule>
  </conditionalFormatting>
  <conditionalFormatting sqref="S149">
    <cfRule type="expression" dxfId="36" priority="48">
      <formula>LEN(#REF!)&lt;=12</formula>
    </cfRule>
  </conditionalFormatting>
  <conditionalFormatting sqref="T149">
    <cfRule type="expression" dxfId="35" priority="47">
      <formula>LEN(#REF!)&lt;=12</formula>
    </cfRule>
  </conditionalFormatting>
  <conditionalFormatting sqref="AP101">
    <cfRule type="expression" dxfId="34" priority="46">
      <formula>LEN(#REF!)&lt;=12</formula>
    </cfRule>
  </conditionalFormatting>
  <conditionalFormatting sqref="AP101">
    <cfRule type="expression" dxfId="33" priority="45">
      <formula>LEN(#REF!)&lt;=12</formula>
    </cfRule>
  </conditionalFormatting>
  <conditionalFormatting sqref="T166">
    <cfRule type="expression" dxfId="32" priority="32">
      <formula>LEN(#REF!)&lt;=12</formula>
    </cfRule>
  </conditionalFormatting>
  <conditionalFormatting sqref="AP145">
    <cfRule type="expression" dxfId="31" priority="31">
      <formula>LEN(#REF!)&lt;=12</formula>
    </cfRule>
  </conditionalFormatting>
  <conditionalFormatting sqref="J145">
    <cfRule type="expression" dxfId="30" priority="30">
      <formula>LEN(#REF!)&lt;=12</formula>
    </cfRule>
  </conditionalFormatting>
  <conditionalFormatting sqref="S145">
    <cfRule type="expression" dxfId="29" priority="29">
      <formula>LEN(#REF!)&lt;=12</formula>
    </cfRule>
  </conditionalFormatting>
  <conditionalFormatting sqref="J165">
    <cfRule type="expression" dxfId="28" priority="38">
      <formula>LEN(#REF!)&lt;=12</formula>
    </cfRule>
  </conditionalFormatting>
  <conditionalFormatting sqref="S165">
    <cfRule type="expression" dxfId="27" priority="37">
      <formula>LEN(#REF!)&lt;=12</formula>
    </cfRule>
  </conditionalFormatting>
  <conditionalFormatting sqref="T165">
    <cfRule type="expression" dxfId="26" priority="36">
      <formula>LEN(#REF!)&lt;=12</formula>
    </cfRule>
  </conditionalFormatting>
  <conditionalFormatting sqref="J166">
    <cfRule type="expression" dxfId="25" priority="35">
      <formula>LEN(#REF!)&lt;=12</formula>
    </cfRule>
  </conditionalFormatting>
  <conditionalFormatting sqref="S166">
    <cfRule type="expression" dxfId="24" priority="34">
      <formula>LEN(#REF!)&lt;=12</formula>
    </cfRule>
  </conditionalFormatting>
  <conditionalFormatting sqref="T145">
    <cfRule type="expression" dxfId="23" priority="28">
      <formula>LEN(#REF!)&lt;=12</formula>
    </cfRule>
  </conditionalFormatting>
  <conditionalFormatting sqref="AP146">
    <cfRule type="expression" dxfId="22" priority="27">
      <formula>LEN(#REF!)&lt;=12</formula>
    </cfRule>
  </conditionalFormatting>
  <conditionalFormatting sqref="J146">
    <cfRule type="expression" dxfId="21" priority="26">
      <formula>LEN(#REF!)&lt;=12</formula>
    </cfRule>
  </conditionalFormatting>
  <conditionalFormatting sqref="S146">
    <cfRule type="expression" dxfId="20" priority="25">
      <formula>LEN(#REF!)&lt;=12</formula>
    </cfRule>
  </conditionalFormatting>
  <conditionalFormatting sqref="T146">
    <cfRule type="expression" dxfId="19" priority="24">
      <formula>LEN(#REF!)&lt;=12</formula>
    </cfRule>
  </conditionalFormatting>
  <conditionalFormatting sqref="J147">
    <cfRule type="expression" dxfId="18" priority="23">
      <formula>LEN(#REF!)&lt;=12</formula>
    </cfRule>
  </conditionalFormatting>
  <conditionalFormatting sqref="S147">
    <cfRule type="expression" dxfId="17" priority="20">
      <formula>LEN(#REF!)&lt;=12</formula>
    </cfRule>
  </conditionalFormatting>
  <conditionalFormatting sqref="T147">
    <cfRule type="expression" dxfId="16" priority="19">
      <formula>LEN(#REF!)&lt;=12</formula>
    </cfRule>
  </conditionalFormatting>
  <conditionalFormatting sqref="AP66">
    <cfRule type="expression" dxfId="15" priority="7">
      <formula>LEN(#REF!)&lt;=12</formula>
    </cfRule>
  </conditionalFormatting>
  <conditionalFormatting sqref="AP60:AP62">
    <cfRule type="expression" dxfId="14" priority="16">
      <formula>LEN(#REF!)&lt;=12</formula>
    </cfRule>
  </conditionalFormatting>
  <conditionalFormatting sqref="AP60:AP62">
    <cfRule type="expression" dxfId="13" priority="15">
      <formula>LEN(#REF!)&lt;=12</formula>
    </cfRule>
  </conditionalFormatting>
  <conditionalFormatting sqref="AO63 AO65">
    <cfRule type="expression" dxfId="12" priority="14">
      <formula>LEN(#REF!)&lt;=12</formula>
    </cfRule>
  </conditionalFormatting>
  <conditionalFormatting sqref="AO63 AO65">
    <cfRule type="expression" dxfId="11" priority="13">
      <formula>LEN(#REF!)&lt;=12</formula>
    </cfRule>
  </conditionalFormatting>
  <conditionalFormatting sqref="AP63 AP65">
    <cfRule type="expression" dxfId="10" priority="12">
      <formula>LEN(#REF!)&lt;=12</formula>
    </cfRule>
  </conditionalFormatting>
  <conditionalFormatting sqref="AP63 AP65">
    <cfRule type="expression" dxfId="9" priority="11">
      <formula>LEN(#REF!)&lt;=12</formula>
    </cfRule>
  </conditionalFormatting>
  <conditionalFormatting sqref="AP64">
    <cfRule type="expression" dxfId="8" priority="10">
      <formula>LEN(#REF!)&lt;=12</formula>
    </cfRule>
  </conditionalFormatting>
  <conditionalFormatting sqref="AP64">
    <cfRule type="expression" dxfId="7" priority="9">
      <formula>LEN(#REF!)&lt;=12</formula>
    </cfRule>
  </conditionalFormatting>
  <conditionalFormatting sqref="AP66">
    <cfRule type="expression" dxfId="6" priority="8">
      <formula>LEN(#REF!)&lt;=12</formula>
    </cfRule>
  </conditionalFormatting>
  <conditionalFormatting sqref="AP102">
    <cfRule type="expression" dxfId="5" priority="6">
      <formula>LEN(#REF!)&lt;=12</formula>
    </cfRule>
  </conditionalFormatting>
  <conditionalFormatting sqref="AP103">
    <cfRule type="expression" dxfId="4" priority="5">
      <formula>LEN(#REF!)&lt;=12</formula>
    </cfRule>
  </conditionalFormatting>
  <conditionalFormatting sqref="AP104">
    <cfRule type="expression" dxfId="3" priority="4">
      <formula>LEN($A104)&lt;=12</formula>
    </cfRule>
  </conditionalFormatting>
  <conditionalFormatting sqref="Z167">
    <cfRule type="expression" dxfId="2" priority="3">
      <formula>LEN(#REF!)&lt;=12</formula>
    </cfRule>
  </conditionalFormatting>
  <conditionalFormatting sqref="Z166">
    <cfRule type="expression" dxfId="1" priority="1">
      <formula>LEN(#REF!)&lt;=12</formula>
    </cfRule>
  </conditionalFormatting>
  <conditionalFormatting sqref="Z165">
    <cfRule type="expression" dxfId="0" priority="2">
      <formula>LEN(#REF!)&lt;=12</formula>
    </cfRule>
  </conditionalFormatting>
  <dataValidations count="2">
    <dataValidation type="whole" allowBlank="1" showInputMessage="1" showErrorMessage="1" promptTitle="Valor" prompt="Digite el valor sin comas, sin puntos y sin decimales" sqref="S51:T51 S140:T151 S162:T163 AP27:AP31 AK27:AK40 S153:T154 S102:T104 AP140:AP147 S132:T132 AO167:AP167 AP119 AP150:AP151 AO102:AP104 S27:T42 S165:T167 AP66 AP64 AP60:AP62 AO63:AP63 AO65:AP65 AP94 AP110:AP114 AP96:AP101 AP105:AP108 Z165:Z167">
      <formula1>1</formula1>
      <formula2>100000000000000</formula2>
    </dataValidation>
    <dataValidation type="list" allowBlank="1" showInputMessage="1" showErrorMessage="1" errorTitle="Modalidad" error="Seleccione la modalidad adecuada" promptTitle="Modalidad" prompt="Seleccione del grupo la modalidad adecuada" sqref="Q52 Q27:Q40">
      <formula1>$Y$636:$Y$643</formula1>
    </dataValidation>
  </dataValidations>
  <hyperlinks>
    <hyperlink ref="B14" r:id="rId1"/>
  </hyperlinks>
  <printOptions horizontalCentered="1" verticalCentered="1"/>
  <pageMargins left="0" right="0" top="0" bottom="0" header="0" footer="0"/>
  <pageSetup paperSize="5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Stella Caldas Barahona</dc:creator>
  <cp:lastModifiedBy>Alexander Garzon Romero</cp:lastModifiedBy>
  <cp:lastPrinted>2017-09-27T22:11:48Z</cp:lastPrinted>
  <dcterms:created xsi:type="dcterms:W3CDTF">2016-12-28T21:31:54Z</dcterms:created>
  <dcterms:modified xsi:type="dcterms:W3CDTF">2017-12-29T15:26:36Z</dcterms:modified>
</cp:coreProperties>
</file>