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FUNCIÓN PÚBLICA\Acuerdos de Gestión\FORMATOS\"/>
    </mc:Choice>
  </mc:AlternateContent>
  <bookViews>
    <workbookView xWindow="0" yWindow="0" windowWidth="20490" windowHeight="7755" tabRatio="712" firstSheet="1" activeTab="8"/>
  </bookViews>
  <sheets>
    <sheet name="Concertacion " sheetId="1" state="hidden" r:id="rId1"/>
    <sheet name="instructivo de diligenciamiento" sheetId="22" r:id="rId2"/>
    <sheet name="Seguimiento 2" sheetId="5" state="hidden" r:id="rId3"/>
    <sheet name="Seguimiento 3" sheetId="6" state="hidden" r:id="rId4"/>
    <sheet name="Seguimiento 4" sheetId="7" state="hidden" r:id="rId5"/>
    <sheet name="Final" sheetId="9" state="hidden" r:id="rId6"/>
    <sheet name="Componente de Gestion Adicional" sheetId="14" state="hidden" r:id="rId7"/>
    <sheet name="Instructivo" sheetId="3" state="hidden" r:id="rId8"/>
    <sheet name="ANEXO 2" sheetId="23" r:id="rId9"/>
  </sheets>
  <definedNames>
    <definedName name="_xlnm.Print_Area" localSheetId="8">'ANEXO 2'!$A$1:$K$65</definedName>
    <definedName name="_xlnm.Print_Area" localSheetId="6">'Componente de Gestion Adicional'!$A$1:$O$20</definedName>
    <definedName name="_xlnm.Print_Area" localSheetId="1">'instructivo de diligenciamiento'!$A$1:$J$28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1" i="23" l="1"/>
  <c r="G34" i="23"/>
  <c r="E34" i="23"/>
  <c r="F34" i="23"/>
  <c r="I28" i="23"/>
  <c r="E41" i="23"/>
  <c r="F41" i="23"/>
  <c r="G41" i="23"/>
  <c r="I35" i="23"/>
  <c r="F59" i="23"/>
  <c r="F54" i="23"/>
  <c r="F48" i="23"/>
  <c r="F27" i="23"/>
  <c r="F60" i="23"/>
  <c r="G59" i="23"/>
  <c r="G54" i="23"/>
  <c r="G48" i="23"/>
  <c r="G27" i="23"/>
  <c r="G21" i="23"/>
  <c r="G60" i="23"/>
  <c r="E59" i="23"/>
  <c r="E54" i="23"/>
  <c r="E48" i="23"/>
  <c r="E27" i="23"/>
  <c r="E21" i="23"/>
  <c r="E60" i="23"/>
  <c r="I16" i="9"/>
  <c r="H13" i="9"/>
  <c r="K13" i="9"/>
  <c r="L13" i="9"/>
  <c r="K10" i="9"/>
  <c r="K16" i="9"/>
  <c r="H10" i="9"/>
  <c r="L10" i="9"/>
  <c r="H7" i="9"/>
  <c r="L7" i="9"/>
  <c r="L16" i="9"/>
  <c r="M13" i="9"/>
  <c r="M7" i="9"/>
  <c r="M10" i="9"/>
  <c r="M16" i="9"/>
  <c r="J16" i="9"/>
  <c r="B16" i="9"/>
  <c r="H27" i="5"/>
  <c r="M24" i="7"/>
  <c r="M21" i="7"/>
  <c r="M18" i="7"/>
  <c r="M27" i="7"/>
  <c r="K24" i="7"/>
  <c r="K21" i="7"/>
  <c r="M24" i="6"/>
  <c r="J24" i="6"/>
  <c r="J24" i="7"/>
  <c r="H24" i="7"/>
  <c r="I24" i="5"/>
  <c r="I24" i="7"/>
  <c r="L24" i="7"/>
  <c r="J21" i="6"/>
  <c r="J21" i="7"/>
  <c r="J18" i="6"/>
  <c r="J18" i="7"/>
  <c r="M18" i="6"/>
  <c r="I18" i="5"/>
  <c r="I18" i="6"/>
  <c r="H18" i="6"/>
  <c r="M24" i="5"/>
  <c r="M21" i="5"/>
  <c r="M18" i="5"/>
  <c r="M27" i="5"/>
  <c r="I21" i="5"/>
  <c r="I21" i="7"/>
  <c r="H21" i="7"/>
  <c r="L21" i="7"/>
  <c r="K27" i="7"/>
  <c r="H21" i="6"/>
  <c r="H24" i="6"/>
  <c r="H27" i="6"/>
  <c r="B27" i="7"/>
  <c r="H18" i="7"/>
  <c r="H27" i="7"/>
  <c r="D7" i="7"/>
  <c r="D6" i="7"/>
  <c r="D5" i="7"/>
  <c r="D4" i="7"/>
  <c r="B27" i="6"/>
  <c r="I24" i="6"/>
  <c r="L24" i="6"/>
  <c r="D7" i="6"/>
  <c r="D6" i="6"/>
  <c r="D5" i="6"/>
  <c r="D4" i="6"/>
  <c r="B27" i="5"/>
  <c r="L24" i="5"/>
  <c r="D7" i="5"/>
  <c r="D6" i="5"/>
  <c r="D5" i="5"/>
  <c r="D4" i="5"/>
  <c r="B26" i="1"/>
  <c r="I18" i="7"/>
  <c r="I27" i="7"/>
  <c r="J27" i="6"/>
  <c r="H16" i="9"/>
  <c r="I21" i="6"/>
  <c r="L21" i="6"/>
  <c r="M21" i="6"/>
  <c r="M27" i="6"/>
  <c r="I42" i="23"/>
  <c r="I49" i="23"/>
  <c r="I22" i="23"/>
  <c r="I55" i="23"/>
  <c r="I14" i="23"/>
  <c r="L18" i="6"/>
  <c r="L27" i="6"/>
  <c r="I27" i="6"/>
  <c r="L18" i="7"/>
  <c r="L27" i="7"/>
  <c r="J27" i="7"/>
  <c r="L18" i="5"/>
  <c r="I27" i="5"/>
  <c r="L21" i="5"/>
  <c r="I62" i="23"/>
  <c r="J62" i="23"/>
  <c r="L27" i="5"/>
</calcChain>
</file>

<file path=xl/comments1.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6.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2" authorId="1" shapeId="0">
      <text>
        <r>
          <rPr>
            <sz val="9"/>
            <color indexed="81"/>
            <rFont val="Tahoma"/>
            <family val="2"/>
          </rPr>
          <t xml:space="preserve">Sumatoria simple de la evaluación (previa conversión según pesos asignados por evaluador) dividido por el numero de competencias evaluadas
</t>
        </r>
      </text>
    </comment>
    <comment ref="J62"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<sst xmlns="http://schemas.openxmlformats.org/spreadsheetml/2006/main" count="478" uniqueCount="216">
  <si>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</si>
  <si>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</si>
  <si>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</si>
  <si>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</si>
  <si>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</si>
  <si>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</si>
  <si>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</si>
  <si>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</si>
  <si>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</si>
  <si>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</si>
  <si>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</si>
  <si>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</si>
  <si>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</si>
  <si>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</si>
  <si>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</si>
  <si>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</si>
  <si>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</si>
  <si>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</si>
  <si>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</si>
  <si>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</si>
  <si>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</si>
  <si>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</si>
  <si>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</si>
  <si>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</si>
  <si>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</si>
  <si>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</si>
  <si>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</si>
  <si>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</si>
  <si>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</si>
  <si>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</si>
  <si>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</si>
  <si>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</si>
  <si>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</si>
  <si>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</si>
  <si>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</si>
  <si>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</si>
  <si>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</si>
  <si>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</si>
  <si>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</si>
  <si>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</si>
  <si>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</si>
  <si>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</si>
  <si>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</si>
  <si>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</si>
  <si>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</si>
  <si>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</si>
  <si>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</si>
  <si>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</si>
  <si>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</si>
  <si>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</si>
  <si>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</si>
  <si>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</si>
  <si>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</si>
  <si>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Criterio de valoración</t>
  </si>
  <si>
    <t>Puntaje</t>
  </si>
  <si>
    <t xml:space="preserve">Es consistente en su comportamiento, da ejemplo e influye en otros,  es un referente en su organización  y trasciende su entorno de gestión. </t>
  </si>
  <si>
    <t>Es consistente en su comportamiento y se destaca entre sus pares y en los entonos donde se desenvuelve.  Puede afianzar.</t>
  </si>
  <si>
    <t>Su comportamiento se evidencia de manera regular en los entornos en los que se desenvuelve. Puede mejorar.</t>
  </si>
  <si>
    <t xml:space="preserve">No es consistente en su comportamiento, requiere de acompañamiento. Puede mejorar.   </t>
  </si>
  <si>
    <t>Su comportamiento no se manifiesta, requiere de retroalimentación directa y acompañamiento. Puede mejorar.</t>
  </si>
  <si>
    <t>Esta valoración contempla la percepción que el superior jerárquico, el par y los subalternos tienen sobre las competencias comunes y directivas del Gerente Público.</t>
  </si>
  <si>
    <t>Competencias y conductas asociadas</t>
  </si>
  <si>
    <t>Actividades</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</si>
  <si>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</si>
  <si>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</si>
  <si>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</si>
  <si>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</si>
  <si>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</si>
  <si>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</si>
  <si>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</si>
  <si>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 xml:space="preserve">Ubicación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</si>
  <si>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</si>
  <si>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</si>
  <si>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</si>
  <si>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</si>
  <si>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</si>
  <si>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</si>
  <si>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</si>
  <si>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</si>
  <si>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</si>
  <si>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</si>
  <si>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</si>
  <si>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</si>
  <si>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</si>
  <si>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</si>
  <si>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</si>
  <si>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</si>
  <si>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</si>
  <si>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</si>
  <si>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</si>
  <si>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</si>
  <si>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</si>
  <si>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</si>
  <si>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</si>
  <si>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</si>
  <si>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</si>
  <si>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</si>
  <si>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</si>
  <si>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</si>
  <si>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</si>
  <si>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</si>
  <si>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</si>
  <si>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</si>
  <si>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</si>
  <si>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</si>
  <si>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</si>
  <si>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</si>
  <si>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</si>
  <si>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</si>
  <si>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</si>
  <si>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</si>
  <si>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</si>
  <si>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</si>
  <si>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</si>
  <si>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</si>
  <si>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</si>
  <si>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</si>
  <si>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</si>
  <si>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</si>
  <si>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</si>
  <si>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</si>
  <si>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</si>
  <si>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</si>
  <si>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</si>
  <si>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</si>
  <si>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</si>
  <si>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</si>
  <si>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</si>
  <si>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</si>
  <si>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</si>
  <si>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</si>
  <si>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</si>
  <si>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</si>
  <si>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</si>
  <si>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</si>
  <si>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</si>
  <si>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</si>
  <si>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</si>
  <si>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</si>
  <si>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</si>
  <si>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</si>
  <si>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</si>
  <si>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</si>
  <si>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</si>
  <si>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</si>
  <si>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Total Puntaje Evaluador</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</si>
  <si>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</si>
  <si>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</si>
  <si>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</si>
  <si>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</si>
  <si>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valoracion  final </t>
  </si>
  <si>
    <t>Firma Superior Jerárquico</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</si>
  <si>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</si>
  <si>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</si>
  <si>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</si>
  <si>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</si>
  <si>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</si>
  <si>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</si>
  <si>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</si>
  <si>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</si>
  <si>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</si>
  <si>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</si>
  <si>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</si>
  <si>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</si>
  <si>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</si>
  <si>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</si>
  <si>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</si>
  <si>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</si>
  <si>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</si>
  <si>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</si>
  <si>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</si>
  <si>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Instructivo de diligenciamiento</t>
  </si>
  <si>
    <t>Visión estratégica</t>
  </si>
  <si>
    <t>Articula objetivos, recursos y metas de forma tal
que los resultados generen valor</t>
  </si>
  <si>
    <t>Adopta alternativas si el contexto presenta
obstrucciones a la ejecución de la planeación anual,
involucrando al equipo, aliados y superiores para el
logro de los objetivos</t>
  </si>
  <si>
    <t>Vincula a los actores con incidencia potencial en
los resultados del área a su cargo, para articular
acciones o anticipar negociaciones necesarias</t>
  </si>
  <si>
    <t>Monitorea periódicamente los resultados
alcanzados e introduce cambios en la planeación
para alcanzarlos</t>
  </si>
  <si>
    <t>Presenta nuevas estrategias ante aliados y
superiores para contribuir al logro de los objetivos
institucionales</t>
  </si>
  <si>
    <t>Comunica de manera asertiva, clara y
contundente el objetivo o la meta, logrando la
motivación y compromiso de los equipos de trabajo</t>
  </si>
  <si>
    <t>Liderazgo efectivo</t>
  </si>
  <si>
    <t>Traduce la visión y logra que cada miembro del equipo se comprometa y aporte, en un entorno participativo y de toma de decisiones.</t>
  </si>
  <si>
    <t>Forma equipos y les delega responsabilidades y tareas en función de las competencias, el potencial y los intereses de los miembros del equipo.</t>
  </si>
  <si>
    <t>Crea compromiso y moviliza a los miembros de su equipo a gestionar, aceptar retos, desafíos y directrices, superando intereses personales para alcanzar las metas.</t>
  </si>
  <si>
    <t>Brinda apoyo y motiva a su equipo en momentos de adversidad, a la vez que comparte las mejores prácticas y desempeños y celebra el éxito con su gente, incidiendo positivamente en la calidad de vida laboral.</t>
  </si>
  <si>
    <t>Propicia, favorece y acompaña las condiciones para generar y mantener un clima laboral positivo en un entorno de inclusión.</t>
  </si>
  <si>
    <t>Fomenta la comunicación clara y concreta en un entorno de respeto</t>
  </si>
  <si>
    <t>Prevé situaciones y escenarios futuros</t>
  </si>
  <si>
    <t>Establece los planes de acción necesarios para el desarrollo de los objetivos estratégicos, teniendo en cuenta actividades, responsables, plazos y recursos requeridos; promoviendo altos estándares de desempeño</t>
  </si>
  <si>
    <t>Planeación</t>
  </si>
  <si>
    <t>Hace seguimiento a la planeación institucional, con base en los indicadores y metas planeadas, verificando que se realicen los ajustes y retroalimentando el proceso.</t>
  </si>
  <si>
    <t>Orienta la planeación institucional con una visión estratégica, que tiene en cuenta las necesidades y expectativas de los usuarios y ciudadanos</t>
  </si>
  <si>
    <t>Optimiza el uso de los recursos.</t>
  </si>
  <si>
    <t>Concreta oportunidades que generan valor a corto, mediano y largo plazo.</t>
  </si>
  <si>
    <t>Elige con oportunidad, entre las alternativas disponibles, los proyectos a realizar, estableciendo responsabilidades precisas con base en las prioridades de la entidad.</t>
  </si>
  <si>
    <t>Gestión del
desarrollo de las
personas</t>
  </si>
  <si>
    <t>Toma de
decisiones</t>
  </si>
  <si>
    <t>Toma en cuenta la opinión técnica de los miembros de su equipo al analizar las alternativas existentes para tomar una decisión y desarrollarla.</t>
  </si>
  <si>
    <t>Decide en situaciones de alta complejidad e incertidumbre teniendo en consideración la consecución de logros y objetivos de la entidad.</t>
  </si>
  <si>
    <t>Efectúa los cambios que considera necesarios para solucionar los problemas detectados o atender situaciones particulares y se hace responsable de la decisión tomada.</t>
  </si>
  <si>
    <t>Detecta amenazas y oportunidades frente a posibles decisiones y elige de forma pertinente.</t>
  </si>
  <si>
    <t>Asume los riesgos de las decisiones tomadas</t>
  </si>
  <si>
    <t>Identifica las competencias de los miembros del equipo, las evalúa y las impulsa activamente para su desarrollo y aplicación a las tareas asignadas.</t>
  </si>
  <si>
    <t>Promueve la formación de equipos con interdependencias positivas y genera espacios de aprendizaje colaborativo, poniendo en común experiencias, hallazgos y problemas.</t>
  </si>
  <si>
    <t>Organiza los entornos de trabajo para fomentar la polivalencia profesional de los miembros del equipo, facilitando la rotación de puestos y de tareas.</t>
  </si>
  <si>
    <t>Asume una función orientadora para promover y afianzar las mejores prácticas y desempeños.</t>
  </si>
  <si>
    <t>Empodera a los miembros del equipo dándoles autonomía y poder de decisión, preservando la equidad interna y generando compromiso en su equipo de trabajo.</t>
  </si>
  <si>
    <t>Se capacita permanentemente y actualiza sus competencias y estrategias directivas</t>
  </si>
  <si>
    <t>Pensamiento
Sistémico</t>
  </si>
  <si>
    <t>Integra varias áreas de conocimiento para interpretar las interacciones del entorno.</t>
  </si>
  <si>
    <t>Comprende y gestiona las interrelaciones entre las causas y los efectos dentro de los diferentes procesos en los que participa.</t>
  </si>
  <si>
    <t>Identifica la dinámica de los sistemas en los que se ve inmerso y sus conexiones para afrontar los retos del entorno.</t>
  </si>
  <si>
    <t>Participa activamente en el equipo considerando su complejidad e interdependencia para impactar en los resultados esperados.</t>
  </si>
  <si>
    <t>Influye positivamente al equipo desde una perspectiva sistémica, generando una dinámica propia que integre diversos enfoques para interpretar el entorno</t>
  </si>
  <si>
    <t>Resolución de
conflictos</t>
  </si>
  <si>
    <t>Son las establecidas en el Decreto 815 de 2018 que modifica el artículo 2.2.4.7 del Decreto 1083 de 2015.</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</si>
  <si>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a quienes se le dará la opción de dar o no a conocer su identidad.)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</si>
</sst>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
  </numFmts>
  <fonts count="3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6"/>
      <color theme="0"/>
      <name val="Arial"/>
      <family val="2"/>
    </font>
    <font>
      <sz val="11"/>
      <color theme="1"/>
      <name val="Arial"/>
      <family val="2"/>
    </font>
    <font>
      <sz val="11"/>
      <name val="Arial"/>
      <family val="2"/>
    </font>
    <font>
      <sz val="8"/>
      <color theme="1"/>
      <name val="Arial"/>
      <family val="2"/>
    </font>
    <font>
      <sz val="10"/>
      <color theme="1"/>
      <name val="Arial"/>
      <family val="2"/>
    </font>
    <font>
      <i/>
      <sz val="8"/>
      <color theme="1"/>
      <name val="Arial"/>
      <family val="2"/>
    </font>
    <font>
      <sz val="9"/>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sz val="12"/>
      <color rgb="FF000000"/>
      <name val="Calibri"/>
      <family val="2"/>
      <scheme val="minor"/>
    </font>
    <font>
      <sz val="12"/>
      <color theme="1"/>
      <name val="Calibri"/>
      <family val="2"/>
      <scheme val="minor"/>
    </font>
    <font>
      <b/>
      <sz val="18"/>
      <color theme="0"/>
      <name val="Arial"/>
      <family val="2"/>
    </font>
    <font>
      <u/>
      <sz val="11"/>
      <color theme="10"/>
      <name val="Calibri"/>
      <family val="2"/>
      <scheme val="minor"/>
    </font>
    <font>
      <u/>
      <sz val="11"/>
      <color theme="11"/>
      <name val="Calibri"/>
      <family val="2"/>
      <scheme val="minor"/>
    </font>
    <font>
      <sz val="12"/>
      <color theme="1"/>
      <name val="Arial"/>
      <family val="2"/>
    </font>
    <font>
      <sz val="12"/>
      <color rgb="FF000000"/>
      <name val="Arial"/>
      <family val="2"/>
    </font>
    <font>
      <i/>
      <sz val="12"/>
      <color rgb="FF000000"/>
      <name val="Arial"/>
      <family val="2"/>
    </font>
    <font>
      <sz val="11"/>
      <color rgb="FF000000"/>
      <name val="Arial"/>
      <family val="2"/>
    </font>
    <font>
      <u/>
      <sz val="11"/>
      <color theme="1"/>
      <name val="Arial"/>
      <family val="2"/>
    </font>
    <font>
      <b/>
      <sz val="9"/>
      <color theme="1"/>
      <name val="Arial"/>
      <family val="2"/>
    </font>
    <font>
      <sz val="11"/>
      <color theme="5"/>
      <name val="Arial"/>
      <family val="2"/>
    </font>
    <font>
      <sz val="14"/>
      <color theme="1"/>
      <name val="Calibri"/>
      <family val="2"/>
      <scheme val="minor"/>
    </font>
    <font>
      <b/>
      <sz val="12"/>
      <color theme="0"/>
      <name val="Arial"/>
      <family val="2"/>
    </font>
    <font>
      <b/>
      <sz val="10"/>
      <color theme="0"/>
      <name val="Arial"/>
      <family val="2"/>
    </font>
    <font>
      <sz val="10"/>
      <color theme="0"/>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3067CC"/>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style="medium">
        <color auto="1"/>
      </left>
      <right/>
      <top/>
      <bottom style="thin">
        <color auto="1"/>
      </bottom>
      <diagonal/>
    </border>
  </borders>
  <cellStyleXfs count="11">
    <xf numFmtId="0" fontId="0" fillId="0" borderId="0"/>
    <xf numFmtId="9" fontId="1" fillId="0" borderId="0" applyFont="0" applyFill="0" applyBorder="0" applyAlignment="0" applyProtection="0"/>
    <xf numFmtId="0" fontId="19"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99">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16" fillId="5" borderId="11" xfId="0" applyFont="1" applyFill="1" applyBorder="1" applyAlignment="1">
      <alignment horizontal="center" vertical="center"/>
    </xf>
    <xf numFmtId="0" fontId="16" fillId="5" borderId="16" xfId="0" applyFont="1" applyFill="1" applyBorder="1" applyAlignment="1">
      <alignment horizontal="center" vertical="center"/>
    </xf>
    <xf numFmtId="0" fontId="14" fillId="5" borderId="2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3" fillId="0" borderId="21" xfId="0" applyFont="1" applyBorder="1" applyAlignment="1">
      <alignment vertical="center" wrapText="1"/>
    </xf>
    <xf numFmtId="0" fontId="4" fillId="0" borderId="0" xfId="0" applyFont="1" applyProtection="1"/>
    <xf numFmtId="0" fontId="4" fillId="0" borderId="0" xfId="0" applyFont="1" applyAlignment="1" applyProtection="1">
      <alignment horizontal="left"/>
    </xf>
    <xf numFmtId="0" fontId="22" fillId="0" borderId="0" xfId="0" applyFont="1" applyProtection="1"/>
    <xf numFmtId="9" fontId="17" fillId="4" borderId="2" xfId="0" applyNumberFormat="1" applyFont="1" applyFill="1" applyBorder="1" applyAlignment="1" applyProtection="1">
      <alignment horizontal="center" vertical="center" wrapText="1"/>
    </xf>
    <xf numFmtId="0" fontId="15" fillId="0" borderId="1" xfId="0" applyFont="1" applyBorder="1" applyAlignment="1" applyProtection="1">
      <alignment horizontal="left" vertical="center" wrapText="1"/>
    </xf>
    <xf numFmtId="165" fontId="18" fillId="7" borderId="1" xfId="0" applyNumberFormat="1" applyFont="1" applyFill="1" applyBorder="1" applyAlignment="1" applyProtection="1">
      <alignment horizontal="center" vertical="center" wrapText="1"/>
    </xf>
    <xf numFmtId="0" fontId="24" fillId="0" borderId="0" xfId="0" applyFont="1"/>
    <xf numFmtId="0" fontId="24" fillId="8" borderId="0" xfId="0" applyFont="1" applyFill="1"/>
    <xf numFmtId="0" fontId="4" fillId="8" borderId="0" xfId="0" applyFont="1" applyFill="1" applyProtection="1"/>
    <xf numFmtId="0" fontId="13" fillId="8" borderId="0" xfId="0" applyFont="1" applyFill="1" applyAlignment="1" applyProtection="1">
      <alignment vertical="center"/>
    </xf>
    <xf numFmtId="0" fontId="13" fillId="8" borderId="0" xfId="0" applyFont="1" applyFill="1" applyAlignment="1" applyProtection="1">
      <alignment horizontal="left" vertical="center"/>
    </xf>
    <xf numFmtId="0" fontId="20" fillId="8" borderId="0" xfId="0" applyFont="1" applyFill="1" applyBorder="1" applyAlignment="1" applyProtection="1">
      <alignment vertical="top" wrapText="1"/>
    </xf>
    <xf numFmtId="0" fontId="13" fillId="8" borderId="1" xfId="0" applyFont="1" applyFill="1" applyBorder="1" applyAlignment="1" applyProtection="1">
      <alignment vertical="center"/>
    </xf>
    <xf numFmtId="0" fontId="23" fillId="9" borderId="0" xfId="0" applyFont="1" applyFill="1"/>
    <xf numFmtId="0" fontId="28" fillId="8" borderId="0" xfId="0" applyFont="1" applyFill="1"/>
    <xf numFmtId="0" fontId="11" fillId="8" borderId="37" xfId="0" applyFont="1" applyFill="1" applyBorder="1" applyAlignment="1">
      <alignment horizontal="center" vertical="center"/>
    </xf>
    <xf numFmtId="0" fontId="28" fillId="8" borderId="46" xfId="0" applyFont="1" applyFill="1" applyBorder="1"/>
    <xf numFmtId="0" fontId="28" fillId="8" borderId="0" xfId="0" applyFont="1" applyFill="1" applyBorder="1"/>
    <xf numFmtId="0" fontId="28" fillId="8" borderId="47" xfId="0" applyFont="1" applyFill="1" applyBorder="1"/>
    <xf numFmtId="0" fontId="28" fillId="8" borderId="37" xfId="0" applyFont="1" applyFill="1" applyBorder="1" applyAlignment="1">
      <alignment horizontal="center" vertical="center"/>
    </xf>
    <xf numFmtId="0" fontId="28" fillId="0" borderId="46" xfId="0" applyFont="1" applyBorder="1"/>
    <xf numFmtId="0" fontId="11" fillId="8" borderId="39" xfId="0" applyFont="1" applyFill="1" applyBorder="1" applyAlignment="1">
      <alignment horizontal="center" wrapText="1"/>
    </xf>
    <xf numFmtId="0" fontId="11" fillId="8" borderId="16" xfId="0" applyFont="1" applyFill="1" applyBorder="1" applyAlignment="1">
      <alignment horizontal="center" wrapText="1"/>
    </xf>
    <xf numFmtId="0" fontId="11" fillId="8" borderId="39"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29" fillId="9" borderId="0" xfId="0" applyFont="1" applyFill="1"/>
    <xf numFmtId="0" fontId="13" fillId="8"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3" xfId="0" applyFont="1" applyBorder="1" applyProtection="1"/>
    <xf numFmtId="0" fontId="13" fillId="0" borderId="43" xfId="0" applyFont="1" applyBorder="1" applyAlignment="1" applyProtection="1">
      <alignment horizontal="center"/>
    </xf>
    <xf numFmtId="0" fontId="13" fillId="0" borderId="46" xfId="0" applyFont="1" applyBorder="1" applyProtection="1"/>
    <xf numFmtId="0" fontId="13" fillId="0" borderId="47" xfId="0" applyFont="1" applyBorder="1" applyAlignment="1" applyProtection="1">
      <alignment horizontal="center"/>
    </xf>
    <xf numFmtId="0" fontId="13" fillId="0" borderId="42" xfId="0" applyFont="1" applyBorder="1" applyProtection="1"/>
    <xf numFmtId="0" fontId="13" fillId="0" borderId="40" xfId="0" applyFont="1" applyBorder="1" applyAlignment="1" applyProtection="1">
      <alignment horizontal="center" vertical="center"/>
    </xf>
    <xf numFmtId="0" fontId="13" fillId="8" borderId="0" xfId="0" applyFont="1" applyFill="1" applyBorder="1" applyProtection="1"/>
    <xf numFmtId="0" fontId="31" fillId="8" borderId="0" xfId="0" applyFont="1" applyFill="1" applyBorder="1" applyAlignment="1" applyProtection="1">
      <alignment horizontal="left" vertical="center" wrapText="1"/>
    </xf>
    <xf numFmtId="0" fontId="13" fillId="8" borderId="0" xfId="0" applyFont="1" applyFill="1" applyBorder="1" applyAlignment="1" applyProtection="1">
      <alignment horizontal="center"/>
    </xf>
    <xf numFmtId="0" fontId="13" fillId="8" borderId="0" xfId="0" applyFont="1" applyFill="1" applyAlignment="1" applyProtection="1">
      <alignment horizontal="left"/>
    </xf>
    <xf numFmtId="0" fontId="18" fillId="0" borderId="1" xfId="0" applyFont="1" applyBorder="1" applyAlignment="1" applyProtection="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5" fillId="0" borderId="4" xfId="0" applyFont="1" applyBorder="1" applyAlignment="1">
      <alignment horizontal="center" vertical="center" wrapText="1"/>
    </xf>
    <xf numFmtId="165" fontId="13" fillId="8" borderId="0" xfId="0" applyNumberFormat="1" applyFont="1" applyFill="1" applyAlignment="1" applyProtection="1">
      <alignment horizontal="center" vertical="center"/>
    </xf>
    <xf numFmtId="165" fontId="34" fillId="8" borderId="1" xfId="0" applyNumberFormat="1"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33" fillId="8" borderId="1" xfId="0" applyFont="1" applyFill="1" applyBorder="1" applyAlignment="1" applyProtection="1">
      <alignment horizontal="center" vertical="center"/>
    </xf>
    <xf numFmtId="0" fontId="29" fillId="8" borderId="0" xfId="0" applyFont="1" applyFill="1" applyBorder="1" applyAlignment="1">
      <alignment horizontal="center" vertical="center" wrapText="1"/>
    </xf>
    <xf numFmtId="0" fontId="29" fillId="8" borderId="47" xfId="0" applyFont="1" applyFill="1" applyBorder="1" applyAlignment="1">
      <alignment horizontal="center" vertical="center" wrapText="1"/>
    </xf>
    <xf numFmtId="0" fontId="18" fillId="0" borderId="1" xfId="0" applyFont="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5" fillId="0" borderId="1" xfId="0" applyFont="1" applyBorder="1" applyAlignment="1" applyProtection="1">
      <alignment horizontal="justify" vertical="center" wrapText="1"/>
    </xf>
    <xf numFmtId="0" fontId="11" fillId="8" borderId="11" xfId="0" applyFont="1" applyFill="1" applyBorder="1" applyAlignment="1">
      <alignment horizontal="center" vertical="center" wrapText="1"/>
    </xf>
    <xf numFmtId="0" fontId="38" fillId="10" borderId="37" xfId="0" applyFont="1" applyFill="1" applyBorder="1" applyAlignment="1" applyProtection="1">
      <alignment vertical="center" wrapText="1"/>
    </xf>
    <xf numFmtId="164" fontId="37" fillId="10" borderId="37" xfId="0" applyNumberFormat="1" applyFont="1" applyFill="1" applyBorder="1" applyAlignment="1" applyProtection="1">
      <alignment horizontal="center" vertical="center" wrapText="1"/>
    </xf>
    <xf numFmtId="9" fontId="38" fillId="10" borderId="37" xfId="1" applyFont="1" applyFill="1" applyBorder="1" applyAlignment="1" applyProtection="1">
      <alignment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28" fillId="8" borderId="44" xfId="0" applyFont="1" applyFill="1" applyBorder="1" applyAlignment="1">
      <alignment horizontal="center" vertical="center"/>
    </xf>
    <xf numFmtId="0" fontId="28" fillId="8" borderId="45" xfId="0" applyFont="1" applyFill="1" applyBorder="1" applyAlignment="1">
      <alignment horizontal="center" vertical="center"/>
    </xf>
    <xf numFmtId="0" fontId="28" fillId="8" borderId="5" xfId="0" applyFont="1" applyFill="1" applyBorder="1" applyAlignment="1">
      <alignment horizontal="left" vertical="center" wrapText="1"/>
    </xf>
    <xf numFmtId="0" fontId="28" fillId="8" borderId="32" xfId="0" applyFont="1" applyFill="1" applyBorder="1" applyAlignment="1">
      <alignment horizontal="left" vertical="center" wrapText="1"/>
    </xf>
    <xf numFmtId="0" fontId="28" fillId="8" borderId="51" xfId="0" applyFont="1" applyFill="1" applyBorder="1" applyAlignment="1">
      <alignment horizontal="left" vertical="center" wrapText="1"/>
    </xf>
    <xf numFmtId="0" fontId="28" fillId="8" borderId="49" xfId="0" applyFont="1" applyFill="1" applyBorder="1" applyAlignment="1">
      <alignment horizontal="left" vertical="center" wrapText="1"/>
    </xf>
    <xf numFmtId="0" fontId="28" fillId="8" borderId="20" xfId="0" applyFont="1" applyFill="1" applyBorder="1" applyAlignment="1">
      <alignment horizontal="left" vertical="center" wrapText="1"/>
    </xf>
    <xf numFmtId="0" fontId="28" fillId="8" borderId="48" xfId="0" applyFont="1" applyFill="1" applyBorder="1" applyAlignment="1">
      <alignment horizontal="left" vertical="center" wrapText="1"/>
    </xf>
    <xf numFmtId="0" fontId="28" fillId="8" borderId="7" xfId="0" applyFont="1" applyFill="1" applyBorder="1" applyAlignment="1">
      <alignment horizontal="left" vertical="center" wrapText="1"/>
    </xf>
    <xf numFmtId="0" fontId="28" fillId="8" borderId="26" xfId="0" applyFont="1" applyFill="1" applyBorder="1" applyAlignment="1">
      <alignment horizontal="left" vertical="center" wrapText="1"/>
    </xf>
    <xf numFmtId="0" fontId="28" fillId="8" borderId="52" xfId="0" applyFont="1" applyFill="1" applyBorder="1" applyAlignment="1">
      <alignment horizontal="left" vertical="center" wrapText="1"/>
    </xf>
    <xf numFmtId="0" fontId="28" fillId="8" borderId="53" xfId="0" applyFont="1" applyFill="1" applyBorder="1" applyAlignment="1">
      <alignment horizontal="left" vertical="center" wrapText="1"/>
    </xf>
    <xf numFmtId="0" fontId="28" fillId="8" borderId="38" xfId="0" applyFont="1" applyFill="1" applyBorder="1" applyAlignment="1">
      <alignment horizontal="left" vertical="center" wrapText="1"/>
    </xf>
    <xf numFmtId="0" fontId="28" fillId="8" borderId="40" xfId="0" applyFont="1" applyFill="1" applyBorder="1" applyAlignment="1">
      <alignment horizontal="left" vertical="center" wrapText="1"/>
    </xf>
    <xf numFmtId="0" fontId="29" fillId="8" borderId="33" xfId="0" applyFont="1" applyFill="1" applyBorder="1" applyAlignment="1">
      <alignment horizontal="left" vertical="center" wrapText="1"/>
    </xf>
    <xf numFmtId="0" fontId="29" fillId="8" borderId="41" xfId="0" applyFont="1" applyFill="1" applyBorder="1" applyAlignment="1">
      <alignment horizontal="left" vertical="center" wrapText="1"/>
    </xf>
    <xf numFmtId="0" fontId="29" fillId="8" borderId="43" xfId="0" applyFont="1" applyFill="1" applyBorder="1" applyAlignment="1">
      <alignment horizontal="left" vertical="center" wrapText="1"/>
    </xf>
    <xf numFmtId="0" fontId="29" fillId="8" borderId="42" xfId="0" applyFont="1" applyFill="1" applyBorder="1" applyAlignment="1">
      <alignment horizontal="left" vertical="center" wrapText="1"/>
    </xf>
    <xf numFmtId="0" fontId="29" fillId="8" borderId="38" xfId="0" applyFont="1" applyFill="1" applyBorder="1" applyAlignment="1">
      <alignment horizontal="left" vertical="center" wrapText="1"/>
    </xf>
    <xf numFmtId="0" fontId="29" fillId="8" borderId="40" xfId="0" applyFont="1" applyFill="1" applyBorder="1" applyAlignment="1">
      <alignment horizontal="left" vertical="center" wrapText="1"/>
    </xf>
    <xf numFmtId="0" fontId="29" fillId="8" borderId="17" xfId="0" applyFont="1" applyFill="1" applyBorder="1" applyAlignment="1">
      <alignment horizontal="left" vertical="center" wrapText="1"/>
    </xf>
    <xf numFmtId="0" fontId="29" fillId="8" borderId="18" xfId="0" applyFont="1" applyFill="1" applyBorder="1" applyAlignment="1">
      <alignment horizontal="left" vertical="center" wrapText="1"/>
    </xf>
    <xf numFmtId="0" fontId="29" fillId="8" borderId="19" xfId="0" applyFont="1" applyFill="1" applyBorder="1" applyAlignment="1">
      <alignment horizontal="left" vertical="center" wrapText="1"/>
    </xf>
    <xf numFmtId="0" fontId="29" fillId="8" borderId="54"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9" fillId="8" borderId="52"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35" fillId="8" borderId="0" xfId="0" applyFont="1" applyFill="1" applyAlignment="1">
      <alignment horizontal="center"/>
    </xf>
    <xf numFmtId="0" fontId="21" fillId="10" borderId="0" xfId="0" applyFont="1" applyFill="1" applyAlignment="1">
      <alignment horizontal="center" vertical="center"/>
    </xf>
    <xf numFmtId="0" fontId="29" fillId="8" borderId="33" xfId="0" applyFont="1" applyFill="1" applyBorder="1" applyAlignment="1">
      <alignment horizontal="center" vertical="center" wrapText="1"/>
    </xf>
    <xf numFmtId="0" fontId="29" fillId="8" borderId="41"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8" borderId="46"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4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0" fillId="6" borderId="37" xfId="0" applyFont="1" applyFill="1" applyBorder="1" applyAlignment="1">
      <alignment horizontal="left" vertical="top"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6" fillId="6" borderId="4" xfId="0" applyFont="1" applyFill="1" applyBorder="1" applyAlignment="1">
      <alignment vertical="center" wrapText="1"/>
    </xf>
    <xf numFmtId="0" fontId="16" fillId="6" borderId="1" xfId="0" applyFont="1" applyFill="1" applyBorder="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0" fillId="4" borderId="41"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0" fontId="13" fillId="0" borderId="0" xfId="0" applyFont="1" applyBorder="1" applyAlignment="1" applyProtection="1">
      <alignment horizontal="left"/>
    </xf>
    <xf numFmtId="0" fontId="25" fillId="10" borderId="17" xfId="0" applyFont="1" applyFill="1" applyBorder="1" applyAlignment="1" applyProtection="1">
      <alignment horizontal="center" vertical="center" wrapText="1"/>
    </xf>
    <xf numFmtId="0" fontId="25" fillId="10" borderId="18" xfId="0" applyFont="1" applyFill="1" applyBorder="1" applyAlignment="1" applyProtection="1">
      <alignment horizontal="center" vertical="center" wrapText="1"/>
    </xf>
    <xf numFmtId="0" fontId="25" fillId="10" borderId="19" xfId="0" applyFont="1" applyFill="1" applyBorder="1" applyAlignment="1" applyProtection="1">
      <alignment horizontal="center" vertical="center" wrapText="1"/>
    </xf>
    <xf numFmtId="0" fontId="21" fillId="10" borderId="17" xfId="0" applyFont="1" applyFill="1" applyBorder="1" applyAlignment="1" applyProtection="1">
      <alignment horizontal="center" vertical="top" wrapText="1"/>
    </xf>
    <xf numFmtId="0" fontId="21" fillId="10" borderId="18" xfId="0" applyFont="1" applyFill="1" applyBorder="1" applyAlignment="1" applyProtection="1">
      <alignment horizontal="center" vertical="top" wrapText="1"/>
    </xf>
    <xf numFmtId="0" fontId="21" fillId="10" borderId="19" xfId="0" applyFont="1" applyFill="1" applyBorder="1" applyAlignment="1" applyProtection="1">
      <alignment horizontal="center" vertical="top" wrapText="1"/>
    </xf>
    <xf numFmtId="0" fontId="13" fillId="0" borderId="41" xfId="0" applyFont="1" applyBorder="1" applyAlignment="1" applyProtection="1">
      <alignment horizontal="left" vertical="center" wrapText="1"/>
    </xf>
    <xf numFmtId="0" fontId="13" fillId="0" borderId="38" xfId="0" applyFont="1" applyBorder="1" applyAlignment="1" applyProtection="1">
      <alignment horizontal="left" vertical="center" wrapText="1"/>
    </xf>
    <xf numFmtId="0" fontId="13" fillId="0" borderId="38" xfId="0" applyFont="1" applyBorder="1" applyAlignment="1" applyProtection="1">
      <alignment horizontal="left" vertical="center"/>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36"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34"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35" xfId="0" applyFont="1" applyFill="1" applyBorder="1" applyAlignment="1" applyProtection="1">
      <alignment horizontal="center" vertical="center" wrapText="1"/>
    </xf>
    <xf numFmtId="0" fontId="36" fillId="10" borderId="1" xfId="0" applyFont="1" applyFill="1" applyBorder="1" applyAlignment="1" applyProtection="1">
      <alignment horizontal="center" vertical="center" wrapText="1"/>
    </xf>
    <xf numFmtId="164" fontId="10" fillId="0" borderId="1" xfId="0" applyNumberFormat="1" applyFont="1" applyBorder="1" applyAlignment="1" applyProtection="1">
      <alignment horizontal="center" vertical="center"/>
    </xf>
    <xf numFmtId="0" fontId="13" fillId="0" borderId="1" xfId="0" applyFont="1" applyBorder="1" applyAlignment="1" applyProtection="1">
      <alignment horizontal="center"/>
    </xf>
    <xf numFmtId="0" fontId="37" fillId="10"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18" fillId="0" borderId="1" xfId="0" applyFont="1" applyBorder="1" applyAlignment="1" applyProtection="1">
      <alignment horizontal="center" vertical="center" wrapText="1"/>
    </xf>
    <xf numFmtId="9" fontId="17" fillId="0" borderId="2" xfId="0" applyNumberFormat="1" applyFont="1" applyFill="1" applyBorder="1" applyAlignment="1" applyProtection="1">
      <alignment horizontal="center" vertical="center" wrapText="1"/>
    </xf>
    <xf numFmtId="9" fontId="17" fillId="0" borderId="3" xfId="0" applyNumberFormat="1" applyFont="1" applyFill="1" applyBorder="1" applyAlignment="1" applyProtection="1">
      <alignment horizontal="center" vertical="center" wrapText="1"/>
    </xf>
    <xf numFmtId="9" fontId="17" fillId="0" borderId="4" xfId="0" applyNumberFormat="1" applyFont="1" applyFill="1" applyBorder="1" applyAlignment="1" applyProtection="1">
      <alignment horizontal="center" vertical="center" wrapText="1"/>
    </xf>
    <xf numFmtId="164" fontId="10" fillId="0" borderId="2" xfId="0" applyNumberFormat="1" applyFont="1" applyBorder="1" applyAlignment="1" applyProtection="1">
      <alignment horizontal="center" vertical="center"/>
    </xf>
    <xf numFmtId="164" fontId="10" fillId="0" borderId="3" xfId="0" applyNumberFormat="1" applyFont="1" applyBorder="1" applyAlignment="1" applyProtection="1">
      <alignment horizontal="center" vertical="center"/>
    </xf>
    <xf numFmtId="164" fontId="10" fillId="0" borderId="4" xfId="0" applyNumberFormat="1" applyFont="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38" fillId="10" borderId="17" xfId="0" applyFont="1" applyFill="1" applyBorder="1" applyAlignment="1" applyProtection="1">
      <alignment horizontal="center" vertical="center" wrapText="1"/>
    </xf>
    <xf numFmtId="0" fontId="38" fillId="10" borderId="18" xfId="0" applyFont="1" applyFill="1" applyBorder="1" applyAlignment="1" applyProtection="1">
      <alignment horizontal="center" vertical="center" wrapText="1"/>
    </xf>
    <xf numFmtId="0" fontId="38" fillId="10" borderId="19" xfId="0" applyFont="1" applyFill="1" applyBorder="1" applyAlignment="1" applyProtection="1">
      <alignment horizontal="center" vertical="center" wrapText="1"/>
    </xf>
    <xf numFmtId="0" fontId="32" fillId="8" borderId="1" xfId="0" applyFont="1" applyFill="1" applyBorder="1" applyAlignment="1" applyProtection="1">
      <alignment horizontal="center" vertical="center"/>
    </xf>
    <xf numFmtId="0" fontId="33" fillId="8" borderId="1" xfId="0" applyFont="1" applyFill="1" applyBorder="1" applyAlignment="1" applyProtection="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67CC"/>
      <color rgb="FF65A17B"/>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60960</xdr:rowOff>
    </xdr:from>
    <xdr:to>
      <xdr:col>4</xdr:col>
      <xdr:colOff>520700</xdr:colOff>
      <xdr:row>1</xdr:row>
      <xdr:rowOff>498892</xdr:rowOff>
    </xdr:to>
    <xdr:pic>
      <xdr:nvPicPr>
        <xdr:cNvPr id="3" name="Imagen 2"/>
        <xdr:cNvPicPr>
          <a:picLocks noChangeAspect="1"/>
        </xdr:cNvPicPr>
      </xdr:nvPicPr>
      <xdr:blipFill rotWithShape="1">
        <a:blip xmlns:r="http://schemas.openxmlformats.org/officeDocument/2006/relationships" r:embed="rId1"/>
        <a:srcRect t="22870" b="26916"/>
        <a:stretch/>
      </xdr:blipFill>
      <xdr:spPr>
        <a:xfrm>
          <a:off x="215900" y="60960"/>
          <a:ext cx="3556000" cy="641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60645</xdr:colOff>
      <xdr:row>0</xdr:row>
      <xdr:rowOff>118330</xdr:rowOff>
    </xdr:from>
    <xdr:to>
      <xdr:col>3</xdr:col>
      <xdr:colOff>1358900</xdr:colOff>
      <xdr:row>0</xdr:row>
      <xdr:rowOff>754382</xdr:rowOff>
    </xdr:to>
    <xdr:pic>
      <xdr:nvPicPr>
        <xdr:cNvPr id="3" name="Imagen 2"/>
        <xdr:cNvPicPr>
          <a:picLocks noChangeAspect="1"/>
        </xdr:cNvPicPr>
      </xdr:nvPicPr>
      <xdr:blipFill rotWithShape="1">
        <a:blip xmlns:r="http://schemas.openxmlformats.org/officeDocument/2006/relationships" r:embed="rId1"/>
        <a:srcRect t="22870" b="26916"/>
        <a:stretch/>
      </xdr:blipFill>
      <xdr:spPr>
        <a:xfrm>
          <a:off x="251145" y="118330"/>
          <a:ext cx="3482655" cy="6360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141" t="s">
        <v>0</v>
      </c>
      <c r="C2" s="141"/>
      <c r="D2" s="141"/>
      <c r="E2" s="141"/>
      <c r="F2" s="141"/>
      <c r="G2" s="141"/>
      <c r="H2" s="141"/>
      <c r="I2" s="141"/>
    </row>
    <row r="3" spans="1:9" x14ac:dyDescent="0.25">
      <c r="B3" s="151" t="s">
        <v>1</v>
      </c>
      <c r="C3" s="151"/>
      <c r="D3" s="151"/>
      <c r="E3" s="151"/>
      <c r="F3" s="151"/>
      <c r="G3" s="151"/>
      <c r="H3" s="151"/>
      <c r="I3" s="151"/>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145" t="s">
        <v>11</v>
      </c>
      <c r="D9" s="5" t="s">
        <v>12</v>
      </c>
      <c r="E9" s="20"/>
      <c r="F9" s="7"/>
      <c r="I9" s="8"/>
    </row>
    <row r="10" spans="1:9" x14ac:dyDescent="0.25">
      <c r="C10" s="145"/>
      <c r="D10" s="5" t="s">
        <v>13</v>
      </c>
      <c r="E10" s="20"/>
    </row>
    <row r="12" spans="1:9" x14ac:dyDescent="0.25">
      <c r="A12" s="146" t="s">
        <v>14</v>
      </c>
      <c r="B12" s="147"/>
      <c r="C12" s="147"/>
      <c r="D12" s="147"/>
      <c r="E12" s="147"/>
      <c r="F12" s="147"/>
      <c r="G12" s="147"/>
      <c r="H12" s="147"/>
      <c r="I12" s="148"/>
    </row>
    <row r="13" spans="1:9" x14ac:dyDescent="0.25">
      <c r="A13" s="146" t="s">
        <v>15</v>
      </c>
      <c r="B13" s="147"/>
      <c r="C13" s="147"/>
      <c r="D13" s="147"/>
      <c r="E13" s="147"/>
      <c r="F13" s="147"/>
      <c r="G13" s="147"/>
      <c r="H13" s="147"/>
      <c r="I13" s="148"/>
    </row>
    <row r="14" spans="1:9" x14ac:dyDescent="0.25">
      <c r="A14" s="152"/>
      <c r="B14" s="153"/>
      <c r="C14" s="153"/>
      <c r="D14" s="153"/>
      <c r="E14" s="153"/>
      <c r="F14" s="153"/>
      <c r="G14" s="154"/>
      <c r="H14" s="143" t="s">
        <v>16</v>
      </c>
      <c r="I14" s="144"/>
    </row>
    <row r="15" spans="1:9" ht="28.5" x14ac:dyDescent="0.25">
      <c r="A15" s="99" t="s">
        <v>17</v>
      </c>
      <c r="B15" s="22" t="s">
        <v>18</v>
      </c>
      <c r="C15" s="35" t="s">
        <v>19</v>
      </c>
      <c r="D15" s="22" t="s">
        <v>20</v>
      </c>
      <c r="E15" s="99" t="s">
        <v>21</v>
      </c>
      <c r="F15" s="99" t="s">
        <v>22</v>
      </c>
      <c r="G15" s="49" t="s">
        <v>23</v>
      </c>
      <c r="H15" s="99" t="s">
        <v>24</v>
      </c>
      <c r="I15" s="99" t="s">
        <v>25</v>
      </c>
    </row>
    <row r="16" spans="1:9" ht="30" x14ac:dyDescent="0.25">
      <c r="A16" s="149" t="s">
        <v>26</v>
      </c>
      <c r="B16" s="150">
        <v>0.3</v>
      </c>
      <c r="C16" s="142" t="s">
        <v>27</v>
      </c>
      <c r="D16" s="10" t="s">
        <v>28</v>
      </c>
      <c r="E16" s="128">
        <v>4</v>
      </c>
      <c r="F16" s="128" t="s">
        <v>29</v>
      </c>
      <c r="G16" s="142" t="s">
        <v>30</v>
      </c>
      <c r="H16" s="128"/>
      <c r="I16" s="131"/>
    </row>
    <row r="17" spans="1:9" ht="56.25" customHeight="1" x14ac:dyDescent="0.25">
      <c r="A17" s="149"/>
      <c r="B17" s="149"/>
      <c r="C17" s="142"/>
      <c r="D17" s="11" t="s">
        <v>31</v>
      </c>
      <c r="E17" s="129"/>
      <c r="F17" s="129"/>
      <c r="G17" s="142"/>
      <c r="H17" s="129"/>
      <c r="I17" s="131"/>
    </row>
    <row r="18" spans="1:9" ht="25.5" customHeight="1" x14ac:dyDescent="0.25">
      <c r="A18" s="149"/>
      <c r="B18" s="149"/>
      <c r="C18" s="142"/>
      <c r="D18" s="11" t="s">
        <v>32</v>
      </c>
      <c r="E18" s="129"/>
      <c r="F18" s="129"/>
      <c r="G18" s="142"/>
      <c r="H18" s="129"/>
      <c r="I18" s="131"/>
    </row>
    <row r="19" spans="1:9" ht="49.5" customHeight="1" x14ac:dyDescent="0.25">
      <c r="A19" s="149"/>
      <c r="B19" s="149"/>
      <c r="C19" s="142"/>
      <c r="D19" s="11" t="s">
        <v>33</v>
      </c>
      <c r="E19" s="130"/>
      <c r="F19" s="130"/>
      <c r="G19" s="142"/>
      <c r="H19" s="130"/>
      <c r="I19" s="131"/>
    </row>
    <row r="20" spans="1:9" ht="82.5" customHeight="1" x14ac:dyDescent="0.25">
      <c r="A20" s="138" t="s">
        <v>34</v>
      </c>
      <c r="B20" s="135">
        <v>0.3</v>
      </c>
      <c r="C20" s="128" t="s">
        <v>35</v>
      </c>
      <c r="D20" s="11" t="s">
        <v>36</v>
      </c>
      <c r="E20" s="128">
        <v>20</v>
      </c>
      <c r="F20" s="128" t="s">
        <v>37</v>
      </c>
      <c r="G20" s="98" t="s">
        <v>38</v>
      </c>
      <c r="H20" s="128"/>
      <c r="I20" s="132"/>
    </row>
    <row r="21" spans="1:9" ht="68.25" customHeight="1" x14ac:dyDescent="0.25">
      <c r="A21" s="139"/>
      <c r="B21" s="136"/>
      <c r="C21" s="129"/>
      <c r="D21" s="11" t="s">
        <v>39</v>
      </c>
      <c r="E21" s="129"/>
      <c r="F21" s="129"/>
      <c r="G21" s="98" t="s">
        <v>40</v>
      </c>
      <c r="H21" s="129"/>
      <c r="I21" s="133"/>
    </row>
    <row r="22" spans="1:9" ht="66" customHeight="1" x14ac:dyDescent="0.25">
      <c r="A22" s="140"/>
      <c r="B22" s="137"/>
      <c r="C22" s="130"/>
      <c r="D22" s="11" t="s">
        <v>41</v>
      </c>
      <c r="E22" s="130"/>
      <c r="F22" s="130"/>
      <c r="G22" s="98" t="s">
        <v>42</v>
      </c>
      <c r="H22" s="130"/>
      <c r="I22" s="134"/>
    </row>
    <row r="23" spans="1:9" ht="97.5" customHeight="1" x14ac:dyDescent="0.25">
      <c r="A23" s="138" t="s">
        <v>43</v>
      </c>
      <c r="B23" s="135">
        <v>0.4</v>
      </c>
      <c r="C23" s="128" t="s">
        <v>44</v>
      </c>
      <c r="D23" s="11" t="s">
        <v>45</v>
      </c>
      <c r="E23" s="128">
        <v>15</v>
      </c>
      <c r="F23" s="128" t="s">
        <v>29</v>
      </c>
      <c r="G23" s="128" t="s">
        <v>42</v>
      </c>
      <c r="H23" s="128"/>
      <c r="I23" s="132"/>
    </row>
    <row r="24" spans="1:9" ht="55.5" customHeight="1" x14ac:dyDescent="0.25">
      <c r="A24" s="139"/>
      <c r="B24" s="136"/>
      <c r="C24" s="129"/>
      <c r="D24" s="11" t="s">
        <v>46</v>
      </c>
      <c r="E24" s="129"/>
      <c r="F24" s="129"/>
      <c r="G24" s="129"/>
      <c r="H24" s="129"/>
      <c r="I24" s="133"/>
    </row>
    <row r="25" spans="1:9" ht="55.5" customHeight="1" x14ac:dyDescent="0.25">
      <c r="A25" s="140"/>
      <c r="B25" s="137"/>
      <c r="C25" s="130"/>
      <c r="D25" s="11" t="s">
        <v>47</v>
      </c>
      <c r="E25" s="130"/>
      <c r="F25" s="130"/>
      <c r="G25" s="130"/>
      <c r="H25" s="130"/>
      <c r="I25" s="134"/>
    </row>
    <row r="26" spans="1:9" x14ac:dyDescent="0.25">
      <c r="A26" s="99" t="s">
        <v>48</v>
      </c>
      <c r="B26" s="12">
        <f>SUM(B16:B25)</f>
        <v>1</v>
      </c>
      <c r="C26" s="5"/>
      <c r="D26" s="5"/>
      <c r="E26" s="5"/>
      <c r="F26" s="11"/>
      <c r="G26" s="5"/>
      <c r="H26" s="5"/>
      <c r="I26" s="5"/>
    </row>
    <row r="27" spans="1:9" ht="4.5" customHeight="1" thickBot="1" x14ac:dyDescent="0.3">
      <c r="A27" s="13"/>
    </row>
    <row r="28" spans="1:9" ht="27" customHeight="1" x14ac:dyDescent="0.25">
      <c r="A28" s="13"/>
      <c r="C28" s="123"/>
      <c r="D28" s="124"/>
      <c r="E28" s="104"/>
      <c r="F28" s="126"/>
      <c r="G28" s="127"/>
      <c r="H28" s="24"/>
    </row>
    <row r="29" spans="1:9" ht="15.75" thickBot="1" x14ac:dyDescent="0.3">
      <c r="A29" s="13"/>
      <c r="C29" s="121" t="s">
        <v>49</v>
      </c>
      <c r="D29" s="122"/>
      <c r="E29" s="103"/>
      <c r="F29" s="122" t="s">
        <v>50</v>
      </c>
      <c r="G29" s="125"/>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SheetLayoutView="100" workbookViewId="0">
      <selection activeCell="M10" sqref="M10"/>
    </sheetView>
  </sheetViews>
  <sheetFormatPr baseColWidth="10" defaultColWidth="10.85546875" defaultRowHeight="15.75" x14ac:dyDescent="0.25"/>
  <cols>
    <col min="1" max="1" width="2.85546875" style="63" customWidth="1"/>
    <col min="2" max="2" width="18.140625" style="63" customWidth="1"/>
    <col min="3" max="6" width="10.85546875" style="63"/>
    <col min="7" max="7" width="17.85546875" style="63" customWidth="1"/>
    <col min="8" max="8" width="3.140625" style="63" customWidth="1"/>
    <col min="9" max="9" width="3.42578125" style="63" customWidth="1"/>
    <col min="10" max="10" width="37.85546875" style="63" customWidth="1"/>
    <col min="11" max="11" width="15.28515625" style="63" customWidth="1"/>
    <col min="12" max="14" width="10.85546875" style="63"/>
    <col min="15" max="15" width="11.42578125" style="63" customWidth="1"/>
    <col min="16" max="17" width="10.85546875" style="63"/>
    <col min="18" max="18" width="17.85546875" style="63" customWidth="1"/>
    <col min="19" max="19" width="3.28515625" style="63" customWidth="1"/>
    <col min="20" max="16384" width="10.85546875" style="63"/>
  </cols>
  <sheetData>
    <row r="1" spans="1:11" x14ac:dyDescent="0.25">
      <c r="A1" s="64"/>
      <c r="B1" s="64"/>
      <c r="C1" s="64"/>
      <c r="D1" s="64"/>
      <c r="E1" s="64"/>
      <c r="F1" s="64"/>
      <c r="G1" s="64"/>
      <c r="H1" s="64"/>
      <c r="I1" s="64"/>
      <c r="J1" s="64"/>
    </row>
    <row r="2" spans="1:11" ht="44.1" customHeight="1" x14ac:dyDescent="0.25">
      <c r="A2" s="64"/>
      <c r="B2" s="64"/>
      <c r="C2" s="64"/>
      <c r="D2" s="64"/>
      <c r="E2" s="64"/>
      <c r="F2" s="64"/>
      <c r="G2" s="64"/>
      <c r="H2" s="64"/>
      <c r="I2" s="64"/>
      <c r="J2" s="64"/>
    </row>
    <row r="3" spans="1:11" ht="18.95" customHeight="1" x14ac:dyDescent="0.3">
      <c r="A3" s="64"/>
      <c r="B3" s="183" t="s">
        <v>171</v>
      </c>
      <c r="C3" s="183"/>
      <c r="D3" s="183"/>
      <c r="E3" s="183"/>
      <c r="F3" s="183"/>
      <c r="G3" s="183"/>
      <c r="H3" s="183"/>
      <c r="I3" s="183"/>
      <c r="J3" s="183"/>
    </row>
    <row r="4" spans="1:11" ht="24.75" customHeight="1" x14ac:dyDescent="0.25">
      <c r="A4" s="64"/>
      <c r="B4" s="184" t="s">
        <v>51</v>
      </c>
      <c r="C4" s="184"/>
      <c r="D4" s="184"/>
      <c r="E4" s="184"/>
      <c r="F4" s="184"/>
      <c r="G4" s="184"/>
      <c r="H4" s="184"/>
      <c r="I4" s="184"/>
      <c r="J4" s="184"/>
      <c r="K4" s="70"/>
    </row>
    <row r="5" spans="1:11" ht="16.5" thickBot="1" x14ac:dyDescent="0.3">
      <c r="A5" s="64"/>
      <c r="B5" s="71"/>
      <c r="C5" s="71"/>
      <c r="D5" s="71"/>
      <c r="E5" s="71"/>
      <c r="F5" s="71"/>
      <c r="G5" s="71"/>
      <c r="H5" s="71"/>
      <c r="I5" s="71"/>
      <c r="J5" s="71"/>
      <c r="K5" s="70"/>
    </row>
    <row r="6" spans="1:11" x14ac:dyDescent="0.25">
      <c r="A6" s="71"/>
      <c r="B6" s="185" t="s">
        <v>52</v>
      </c>
      <c r="C6" s="186"/>
      <c r="D6" s="186"/>
      <c r="E6" s="186"/>
      <c r="F6" s="186"/>
      <c r="G6" s="186"/>
      <c r="H6" s="186"/>
      <c r="I6" s="186"/>
      <c r="J6" s="187"/>
      <c r="K6" s="70"/>
    </row>
    <row r="7" spans="1:11" ht="66.95" customHeight="1" x14ac:dyDescent="0.25">
      <c r="A7" s="71"/>
      <c r="B7" s="188"/>
      <c r="C7" s="189"/>
      <c r="D7" s="189"/>
      <c r="E7" s="189"/>
      <c r="F7" s="189"/>
      <c r="G7" s="189"/>
      <c r="H7" s="189"/>
      <c r="I7" s="189"/>
      <c r="J7" s="190"/>
      <c r="K7" s="70"/>
    </row>
    <row r="8" spans="1:11" ht="35.25" customHeight="1" thickBot="1" x14ac:dyDescent="0.3">
      <c r="A8" s="71"/>
      <c r="B8" s="188"/>
      <c r="C8" s="189"/>
      <c r="D8" s="189"/>
      <c r="E8" s="189"/>
      <c r="F8" s="189"/>
      <c r="G8" s="189"/>
      <c r="H8" s="189"/>
      <c r="I8" s="189"/>
      <c r="J8" s="190"/>
      <c r="K8" s="70"/>
    </row>
    <row r="9" spans="1:11" ht="32.25" customHeight="1" thickBot="1" x14ac:dyDescent="0.3">
      <c r="A9" s="71"/>
      <c r="B9" s="73"/>
      <c r="C9" s="191" t="s">
        <v>53</v>
      </c>
      <c r="D9" s="192"/>
      <c r="E9" s="192"/>
      <c r="F9" s="193"/>
      <c r="G9" s="72" t="s">
        <v>54</v>
      </c>
      <c r="H9" s="74"/>
      <c r="I9" s="74"/>
      <c r="J9" s="75"/>
      <c r="K9" s="70"/>
    </row>
    <row r="10" spans="1:11" ht="81.95" customHeight="1" thickBot="1" x14ac:dyDescent="0.3">
      <c r="A10" s="71"/>
      <c r="B10" s="73"/>
      <c r="C10" s="175" t="s">
        <v>55</v>
      </c>
      <c r="D10" s="176"/>
      <c r="E10" s="176"/>
      <c r="F10" s="177"/>
      <c r="G10" s="76">
        <v>5</v>
      </c>
      <c r="H10" s="74"/>
      <c r="I10" s="74"/>
      <c r="J10" s="75"/>
      <c r="K10" s="70"/>
    </row>
    <row r="11" spans="1:11" ht="26.25" customHeight="1" x14ac:dyDescent="0.25">
      <c r="A11" s="71"/>
      <c r="B11" s="73"/>
      <c r="C11" s="169" t="s">
        <v>56</v>
      </c>
      <c r="D11" s="170"/>
      <c r="E11" s="170"/>
      <c r="F11" s="171"/>
      <c r="G11" s="155">
        <v>4</v>
      </c>
      <c r="H11" s="74"/>
      <c r="I11" s="74"/>
      <c r="J11" s="75"/>
      <c r="K11" s="70"/>
    </row>
    <row r="12" spans="1:11" ht="38.25" customHeight="1" thickBot="1" x14ac:dyDescent="0.3">
      <c r="A12" s="71"/>
      <c r="B12" s="73"/>
      <c r="C12" s="172"/>
      <c r="D12" s="173"/>
      <c r="E12" s="173"/>
      <c r="F12" s="174"/>
      <c r="G12" s="156"/>
      <c r="H12" s="74"/>
      <c r="I12" s="74"/>
      <c r="J12" s="75"/>
      <c r="K12" s="70"/>
    </row>
    <row r="13" spans="1:11" ht="66.75" customHeight="1" x14ac:dyDescent="0.25">
      <c r="A13" s="71"/>
      <c r="B13" s="73"/>
      <c r="C13" s="169" t="s">
        <v>57</v>
      </c>
      <c r="D13" s="170"/>
      <c r="E13" s="170"/>
      <c r="F13" s="171"/>
      <c r="G13" s="155">
        <v>3</v>
      </c>
      <c r="H13" s="74"/>
      <c r="I13" s="74"/>
      <c r="J13" s="75"/>
      <c r="K13" s="70"/>
    </row>
    <row r="14" spans="1:11" ht="14.1" customHeight="1" thickBot="1" x14ac:dyDescent="0.3">
      <c r="A14" s="71"/>
      <c r="B14" s="73"/>
      <c r="C14" s="172"/>
      <c r="D14" s="173"/>
      <c r="E14" s="173"/>
      <c r="F14" s="174"/>
      <c r="G14" s="156"/>
      <c r="H14" s="74"/>
      <c r="I14" s="74"/>
      <c r="J14" s="75"/>
      <c r="K14" s="70"/>
    </row>
    <row r="15" spans="1:11" ht="51.75" customHeight="1" thickBot="1" x14ac:dyDescent="0.3">
      <c r="A15" s="71"/>
      <c r="B15" s="73"/>
      <c r="C15" s="175" t="s">
        <v>58</v>
      </c>
      <c r="D15" s="176"/>
      <c r="E15" s="176"/>
      <c r="F15" s="177"/>
      <c r="G15" s="76">
        <v>2</v>
      </c>
      <c r="H15" s="74"/>
      <c r="I15" s="74"/>
      <c r="J15" s="75"/>
      <c r="K15" s="70"/>
    </row>
    <row r="16" spans="1:11" ht="61.5" customHeight="1" thickBot="1" x14ac:dyDescent="0.3">
      <c r="A16" s="71"/>
      <c r="B16" s="77"/>
      <c r="C16" s="175" t="s">
        <v>59</v>
      </c>
      <c r="D16" s="176"/>
      <c r="E16" s="176"/>
      <c r="F16" s="177"/>
      <c r="G16" s="76">
        <v>1</v>
      </c>
      <c r="H16" s="112"/>
      <c r="I16" s="112"/>
      <c r="J16" s="113"/>
      <c r="K16" s="70"/>
    </row>
    <row r="17" spans="1:11" ht="63.95" customHeight="1" x14ac:dyDescent="0.25">
      <c r="A17" s="71"/>
      <c r="B17" s="178" t="s">
        <v>60</v>
      </c>
      <c r="C17" s="179"/>
      <c r="D17" s="179"/>
      <c r="E17" s="179"/>
      <c r="F17" s="179"/>
      <c r="G17" s="179"/>
      <c r="H17" s="179"/>
      <c r="I17" s="179"/>
      <c r="J17" s="180"/>
      <c r="K17" s="70"/>
    </row>
    <row r="18" spans="1:11" ht="48.75" customHeight="1" x14ac:dyDescent="0.25">
      <c r="A18" s="71"/>
      <c r="B18" s="78" t="s">
        <v>61</v>
      </c>
      <c r="C18" s="160" t="s">
        <v>214</v>
      </c>
      <c r="D18" s="161"/>
      <c r="E18" s="161"/>
      <c r="F18" s="161"/>
      <c r="G18" s="161"/>
      <c r="H18" s="161"/>
      <c r="I18" s="161"/>
      <c r="J18" s="162"/>
      <c r="K18" s="70"/>
    </row>
    <row r="19" spans="1:11" ht="20.100000000000001" customHeight="1" x14ac:dyDescent="0.25">
      <c r="A19" s="71"/>
      <c r="B19" s="79"/>
      <c r="C19" s="163"/>
      <c r="D19" s="164"/>
      <c r="E19" s="164"/>
      <c r="F19" s="164"/>
      <c r="G19" s="164"/>
      <c r="H19" s="164"/>
      <c r="I19" s="164"/>
      <c r="J19" s="165"/>
      <c r="K19" s="70"/>
    </row>
    <row r="20" spans="1:11" ht="15" customHeight="1" x14ac:dyDescent="0.25">
      <c r="A20" s="71"/>
      <c r="B20" s="181" t="s">
        <v>63</v>
      </c>
      <c r="C20" s="160" t="s">
        <v>64</v>
      </c>
      <c r="D20" s="161"/>
      <c r="E20" s="161"/>
      <c r="F20" s="161"/>
      <c r="G20" s="161"/>
      <c r="H20" s="161"/>
      <c r="I20" s="161"/>
      <c r="J20" s="162"/>
      <c r="K20" s="70"/>
    </row>
    <row r="21" spans="1:11" ht="59.25" customHeight="1" x14ac:dyDescent="0.25">
      <c r="A21" s="71"/>
      <c r="B21" s="182"/>
      <c r="C21" s="163"/>
      <c r="D21" s="164"/>
      <c r="E21" s="164"/>
      <c r="F21" s="164"/>
      <c r="G21" s="164"/>
      <c r="H21" s="164"/>
      <c r="I21" s="164"/>
      <c r="J21" s="165"/>
      <c r="K21" s="70"/>
    </row>
    <row r="22" spans="1:11" ht="75" customHeight="1" x14ac:dyDescent="0.25">
      <c r="A22" s="71"/>
      <c r="B22" s="117" t="s">
        <v>65</v>
      </c>
      <c r="C22" s="157" t="s">
        <v>215</v>
      </c>
      <c r="D22" s="158"/>
      <c r="E22" s="158"/>
      <c r="F22" s="158"/>
      <c r="G22" s="158"/>
      <c r="H22" s="158"/>
      <c r="I22" s="158"/>
      <c r="J22" s="159"/>
      <c r="K22" s="70"/>
    </row>
    <row r="23" spans="1:11" ht="78" customHeight="1" x14ac:dyDescent="0.25">
      <c r="A23" s="71"/>
      <c r="B23" s="80" t="s">
        <v>66</v>
      </c>
      <c r="C23" s="160" t="s">
        <v>67</v>
      </c>
      <c r="D23" s="161"/>
      <c r="E23" s="161"/>
      <c r="F23" s="161"/>
      <c r="G23" s="161"/>
      <c r="H23" s="161"/>
      <c r="I23" s="161"/>
      <c r="J23" s="162"/>
      <c r="K23" s="70"/>
    </row>
    <row r="24" spans="1:11" ht="9" customHeight="1" x14ac:dyDescent="0.25">
      <c r="A24" s="71"/>
      <c r="B24" s="81"/>
      <c r="C24" s="163"/>
      <c r="D24" s="164"/>
      <c r="E24" s="164"/>
      <c r="F24" s="164"/>
      <c r="G24" s="164"/>
      <c r="H24" s="164"/>
      <c r="I24" s="164"/>
      <c r="J24" s="165"/>
      <c r="K24" s="70"/>
    </row>
    <row r="25" spans="1:11" ht="65.25" customHeight="1" x14ac:dyDescent="0.25">
      <c r="A25" s="71"/>
      <c r="B25" s="80" t="s">
        <v>68</v>
      </c>
      <c r="C25" s="160" t="s">
        <v>69</v>
      </c>
      <c r="D25" s="161"/>
      <c r="E25" s="161"/>
      <c r="F25" s="161"/>
      <c r="G25" s="161"/>
      <c r="H25" s="161"/>
      <c r="I25" s="161"/>
      <c r="J25" s="162"/>
      <c r="K25" s="70"/>
    </row>
    <row r="26" spans="1:11" ht="21.95" customHeight="1" thickBot="1" x14ac:dyDescent="0.3">
      <c r="A26" s="71"/>
      <c r="B26" s="82"/>
      <c r="C26" s="166"/>
      <c r="D26" s="167"/>
      <c r="E26" s="167"/>
      <c r="F26" s="167"/>
      <c r="G26" s="167"/>
      <c r="H26" s="167"/>
      <c r="I26" s="167"/>
      <c r="J26" s="168"/>
      <c r="K26" s="70"/>
    </row>
    <row r="27" spans="1:11" ht="57" customHeight="1" x14ac:dyDescent="0.25">
      <c r="A27" s="71"/>
      <c r="B27" s="83"/>
      <c r="C27" s="83"/>
      <c r="D27" s="83"/>
      <c r="E27" s="83"/>
      <c r="F27" s="83"/>
      <c r="G27" s="83"/>
      <c r="H27" s="83"/>
      <c r="I27" s="83"/>
      <c r="J27" s="83"/>
      <c r="K27" s="70"/>
    </row>
    <row r="28" spans="1:11" ht="24.75" customHeight="1" x14ac:dyDescent="0.25">
      <c r="A28" s="71"/>
      <c r="B28" s="83"/>
      <c r="C28" s="83"/>
      <c r="D28" s="83"/>
      <c r="E28" s="83"/>
      <c r="F28" s="83"/>
      <c r="G28" s="83"/>
      <c r="H28" s="83"/>
      <c r="I28" s="83"/>
      <c r="J28" s="83"/>
      <c r="K28" s="70"/>
    </row>
    <row r="29" spans="1:11" ht="102" customHeight="1" x14ac:dyDescent="0.25">
      <c r="A29" s="71"/>
      <c r="B29" s="83"/>
      <c r="C29" s="83"/>
      <c r="D29" s="83"/>
      <c r="E29" s="83"/>
      <c r="F29" s="83"/>
      <c r="G29" s="83"/>
      <c r="H29" s="83"/>
      <c r="I29" s="83"/>
      <c r="J29" s="83"/>
      <c r="K29" s="70"/>
    </row>
    <row r="30" spans="1:11" ht="63" customHeight="1" x14ac:dyDescent="0.25">
      <c r="A30" s="83"/>
      <c r="B30" s="83"/>
      <c r="C30" s="83"/>
      <c r="D30" s="83"/>
      <c r="E30" s="83"/>
      <c r="F30" s="83"/>
      <c r="G30" s="83"/>
      <c r="H30" s="83"/>
      <c r="I30" s="83"/>
      <c r="J30" s="83"/>
      <c r="K30" s="70"/>
    </row>
    <row r="31" spans="1:11" ht="15.75" customHeight="1" x14ac:dyDescent="0.25">
      <c r="A31" s="83"/>
      <c r="B31" s="83"/>
      <c r="C31" s="83"/>
      <c r="D31" s="83"/>
      <c r="E31" s="83"/>
      <c r="F31" s="83"/>
      <c r="G31" s="83"/>
      <c r="H31" s="83"/>
      <c r="I31" s="83"/>
      <c r="J31" s="83"/>
      <c r="K31" s="70"/>
    </row>
    <row r="32" spans="1:11" ht="30" customHeight="1" x14ac:dyDescent="0.25">
      <c r="A32" s="83"/>
      <c r="B32" s="83"/>
      <c r="C32" s="83"/>
      <c r="D32" s="83"/>
      <c r="E32" s="83"/>
      <c r="F32" s="83"/>
      <c r="G32" s="83"/>
      <c r="H32" s="83"/>
      <c r="I32" s="83"/>
      <c r="J32" s="83"/>
      <c r="K32" s="70"/>
    </row>
    <row r="33" spans="1:11" ht="42.75" customHeight="1" x14ac:dyDescent="0.25">
      <c r="A33" s="83"/>
      <c r="B33" s="83"/>
      <c r="C33" s="83"/>
      <c r="D33" s="83"/>
      <c r="E33" s="83"/>
      <c r="F33" s="83"/>
      <c r="G33" s="83"/>
      <c r="H33" s="83"/>
      <c r="I33" s="83"/>
      <c r="J33" s="83"/>
      <c r="K33" s="70"/>
    </row>
    <row r="34" spans="1:11" ht="59.25" customHeight="1" x14ac:dyDescent="0.25">
      <c r="A34" s="83"/>
      <c r="B34" s="83"/>
      <c r="C34" s="83"/>
      <c r="D34" s="83"/>
      <c r="E34" s="83"/>
      <c r="F34" s="83"/>
      <c r="G34" s="83"/>
      <c r="H34" s="83"/>
      <c r="I34" s="83"/>
      <c r="J34" s="83"/>
      <c r="K34" s="70"/>
    </row>
    <row r="35" spans="1:11" ht="15" customHeight="1" x14ac:dyDescent="0.25">
      <c r="A35" s="83"/>
      <c r="B35" s="83"/>
      <c r="C35" s="83"/>
      <c r="D35" s="83"/>
      <c r="E35" s="83"/>
      <c r="F35" s="83"/>
      <c r="G35" s="83"/>
      <c r="H35" s="83"/>
      <c r="I35" s="83"/>
      <c r="J35" s="83"/>
      <c r="K35" s="70"/>
    </row>
    <row r="36" spans="1:11" ht="15" customHeight="1" x14ac:dyDescent="0.25">
      <c r="A36" s="83"/>
      <c r="B36" s="83"/>
      <c r="C36" s="83"/>
      <c r="D36" s="83"/>
      <c r="E36" s="83"/>
      <c r="F36" s="83"/>
      <c r="G36" s="83"/>
      <c r="H36" s="83"/>
      <c r="I36" s="83"/>
      <c r="J36" s="83"/>
      <c r="K36" s="70"/>
    </row>
    <row r="37" spans="1:11" ht="15" customHeight="1" x14ac:dyDescent="0.25">
      <c r="A37" s="83"/>
      <c r="B37" s="83"/>
      <c r="C37" s="83"/>
      <c r="D37" s="83"/>
      <c r="E37" s="83"/>
      <c r="F37" s="83"/>
      <c r="G37" s="83"/>
      <c r="H37" s="83"/>
      <c r="I37" s="83"/>
      <c r="J37" s="83"/>
      <c r="K37" s="70"/>
    </row>
    <row r="38" spans="1:11" ht="50.25" customHeight="1" x14ac:dyDescent="0.25">
      <c r="A38" s="83"/>
      <c r="B38" s="83"/>
      <c r="C38" s="83"/>
      <c r="D38" s="83"/>
      <c r="E38" s="83"/>
      <c r="F38" s="83"/>
      <c r="G38" s="83"/>
      <c r="H38" s="83"/>
      <c r="I38" s="83"/>
      <c r="J38" s="83"/>
      <c r="K38" s="70"/>
    </row>
    <row r="39" spans="1:11" ht="41.25" customHeight="1" x14ac:dyDescent="0.25">
      <c r="A39" s="83"/>
      <c r="B39" s="70"/>
      <c r="C39" s="70"/>
      <c r="D39" s="70"/>
      <c r="E39" s="70"/>
      <c r="F39" s="70"/>
      <c r="G39" s="70"/>
      <c r="H39" s="70"/>
      <c r="I39" s="70"/>
      <c r="K39" s="70"/>
    </row>
    <row r="40" spans="1:11" ht="51.75" customHeight="1" x14ac:dyDescent="0.25">
      <c r="A40" s="83"/>
      <c r="B40" s="70"/>
      <c r="C40" s="70"/>
      <c r="D40" s="70"/>
      <c r="E40" s="70"/>
      <c r="F40" s="70"/>
      <c r="G40" s="70"/>
      <c r="H40" s="70"/>
      <c r="I40" s="70"/>
      <c r="J40" s="70"/>
      <c r="K40" s="70"/>
    </row>
    <row r="41" spans="1:11" ht="15" customHeight="1" x14ac:dyDescent="0.25">
      <c r="A41" s="83"/>
      <c r="B41" s="70"/>
      <c r="C41" s="70"/>
      <c r="D41" s="70"/>
      <c r="E41" s="70"/>
      <c r="F41" s="70"/>
      <c r="G41" s="70"/>
      <c r="H41" s="70"/>
      <c r="I41" s="70"/>
      <c r="J41" s="70"/>
      <c r="K41" s="70"/>
    </row>
    <row r="42" spans="1:11" ht="39" customHeight="1" x14ac:dyDescent="0.25">
      <c r="A42" s="70"/>
      <c r="B42" s="70"/>
      <c r="C42" s="70"/>
      <c r="D42" s="70"/>
      <c r="E42" s="70"/>
      <c r="F42" s="70"/>
      <c r="G42" s="70"/>
      <c r="H42" s="70"/>
      <c r="I42" s="70"/>
      <c r="J42" s="70"/>
      <c r="K42" s="70"/>
    </row>
    <row r="43" spans="1:11" ht="27" customHeight="1" x14ac:dyDescent="0.25">
      <c r="A43" s="70"/>
      <c r="B43" s="70"/>
      <c r="C43" s="70"/>
      <c r="D43" s="70"/>
      <c r="E43" s="70"/>
      <c r="F43" s="70"/>
      <c r="G43" s="70"/>
      <c r="H43" s="70"/>
      <c r="I43" s="70"/>
      <c r="J43" s="70"/>
      <c r="K43" s="70"/>
    </row>
    <row r="44" spans="1:11" ht="24.75" customHeight="1" x14ac:dyDescent="0.25">
      <c r="A44" s="70"/>
      <c r="B44" s="70"/>
      <c r="C44" s="70"/>
      <c r="D44" s="70"/>
      <c r="E44" s="70"/>
      <c r="F44" s="70"/>
      <c r="G44" s="70"/>
      <c r="H44" s="70"/>
      <c r="I44" s="70"/>
      <c r="J44" s="70"/>
      <c r="K44" s="70"/>
    </row>
    <row r="45" spans="1:11" ht="36.75" customHeight="1" x14ac:dyDescent="0.25">
      <c r="A45" s="70"/>
      <c r="B45" s="70"/>
      <c r="C45" s="70"/>
      <c r="D45" s="70"/>
      <c r="E45" s="70"/>
      <c r="F45" s="70"/>
      <c r="G45" s="70"/>
      <c r="H45" s="70"/>
      <c r="I45" s="70"/>
      <c r="J45" s="70"/>
      <c r="K45" s="70"/>
    </row>
    <row r="46" spans="1:11" ht="15" customHeight="1" x14ac:dyDescent="0.25">
      <c r="A46" s="70"/>
      <c r="K46" s="70"/>
    </row>
    <row r="47" spans="1:11" ht="15" customHeight="1" x14ac:dyDescent="0.25">
      <c r="A47" s="70"/>
      <c r="K47" s="70"/>
    </row>
    <row r="48" spans="1:11" ht="15" customHeight="1" x14ac:dyDescent="0.25">
      <c r="A48" s="70"/>
      <c r="K48" s="70"/>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sheetData>
  <mergeCells count="18">
    <mergeCell ref="B3:J3"/>
    <mergeCell ref="B4:J4"/>
    <mergeCell ref="B6:J8"/>
    <mergeCell ref="C10:F10"/>
    <mergeCell ref="C9:F9"/>
    <mergeCell ref="G13:G14"/>
    <mergeCell ref="G11:G12"/>
    <mergeCell ref="C22:J22"/>
    <mergeCell ref="C23:J24"/>
    <mergeCell ref="C25:J26"/>
    <mergeCell ref="C18:J19"/>
    <mergeCell ref="C20:J21"/>
    <mergeCell ref="C11:F12"/>
    <mergeCell ref="C13:F14"/>
    <mergeCell ref="C15:F15"/>
    <mergeCell ref="C16:F16"/>
    <mergeCell ref="B17:J17"/>
    <mergeCell ref="B20:B21"/>
  </mergeCells>
  <pageMargins left="0.7" right="0.7" top="0.75" bottom="0.75" header="0.3" footer="0.3"/>
  <pageSetup scale="59" orientation="portrait" r:id="rId1"/>
  <colBreaks count="1" manualBreakCount="1">
    <brk id="10" max="44"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41" t="s">
        <v>74</v>
      </c>
      <c r="C2" s="141"/>
      <c r="D2" s="141"/>
      <c r="E2" s="141"/>
      <c r="F2" s="215"/>
      <c r="G2" s="215"/>
      <c r="H2" s="215"/>
      <c r="I2" s="215"/>
      <c r="J2" s="215"/>
      <c r="K2" s="215"/>
      <c r="L2" s="215"/>
      <c r="M2" s="215"/>
      <c r="N2" s="215"/>
      <c r="O2" s="215"/>
      <c r="P2" s="215"/>
      <c r="Q2" s="215"/>
      <c r="R2" s="215"/>
    </row>
    <row r="3" spans="1:19" x14ac:dyDescent="0.25">
      <c r="B3" s="151" t="s">
        <v>1</v>
      </c>
      <c r="C3" s="151"/>
      <c r="D3" s="151"/>
      <c r="E3" s="15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75</v>
      </c>
      <c r="D8" s="6">
        <v>41715</v>
      </c>
      <c r="F8" s="21"/>
    </row>
    <row r="9" spans="1:19" x14ac:dyDescent="0.25">
      <c r="C9" s="145" t="s">
        <v>76</v>
      </c>
      <c r="D9" s="5" t="s">
        <v>77</v>
      </c>
      <c r="F9" s="20"/>
      <c r="G9" s="7"/>
    </row>
    <row r="10" spans="1:19" x14ac:dyDescent="0.25">
      <c r="C10" s="145"/>
      <c r="D10" s="5" t="s">
        <v>13</v>
      </c>
      <c r="F10" s="20"/>
    </row>
    <row r="11" spans="1:19" x14ac:dyDescent="0.25">
      <c r="C11" s="2" t="s">
        <v>78</v>
      </c>
      <c r="D11" s="5" t="s">
        <v>77</v>
      </c>
      <c r="F11" s="20"/>
    </row>
    <row r="12" spans="1:19" x14ac:dyDescent="0.25">
      <c r="C12" s="2"/>
      <c r="D12" s="5" t="s">
        <v>79</v>
      </c>
      <c r="F12" s="20"/>
    </row>
    <row r="13" spans="1:19" x14ac:dyDescent="0.25">
      <c r="D13" s="29"/>
      <c r="E13" s="20"/>
      <c r="F13" s="20"/>
    </row>
    <row r="14" spans="1:19" ht="15.75" thickBot="1" x14ac:dyDescent="0.3"/>
    <row r="15" spans="1:19" ht="15.75" thickBot="1" x14ac:dyDescent="0.3">
      <c r="A15" s="216" t="s">
        <v>14</v>
      </c>
      <c r="B15" s="217"/>
      <c r="C15" s="217"/>
      <c r="D15" s="217"/>
      <c r="E15" s="217"/>
      <c r="F15" s="217"/>
      <c r="G15" s="217"/>
      <c r="H15" s="218" t="s">
        <v>80</v>
      </c>
      <c r="I15" s="201"/>
      <c r="J15" s="201"/>
      <c r="K15" s="201"/>
      <c r="L15" s="201"/>
      <c r="M15" s="201"/>
      <c r="N15" s="201"/>
      <c r="O15" s="201"/>
      <c r="P15" s="201"/>
      <c r="Q15" s="201"/>
      <c r="R15" s="202"/>
    </row>
    <row r="16" spans="1:19" ht="28.5" customHeight="1" x14ac:dyDescent="0.25">
      <c r="A16" s="101" t="s">
        <v>17</v>
      </c>
      <c r="B16" s="101" t="s">
        <v>18</v>
      </c>
      <c r="C16" s="105" t="s">
        <v>19</v>
      </c>
      <c r="D16" s="101" t="s">
        <v>20</v>
      </c>
      <c r="E16" s="101" t="s">
        <v>81</v>
      </c>
      <c r="F16" s="101" t="s">
        <v>22</v>
      </c>
      <c r="G16" s="36" t="s">
        <v>23</v>
      </c>
      <c r="H16" s="219" t="s">
        <v>82</v>
      </c>
      <c r="I16" s="220"/>
      <c r="J16" s="220"/>
      <c r="K16" s="221"/>
      <c r="L16" s="101" t="s">
        <v>83</v>
      </c>
      <c r="M16" s="222" t="s">
        <v>84</v>
      </c>
      <c r="N16" s="224" t="s">
        <v>85</v>
      </c>
      <c r="O16" s="226" t="s">
        <v>86</v>
      </c>
      <c r="P16" s="227"/>
      <c r="Q16" s="219" t="s">
        <v>16</v>
      </c>
      <c r="R16" s="221"/>
    </row>
    <row r="17" spans="1:18" ht="30" customHeight="1" x14ac:dyDescent="0.25">
      <c r="A17" s="149" t="s">
        <v>26</v>
      </c>
      <c r="B17" s="150">
        <v>0.3</v>
      </c>
      <c r="C17" s="128" t="s">
        <v>27</v>
      </c>
      <c r="D17" s="10" t="s">
        <v>28</v>
      </c>
      <c r="E17" s="128">
        <v>4</v>
      </c>
      <c r="F17" s="128" t="s">
        <v>29</v>
      </c>
      <c r="G17" s="142" t="s">
        <v>30</v>
      </c>
      <c r="H17" s="98" t="s">
        <v>87</v>
      </c>
      <c r="I17" s="98" t="s">
        <v>88</v>
      </c>
      <c r="J17" s="98" t="s">
        <v>89</v>
      </c>
      <c r="K17" s="98" t="s">
        <v>90</v>
      </c>
      <c r="L17" s="9" t="s">
        <v>91</v>
      </c>
      <c r="M17" s="223"/>
      <c r="N17" s="225"/>
      <c r="O17" s="22" t="s">
        <v>92</v>
      </c>
      <c r="P17" s="22" t="s">
        <v>70</v>
      </c>
      <c r="Q17" s="22" t="s">
        <v>24</v>
      </c>
      <c r="R17" s="99" t="s">
        <v>25</v>
      </c>
    </row>
    <row r="18" spans="1:18" ht="45" customHeight="1" x14ac:dyDescent="0.25">
      <c r="A18" s="149"/>
      <c r="B18" s="149"/>
      <c r="C18" s="129"/>
      <c r="D18" s="11" t="s">
        <v>31</v>
      </c>
      <c r="E18" s="129"/>
      <c r="F18" s="129"/>
      <c r="G18" s="142"/>
      <c r="H18" s="212">
        <v>0.25</v>
      </c>
      <c r="I18" s="203">
        <f>1/E17</f>
        <v>0.25</v>
      </c>
      <c r="J18" s="203"/>
      <c r="K18" s="203"/>
      <c r="L18" s="209">
        <f>SUM(H18:K18)</f>
        <v>0.5</v>
      </c>
      <c r="M18" s="209">
        <f>2*B17/E17</f>
        <v>0.15</v>
      </c>
      <c r="N18" s="206" t="s">
        <v>93</v>
      </c>
      <c r="O18" s="206" t="s">
        <v>94</v>
      </c>
      <c r="P18" s="128" t="s">
        <v>95</v>
      </c>
      <c r="Q18" s="206" t="s">
        <v>96</v>
      </c>
      <c r="R18" s="128"/>
    </row>
    <row r="19" spans="1:18" ht="35.25" customHeight="1" x14ac:dyDescent="0.25">
      <c r="A19" s="149"/>
      <c r="B19" s="149"/>
      <c r="C19" s="129"/>
      <c r="D19" s="11" t="s">
        <v>32</v>
      </c>
      <c r="E19" s="129"/>
      <c r="F19" s="129"/>
      <c r="G19" s="142"/>
      <c r="H19" s="213"/>
      <c r="I19" s="204"/>
      <c r="J19" s="204"/>
      <c r="K19" s="204"/>
      <c r="L19" s="210"/>
      <c r="M19" s="210"/>
      <c r="N19" s="207"/>
      <c r="O19" s="207"/>
      <c r="P19" s="129"/>
      <c r="Q19" s="207"/>
      <c r="R19" s="129"/>
    </row>
    <row r="20" spans="1:18" ht="39.75" customHeight="1" x14ac:dyDescent="0.25">
      <c r="A20" s="149"/>
      <c r="B20" s="149"/>
      <c r="C20" s="130"/>
      <c r="D20" s="11" t="s">
        <v>33</v>
      </c>
      <c r="E20" s="130"/>
      <c r="F20" s="130"/>
      <c r="G20" s="142"/>
      <c r="H20" s="214"/>
      <c r="I20" s="205"/>
      <c r="J20" s="205"/>
      <c r="K20" s="205"/>
      <c r="L20" s="211"/>
      <c r="M20" s="211"/>
      <c r="N20" s="208"/>
      <c r="O20" s="208"/>
      <c r="P20" s="130"/>
      <c r="Q20" s="208"/>
      <c r="R20" s="130"/>
    </row>
    <row r="21" spans="1:18" ht="56.25" customHeight="1" x14ac:dyDescent="0.25">
      <c r="A21" s="138" t="s">
        <v>34</v>
      </c>
      <c r="B21" s="135">
        <v>0.4</v>
      </c>
      <c r="C21" s="128" t="s">
        <v>35</v>
      </c>
      <c r="D21" s="11" t="s">
        <v>97</v>
      </c>
      <c r="E21" s="128">
        <v>20</v>
      </c>
      <c r="F21" s="128" t="s">
        <v>37</v>
      </c>
      <c r="G21" s="128" t="s">
        <v>98</v>
      </c>
      <c r="H21" s="203">
        <v>0.08</v>
      </c>
      <c r="I21" s="203">
        <f>7/E21</f>
        <v>0.35</v>
      </c>
      <c r="J21" s="194"/>
      <c r="K21" s="128"/>
      <c r="L21" s="194">
        <f>+H21+I21+J21+K21</f>
        <v>0.43</v>
      </c>
      <c r="M21" s="194">
        <f>9*B21/E21</f>
        <v>0.18</v>
      </c>
      <c r="N21" s="128"/>
      <c r="O21" s="128"/>
      <c r="P21" s="128"/>
      <c r="Q21" s="128"/>
      <c r="R21" s="132"/>
    </row>
    <row r="22" spans="1:18" ht="47.25" customHeight="1" x14ac:dyDescent="0.25">
      <c r="A22" s="139"/>
      <c r="B22" s="136"/>
      <c r="C22" s="129"/>
      <c r="D22" s="11" t="s">
        <v>39</v>
      </c>
      <c r="E22" s="129"/>
      <c r="F22" s="129"/>
      <c r="G22" s="129"/>
      <c r="H22" s="204"/>
      <c r="I22" s="204"/>
      <c r="J22" s="129"/>
      <c r="K22" s="129"/>
      <c r="L22" s="195"/>
      <c r="M22" s="195"/>
      <c r="N22" s="129"/>
      <c r="O22" s="129"/>
      <c r="P22" s="129"/>
      <c r="Q22" s="129"/>
      <c r="R22" s="133"/>
    </row>
    <row r="23" spans="1:18" ht="57" customHeight="1" x14ac:dyDescent="0.25">
      <c r="A23" s="140"/>
      <c r="B23" s="137"/>
      <c r="C23" s="130"/>
      <c r="D23" s="11" t="s">
        <v>41</v>
      </c>
      <c r="E23" s="129"/>
      <c r="F23" s="130"/>
      <c r="G23" s="130"/>
      <c r="H23" s="205"/>
      <c r="I23" s="205"/>
      <c r="J23" s="130"/>
      <c r="K23" s="130"/>
      <c r="L23" s="196"/>
      <c r="M23" s="196"/>
      <c r="N23" s="130"/>
      <c r="O23" s="130"/>
      <c r="P23" s="130"/>
      <c r="Q23" s="130"/>
      <c r="R23" s="134"/>
    </row>
    <row r="24" spans="1:18" ht="55.5" customHeight="1" x14ac:dyDescent="0.25">
      <c r="A24" s="138" t="s">
        <v>43</v>
      </c>
      <c r="B24" s="135">
        <v>0.3</v>
      </c>
      <c r="C24" s="128" t="s">
        <v>44</v>
      </c>
      <c r="D24" s="11" t="s">
        <v>45</v>
      </c>
      <c r="E24" s="128">
        <v>15</v>
      </c>
      <c r="F24" s="128" t="s">
        <v>29</v>
      </c>
      <c r="G24" s="128" t="s">
        <v>42</v>
      </c>
      <c r="H24" s="203">
        <v>0.1</v>
      </c>
      <c r="I24" s="203">
        <f>5/E24</f>
        <v>0.33333333333333331</v>
      </c>
      <c r="J24" s="128"/>
      <c r="K24" s="128"/>
      <c r="L24" s="194">
        <f>+H24+I24+J24+K24</f>
        <v>0.43333333333333335</v>
      </c>
      <c r="M24" s="194">
        <f>8*B24/E24</f>
        <v>0.16</v>
      </c>
      <c r="N24" s="128"/>
      <c r="O24" s="128"/>
      <c r="P24" s="128"/>
      <c r="Q24" s="128"/>
      <c r="R24" s="128"/>
    </row>
    <row r="25" spans="1:18" ht="39.75" customHeight="1" x14ac:dyDescent="0.25">
      <c r="A25" s="139"/>
      <c r="B25" s="136"/>
      <c r="C25" s="129"/>
      <c r="D25" s="11" t="s">
        <v>46</v>
      </c>
      <c r="E25" s="129"/>
      <c r="F25" s="129"/>
      <c r="G25" s="129"/>
      <c r="H25" s="204"/>
      <c r="I25" s="204"/>
      <c r="J25" s="129"/>
      <c r="K25" s="129"/>
      <c r="L25" s="195"/>
      <c r="M25" s="195"/>
      <c r="N25" s="129"/>
      <c r="O25" s="129"/>
      <c r="P25" s="129"/>
      <c r="Q25" s="129"/>
      <c r="R25" s="129"/>
    </row>
    <row r="26" spans="1:18" ht="39" customHeight="1" x14ac:dyDescent="0.25">
      <c r="A26" s="140"/>
      <c r="B26" s="137"/>
      <c r="C26" s="130"/>
      <c r="D26" s="11" t="s">
        <v>47</v>
      </c>
      <c r="E26" s="130"/>
      <c r="F26" s="130"/>
      <c r="G26" s="130"/>
      <c r="H26" s="205"/>
      <c r="I26" s="205"/>
      <c r="J26" s="130"/>
      <c r="K26" s="130"/>
      <c r="L26" s="196"/>
      <c r="M26" s="196"/>
      <c r="N26" s="130"/>
      <c r="O26" s="130"/>
      <c r="P26" s="130"/>
      <c r="Q26" s="130"/>
      <c r="R26" s="130"/>
    </row>
    <row r="27" spans="1:18" ht="33.75" customHeight="1" x14ac:dyDescent="0.25">
      <c r="A27" s="99" t="s">
        <v>48</v>
      </c>
      <c r="B27" s="100">
        <f>SUM(B17:B26)</f>
        <v>1</v>
      </c>
      <c r="C27" s="100"/>
      <c r="D27" s="5"/>
      <c r="E27" s="5"/>
      <c r="F27" s="5"/>
      <c r="G27" s="11"/>
      <c r="H27" s="100">
        <f>SUM(H18:H26)</f>
        <v>0.43000000000000005</v>
      </c>
      <c r="I27" s="100">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123"/>
      <c r="E29" s="124"/>
      <c r="F29" s="197"/>
      <c r="G29" s="198"/>
      <c r="H29" s="199"/>
      <c r="I29" s="24"/>
      <c r="J29" s="24"/>
      <c r="K29" s="24"/>
      <c r="L29" s="24"/>
      <c r="M29" s="24"/>
      <c r="N29" s="24"/>
      <c r="O29" s="24"/>
      <c r="P29" s="24"/>
      <c r="Q29" s="24"/>
      <c r="R29" s="24"/>
    </row>
    <row r="30" spans="1:18" ht="15.75" thickBot="1" x14ac:dyDescent="0.3">
      <c r="A30" s="13"/>
      <c r="D30" s="121" t="s">
        <v>49</v>
      </c>
      <c r="E30" s="122"/>
      <c r="F30" s="103"/>
      <c r="G30" s="122" t="s">
        <v>50</v>
      </c>
      <c r="H30" s="125"/>
      <c r="I30" s="25"/>
      <c r="J30" s="25"/>
      <c r="K30" s="25"/>
      <c r="L30" s="25"/>
      <c r="M30" s="25"/>
      <c r="N30" s="25"/>
      <c r="O30" s="25"/>
      <c r="P30" s="25"/>
      <c r="Q30" s="25"/>
      <c r="R30" s="25"/>
    </row>
    <row r="31" spans="1:18" ht="15.75" thickBot="1" x14ac:dyDescent="0.3">
      <c r="A31" s="13"/>
    </row>
    <row r="32" spans="1:18" ht="15.75" thickBot="1" x14ac:dyDescent="0.3">
      <c r="A32" s="13"/>
      <c r="B32" s="200" t="s">
        <v>99</v>
      </c>
      <c r="C32" s="201"/>
      <c r="D32" s="201"/>
      <c r="E32" s="201"/>
      <c r="F32" s="201"/>
      <c r="G32" s="201"/>
      <c r="H32" s="202"/>
      <c r="I32" s="34"/>
      <c r="J32" s="34"/>
      <c r="K32" s="34"/>
      <c r="L32" s="34"/>
      <c r="M32" s="34"/>
      <c r="N32" s="34"/>
      <c r="O32" s="34"/>
      <c r="P32" s="34"/>
      <c r="Q32" s="34"/>
      <c r="R32" s="34"/>
    </row>
    <row r="33" spans="1:18" ht="42.75" x14ac:dyDescent="0.25">
      <c r="A33" s="13"/>
      <c r="B33" s="14" t="s">
        <v>100</v>
      </c>
      <c r="C33" s="30" t="s">
        <v>101</v>
      </c>
      <c r="D33" s="15" t="s">
        <v>102</v>
      </c>
      <c r="E33" s="15" t="s">
        <v>103</v>
      </c>
      <c r="F33" s="15" t="s">
        <v>104</v>
      </c>
      <c r="G33" s="105" t="s">
        <v>105</v>
      </c>
      <c r="H33" s="105" t="s">
        <v>106</v>
      </c>
      <c r="I33" s="25"/>
      <c r="J33" s="25"/>
      <c r="K33" s="25"/>
      <c r="L33" s="25"/>
      <c r="M33" s="25"/>
      <c r="N33" s="25"/>
      <c r="O33" s="25"/>
      <c r="P33" s="25"/>
      <c r="Q33" s="25"/>
      <c r="R33" s="25"/>
    </row>
    <row r="34" spans="1:18" ht="105" x14ac:dyDescent="0.25">
      <c r="B34" s="26" t="s">
        <v>107</v>
      </c>
      <c r="C34" s="11" t="s">
        <v>108</v>
      </c>
      <c r="D34" s="11" t="s">
        <v>109</v>
      </c>
      <c r="E34" s="16">
        <v>41807</v>
      </c>
      <c r="F34" s="11" t="s">
        <v>110</v>
      </c>
      <c r="G34" s="20"/>
      <c r="H34" s="17"/>
      <c r="I34" s="20"/>
      <c r="J34" s="20"/>
      <c r="K34" s="20"/>
      <c r="L34" s="20"/>
      <c r="M34" s="20"/>
      <c r="N34" s="20"/>
      <c r="O34" s="20"/>
      <c r="P34" s="20"/>
      <c r="Q34" s="20"/>
      <c r="R34" s="20"/>
    </row>
    <row r="35" spans="1:18" ht="42.75" x14ac:dyDescent="0.25">
      <c r="B35" s="27" t="s">
        <v>111</v>
      </c>
      <c r="C35" s="31"/>
      <c r="D35" s="5"/>
      <c r="E35" s="5"/>
      <c r="F35" s="5"/>
      <c r="G35" s="5"/>
      <c r="H35" s="17"/>
      <c r="I35" s="20"/>
      <c r="J35" s="20"/>
      <c r="K35" s="20"/>
      <c r="L35" s="20"/>
      <c r="M35" s="20"/>
      <c r="N35" s="20"/>
      <c r="O35" s="20"/>
      <c r="P35" s="20"/>
      <c r="Q35" s="20"/>
      <c r="R35" s="20"/>
    </row>
    <row r="36" spans="1:18" x14ac:dyDescent="0.25">
      <c r="B36" s="28" t="s">
        <v>62</v>
      </c>
      <c r="C36" s="32"/>
      <c r="D36" s="5"/>
      <c r="E36" s="5"/>
      <c r="F36" s="5"/>
      <c r="G36" s="5"/>
      <c r="H36" s="17"/>
      <c r="I36" s="20"/>
      <c r="J36" s="20"/>
      <c r="K36" s="20"/>
      <c r="L36" s="20"/>
      <c r="M36" s="20"/>
      <c r="N36" s="20"/>
      <c r="O36" s="20"/>
      <c r="P36" s="20"/>
      <c r="Q36" s="20"/>
      <c r="R36" s="20"/>
    </row>
    <row r="37" spans="1:18" x14ac:dyDescent="0.25">
      <c r="B37" s="28" t="s">
        <v>112</v>
      </c>
      <c r="C37" s="32"/>
      <c r="D37" s="5"/>
      <c r="E37" s="5"/>
      <c r="F37" s="5"/>
      <c r="G37" s="5"/>
      <c r="H37" s="17"/>
      <c r="I37" s="20"/>
      <c r="J37" s="20"/>
      <c r="K37" s="20"/>
      <c r="L37" s="20"/>
      <c r="M37" s="20"/>
      <c r="N37" s="20"/>
      <c r="O37" s="20"/>
      <c r="P37" s="20"/>
      <c r="Q37" s="20"/>
      <c r="R37" s="20"/>
    </row>
    <row r="38" spans="1:18" ht="15.75" thickBot="1" x14ac:dyDescent="0.3">
      <c r="B38" s="102" t="s">
        <v>113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41" t="s">
        <v>74</v>
      </c>
      <c r="C2" s="141"/>
      <c r="D2" s="141"/>
      <c r="E2" s="141"/>
      <c r="F2" s="215"/>
      <c r="G2" s="215"/>
      <c r="H2" s="215"/>
      <c r="I2" s="215"/>
      <c r="J2" s="215"/>
      <c r="K2" s="215"/>
      <c r="L2" s="215"/>
      <c r="M2" s="215"/>
      <c r="N2" s="215"/>
      <c r="O2" s="215"/>
      <c r="P2" s="215"/>
      <c r="Q2" s="215"/>
      <c r="R2" s="215"/>
    </row>
    <row r="3" spans="1:19" x14ac:dyDescent="0.25">
      <c r="B3" s="151" t="s">
        <v>1</v>
      </c>
      <c r="C3" s="151"/>
      <c r="D3" s="151"/>
      <c r="E3" s="15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75</v>
      </c>
      <c r="D8" s="6">
        <v>41715</v>
      </c>
      <c r="F8" s="21"/>
    </row>
    <row r="9" spans="1:19" x14ac:dyDescent="0.25">
      <c r="C9" s="145" t="s">
        <v>76</v>
      </c>
      <c r="D9" s="5" t="s">
        <v>77</v>
      </c>
      <c r="F9" s="20"/>
      <c r="G9" s="7"/>
    </row>
    <row r="10" spans="1:19" x14ac:dyDescent="0.25">
      <c r="C10" s="145"/>
      <c r="D10" s="5" t="s">
        <v>13</v>
      </c>
      <c r="F10" s="20"/>
    </row>
    <row r="11" spans="1:19" x14ac:dyDescent="0.25">
      <c r="C11" s="2" t="s">
        <v>78</v>
      </c>
      <c r="D11" s="5" t="s">
        <v>114</v>
      </c>
      <c r="F11" s="20"/>
    </row>
    <row r="12" spans="1:19" x14ac:dyDescent="0.25">
      <c r="C12" s="2"/>
      <c r="D12" s="5" t="s">
        <v>115</v>
      </c>
      <c r="F12" s="20"/>
    </row>
    <row r="13" spans="1:19" x14ac:dyDescent="0.25">
      <c r="D13" s="29"/>
      <c r="E13" s="20"/>
      <c r="F13" s="20"/>
    </row>
    <row r="14" spans="1:19" ht="15.75" thickBot="1" x14ac:dyDescent="0.3"/>
    <row r="15" spans="1:19" ht="15.75" thickBot="1" x14ac:dyDescent="0.3">
      <c r="A15" s="216" t="s">
        <v>14</v>
      </c>
      <c r="B15" s="217"/>
      <c r="C15" s="217"/>
      <c r="D15" s="217"/>
      <c r="E15" s="217"/>
      <c r="F15" s="217"/>
      <c r="G15" s="217"/>
      <c r="H15" s="218" t="s">
        <v>80</v>
      </c>
      <c r="I15" s="201"/>
      <c r="J15" s="201"/>
      <c r="K15" s="201"/>
      <c r="L15" s="201"/>
      <c r="M15" s="201"/>
      <c r="N15" s="201"/>
      <c r="O15" s="201"/>
      <c r="P15" s="201"/>
      <c r="Q15" s="201"/>
      <c r="R15" s="202"/>
    </row>
    <row r="16" spans="1:19" ht="28.5" customHeight="1" x14ac:dyDescent="0.25">
      <c r="A16" s="101" t="s">
        <v>17</v>
      </c>
      <c r="B16" s="101" t="s">
        <v>18</v>
      </c>
      <c r="C16" s="105" t="s">
        <v>19</v>
      </c>
      <c r="D16" s="101" t="s">
        <v>20</v>
      </c>
      <c r="E16" s="101" t="s">
        <v>81</v>
      </c>
      <c r="F16" s="101" t="s">
        <v>22</v>
      </c>
      <c r="G16" s="36" t="s">
        <v>23</v>
      </c>
      <c r="H16" s="219" t="s">
        <v>82</v>
      </c>
      <c r="I16" s="220"/>
      <c r="J16" s="220"/>
      <c r="K16" s="221"/>
      <c r="L16" s="101" t="s">
        <v>83</v>
      </c>
      <c r="M16" s="222" t="s">
        <v>84</v>
      </c>
      <c r="N16" s="224" t="s">
        <v>85</v>
      </c>
      <c r="O16" s="226" t="s">
        <v>86</v>
      </c>
      <c r="P16" s="227"/>
      <c r="Q16" s="219" t="s">
        <v>16</v>
      </c>
      <c r="R16" s="221"/>
    </row>
    <row r="17" spans="1:18" ht="30" customHeight="1" x14ac:dyDescent="0.25">
      <c r="A17" s="149" t="s">
        <v>26</v>
      </c>
      <c r="B17" s="150">
        <v>0.3</v>
      </c>
      <c r="C17" s="128" t="s">
        <v>27</v>
      </c>
      <c r="D17" s="10" t="s">
        <v>28</v>
      </c>
      <c r="E17" s="128">
        <v>4</v>
      </c>
      <c r="F17" s="128" t="s">
        <v>29</v>
      </c>
      <c r="G17" s="142" t="s">
        <v>30</v>
      </c>
      <c r="H17" s="98" t="s">
        <v>87</v>
      </c>
      <c r="I17" s="98" t="s">
        <v>88</v>
      </c>
      <c r="J17" s="98" t="s">
        <v>89</v>
      </c>
      <c r="K17" s="98" t="s">
        <v>90</v>
      </c>
      <c r="L17" s="9" t="s">
        <v>91</v>
      </c>
      <c r="M17" s="223"/>
      <c r="N17" s="225"/>
      <c r="O17" s="22" t="s">
        <v>92</v>
      </c>
      <c r="P17" s="22" t="s">
        <v>70</v>
      </c>
      <c r="Q17" s="22" t="s">
        <v>24</v>
      </c>
      <c r="R17" s="99" t="s">
        <v>25</v>
      </c>
    </row>
    <row r="18" spans="1:18" ht="45" customHeight="1" x14ac:dyDescent="0.25">
      <c r="A18" s="149"/>
      <c r="B18" s="149"/>
      <c r="C18" s="129"/>
      <c r="D18" s="11" t="s">
        <v>31</v>
      </c>
      <c r="E18" s="129"/>
      <c r="F18" s="129"/>
      <c r="G18" s="142"/>
      <c r="H18" s="203">
        <f>1/E17</f>
        <v>0.25</v>
      </c>
      <c r="I18" s="203">
        <f>+'Seguimiento 2'!I18:I20</f>
        <v>0.25</v>
      </c>
      <c r="J18" s="203">
        <f>2/E17</f>
        <v>0.5</v>
      </c>
      <c r="K18" s="203"/>
      <c r="L18" s="209">
        <f>+H18+I18+J18</f>
        <v>1</v>
      </c>
      <c r="M18" s="209">
        <f>4*B17/E17</f>
        <v>0.3</v>
      </c>
      <c r="N18" s="206" t="s">
        <v>93</v>
      </c>
      <c r="O18" s="206" t="s">
        <v>94</v>
      </c>
      <c r="P18" s="128" t="s">
        <v>95</v>
      </c>
      <c r="Q18" s="206" t="s">
        <v>96</v>
      </c>
      <c r="R18" s="128"/>
    </row>
    <row r="19" spans="1:18" ht="35.25" customHeight="1" x14ac:dyDescent="0.25">
      <c r="A19" s="149"/>
      <c r="B19" s="149"/>
      <c r="C19" s="129"/>
      <c r="D19" s="11" t="s">
        <v>32</v>
      </c>
      <c r="E19" s="129"/>
      <c r="F19" s="129"/>
      <c r="G19" s="142"/>
      <c r="H19" s="204"/>
      <c r="I19" s="204"/>
      <c r="J19" s="204"/>
      <c r="K19" s="204"/>
      <c r="L19" s="210"/>
      <c r="M19" s="210"/>
      <c r="N19" s="207"/>
      <c r="O19" s="207"/>
      <c r="P19" s="129"/>
      <c r="Q19" s="207"/>
      <c r="R19" s="129"/>
    </row>
    <row r="20" spans="1:18" ht="39.75" customHeight="1" x14ac:dyDescent="0.25">
      <c r="A20" s="149"/>
      <c r="B20" s="149"/>
      <c r="C20" s="130"/>
      <c r="D20" s="11" t="s">
        <v>33</v>
      </c>
      <c r="E20" s="130"/>
      <c r="F20" s="130"/>
      <c r="G20" s="142"/>
      <c r="H20" s="205"/>
      <c r="I20" s="205"/>
      <c r="J20" s="205"/>
      <c r="K20" s="205"/>
      <c r="L20" s="211"/>
      <c r="M20" s="211"/>
      <c r="N20" s="208"/>
      <c r="O20" s="208"/>
      <c r="P20" s="130"/>
      <c r="Q20" s="208"/>
      <c r="R20" s="130"/>
    </row>
    <row r="21" spans="1:18" ht="56.25" customHeight="1" x14ac:dyDescent="0.25">
      <c r="A21" s="138" t="s">
        <v>34</v>
      </c>
      <c r="B21" s="135">
        <v>0.4</v>
      </c>
      <c r="C21" s="128" t="s">
        <v>35</v>
      </c>
      <c r="D21" s="11" t="s">
        <v>97</v>
      </c>
      <c r="E21" s="128">
        <v>20</v>
      </c>
      <c r="F21" s="128" t="s">
        <v>37</v>
      </c>
      <c r="G21" s="128" t="s">
        <v>98</v>
      </c>
      <c r="H21" s="203">
        <f>7/25</f>
        <v>0.28000000000000003</v>
      </c>
      <c r="I21" s="194">
        <f>+'Seguimiento 2'!I21:I23</f>
        <v>0.35</v>
      </c>
      <c r="J21" s="203">
        <f>5/E21</f>
        <v>0.25</v>
      </c>
      <c r="K21" s="128"/>
      <c r="L21" s="194">
        <f>+H21+I21+J21+K21</f>
        <v>0.88</v>
      </c>
      <c r="M21" s="194">
        <f>+L21*B21</f>
        <v>0.35200000000000004</v>
      </c>
      <c r="N21" s="128"/>
      <c r="O21" s="128"/>
      <c r="P21" s="128"/>
      <c r="Q21" s="128"/>
      <c r="R21" s="128"/>
    </row>
    <row r="22" spans="1:18" ht="47.25" customHeight="1" x14ac:dyDescent="0.25">
      <c r="A22" s="139"/>
      <c r="B22" s="136"/>
      <c r="C22" s="129"/>
      <c r="D22" s="11" t="s">
        <v>39</v>
      </c>
      <c r="E22" s="129"/>
      <c r="F22" s="129"/>
      <c r="G22" s="129"/>
      <c r="H22" s="204"/>
      <c r="I22" s="129"/>
      <c r="J22" s="204"/>
      <c r="K22" s="129"/>
      <c r="L22" s="195"/>
      <c r="M22" s="195"/>
      <c r="N22" s="129"/>
      <c r="O22" s="129"/>
      <c r="P22" s="129"/>
      <c r="Q22" s="129"/>
      <c r="R22" s="129"/>
    </row>
    <row r="23" spans="1:18" ht="57" customHeight="1" x14ac:dyDescent="0.25">
      <c r="A23" s="140"/>
      <c r="B23" s="137"/>
      <c r="C23" s="130"/>
      <c r="D23" s="11" t="s">
        <v>41</v>
      </c>
      <c r="E23" s="129"/>
      <c r="F23" s="130"/>
      <c r="G23" s="130"/>
      <c r="H23" s="205"/>
      <c r="I23" s="130"/>
      <c r="J23" s="205"/>
      <c r="K23" s="130"/>
      <c r="L23" s="196"/>
      <c r="M23" s="196"/>
      <c r="N23" s="130"/>
      <c r="O23" s="130"/>
      <c r="P23" s="130"/>
      <c r="Q23" s="130"/>
      <c r="R23" s="130"/>
    </row>
    <row r="24" spans="1:18" ht="55.5" customHeight="1" x14ac:dyDescent="0.25">
      <c r="A24" s="138" t="s">
        <v>43</v>
      </c>
      <c r="B24" s="135">
        <v>0.3</v>
      </c>
      <c r="C24" s="128" t="s">
        <v>44</v>
      </c>
      <c r="D24" s="11" t="s">
        <v>45</v>
      </c>
      <c r="E24" s="128">
        <v>15</v>
      </c>
      <c r="F24" s="128" t="s">
        <v>29</v>
      </c>
      <c r="G24" s="128" t="s">
        <v>42</v>
      </c>
      <c r="H24" s="203">
        <f>3/30</f>
        <v>0.1</v>
      </c>
      <c r="I24" s="194">
        <f>+'Seguimiento 2'!I24:I26</f>
        <v>0.33333333333333331</v>
      </c>
      <c r="J24" s="203">
        <f>6/E24</f>
        <v>0.4</v>
      </c>
      <c r="K24" s="128"/>
      <c r="L24" s="194">
        <f>+H24+I24+J24+K24</f>
        <v>0.83333333333333337</v>
      </c>
      <c r="M24" s="194">
        <f>14*B24/E24</f>
        <v>0.28000000000000003</v>
      </c>
      <c r="N24" s="128"/>
      <c r="O24" s="128"/>
      <c r="P24" s="128"/>
      <c r="Q24" s="128"/>
      <c r="R24" s="128"/>
    </row>
    <row r="25" spans="1:18" ht="39.75" customHeight="1" x14ac:dyDescent="0.25">
      <c r="A25" s="139"/>
      <c r="B25" s="136"/>
      <c r="C25" s="129"/>
      <c r="D25" s="11" t="s">
        <v>46</v>
      </c>
      <c r="E25" s="129"/>
      <c r="F25" s="129"/>
      <c r="G25" s="129"/>
      <c r="H25" s="204"/>
      <c r="I25" s="129"/>
      <c r="J25" s="204"/>
      <c r="K25" s="129"/>
      <c r="L25" s="195"/>
      <c r="M25" s="195"/>
      <c r="N25" s="129"/>
      <c r="O25" s="129"/>
      <c r="P25" s="129"/>
      <c r="Q25" s="129"/>
      <c r="R25" s="129"/>
    </row>
    <row r="26" spans="1:18" ht="39" customHeight="1" x14ac:dyDescent="0.25">
      <c r="A26" s="140"/>
      <c r="B26" s="137"/>
      <c r="C26" s="130"/>
      <c r="D26" s="11" t="s">
        <v>47</v>
      </c>
      <c r="E26" s="130"/>
      <c r="F26" s="130"/>
      <c r="G26" s="130"/>
      <c r="H26" s="205"/>
      <c r="I26" s="130"/>
      <c r="J26" s="205"/>
      <c r="K26" s="130"/>
      <c r="L26" s="196"/>
      <c r="M26" s="196"/>
      <c r="N26" s="130"/>
      <c r="O26" s="130"/>
      <c r="P26" s="130"/>
      <c r="Q26" s="130"/>
      <c r="R26" s="130"/>
    </row>
    <row r="27" spans="1:18" ht="33.75" customHeight="1" x14ac:dyDescent="0.25">
      <c r="A27" s="99" t="s">
        <v>48</v>
      </c>
      <c r="B27" s="100">
        <f>SUM(B17:B26)</f>
        <v>1</v>
      </c>
      <c r="C27" s="100"/>
      <c r="D27" s="5"/>
      <c r="E27" s="5"/>
      <c r="F27" s="5"/>
      <c r="G27" s="11"/>
      <c r="H27" s="100">
        <f>SUM(H18:H26)</f>
        <v>0.63</v>
      </c>
      <c r="I27" s="100">
        <f>SUM(I18:I26)</f>
        <v>0.93333333333333335</v>
      </c>
      <c r="J27" s="100">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123"/>
      <c r="E29" s="124"/>
      <c r="F29" s="197"/>
      <c r="G29" s="198"/>
      <c r="H29" s="199"/>
      <c r="I29" s="24"/>
      <c r="J29" s="24"/>
      <c r="K29" s="24"/>
      <c r="L29" s="24"/>
      <c r="M29" s="24"/>
      <c r="N29" s="24"/>
      <c r="O29" s="24"/>
      <c r="P29" s="24"/>
      <c r="Q29" s="24"/>
      <c r="R29" s="24"/>
    </row>
    <row r="30" spans="1:18" ht="15.75" thickBot="1" x14ac:dyDescent="0.3">
      <c r="A30" s="13"/>
      <c r="D30" s="121" t="s">
        <v>49</v>
      </c>
      <c r="E30" s="122"/>
      <c r="F30" s="103"/>
      <c r="G30" s="122" t="s">
        <v>50</v>
      </c>
      <c r="H30" s="125"/>
      <c r="I30" s="25"/>
      <c r="J30" s="25"/>
      <c r="K30" s="25"/>
      <c r="L30" s="25"/>
      <c r="M30" s="25"/>
      <c r="N30" s="25"/>
      <c r="O30" s="25"/>
      <c r="P30" s="25"/>
      <c r="Q30" s="25"/>
      <c r="R30" s="25"/>
    </row>
    <row r="31" spans="1:18" ht="15.75" thickBot="1" x14ac:dyDescent="0.3">
      <c r="A31" s="13"/>
    </row>
    <row r="32" spans="1:18" ht="15.75" thickBot="1" x14ac:dyDescent="0.3">
      <c r="A32" s="13"/>
      <c r="B32" s="200" t="s">
        <v>99</v>
      </c>
      <c r="C32" s="201"/>
      <c r="D32" s="201"/>
      <c r="E32" s="201"/>
      <c r="F32" s="201"/>
      <c r="G32" s="201"/>
      <c r="H32" s="202"/>
      <c r="I32" s="34"/>
      <c r="J32" s="34"/>
      <c r="K32" s="34"/>
      <c r="L32" s="34"/>
      <c r="M32" s="34"/>
      <c r="N32" s="34"/>
      <c r="O32" s="34"/>
      <c r="P32" s="34"/>
      <c r="Q32" s="34"/>
      <c r="R32" s="34"/>
    </row>
    <row r="33" spans="1:18" ht="42.75" x14ac:dyDescent="0.25">
      <c r="A33" s="13"/>
      <c r="B33" s="14" t="s">
        <v>100</v>
      </c>
      <c r="C33" s="30" t="s">
        <v>101</v>
      </c>
      <c r="D33" s="15" t="s">
        <v>102</v>
      </c>
      <c r="E33" s="15" t="s">
        <v>103</v>
      </c>
      <c r="F33" s="15" t="s">
        <v>104</v>
      </c>
      <c r="G33" s="105" t="s">
        <v>105</v>
      </c>
      <c r="H33" s="105" t="s">
        <v>106</v>
      </c>
      <c r="I33" s="25"/>
      <c r="J33" s="25"/>
      <c r="K33" s="25"/>
      <c r="L33" s="25"/>
      <c r="M33" s="25"/>
      <c r="N33" s="25"/>
      <c r="O33" s="25"/>
      <c r="P33" s="25"/>
      <c r="Q33" s="25"/>
      <c r="R33" s="25"/>
    </row>
    <row r="34" spans="1:18" ht="105" x14ac:dyDescent="0.25">
      <c r="B34" s="26" t="s">
        <v>107</v>
      </c>
      <c r="C34" s="11" t="s">
        <v>108</v>
      </c>
      <c r="D34" s="11" t="s">
        <v>109</v>
      </c>
      <c r="E34" s="16">
        <v>41807</v>
      </c>
      <c r="F34" s="11" t="s">
        <v>110</v>
      </c>
      <c r="G34" s="20"/>
      <c r="H34" s="17"/>
      <c r="I34" s="20"/>
      <c r="J34" s="20"/>
      <c r="K34" s="20"/>
      <c r="L34" s="20"/>
      <c r="M34" s="20"/>
      <c r="N34" s="20"/>
      <c r="O34" s="20"/>
      <c r="P34" s="20"/>
      <c r="Q34" s="20"/>
      <c r="R34" s="20"/>
    </row>
    <row r="35" spans="1:18" ht="42.75" x14ac:dyDescent="0.25">
      <c r="B35" s="27" t="s">
        <v>111</v>
      </c>
      <c r="C35" s="31"/>
      <c r="D35" s="5"/>
      <c r="E35" s="5"/>
      <c r="F35" s="5"/>
      <c r="G35" s="5"/>
      <c r="H35" s="17"/>
      <c r="I35" s="20"/>
      <c r="J35" s="20"/>
      <c r="K35" s="20"/>
      <c r="L35" s="20"/>
      <c r="M35" s="20"/>
      <c r="N35" s="20"/>
      <c r="O35" s="20"/>
      <c r="P35" s="20"/>
      <c r="Q35" s="20"/>
      <c r="R35" s="20"/>
    </row>
    <row r="36" spans="1:18" x14ac:dyDescent="0.25">
      <c r="B36" s="28" t="s">
        <v>62</v>
      </c>
      <c r="C36" s="32"/>
      <c r="D36" s="5"/>
      <c r="E36" s="5"/>
      <c r="F36" s="5"/>
      <c r="G36" s="5"/>
      <c r="H36" s="17"/>
      <c r="I36" s="20"/>
      <c r="J36" s="20"/>
      <c r="K36" s="20"/>
      <c r="L36" s="20"/>
      <c r="M36" s="20"/>
      <c r="N36" s="20"/>
      <c r="O36" s="20"/>
      <c r="P36" s="20"/>
      <c r="Q36" s="20"/>
      <c r="R36" s="20"/>
    </row>
    <row r="37" spans="1:18" x14ac:dyDescent="0.25">
      <c r="B37" s="28" t="s">
        <v>112</v>
      </c>
      <c r="C37" s="32"/>
      <c r="D37" s="5"/>
      <c r="E37" s="5"/>
      <c r="F37" s="5"/>
      <c r="G37" s="5"/>
      <c r="H37" s="17"/>
      <c r="I37" s="20"/>
      <c r="J37" s="20"/>
      <c r="K37" s="20"/>
      <c r="L37" s="20"/>
      <c r="M37" s="20"/>
      <c r="N37" s="20"/>
      <c r="O37" s="20"/>
      <c r="P37" s="20"/>
      <c r="Q37" s="20"/>
      <c r="R37" s="20"/>
    </row>
    <row r="38" spans="1:18" ht="15.75" thickBot="1" x14ac:dyDescent="0.3">
      <c r="B38" s="102" t="s">
        <v>113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141" t="s">
        <v>74</v>
      </c>
      <c r="C2" s="141"/>
      <c r="D2" s="141"/>
      <c r="E2" s="141"/>
      <c r="F2" s="215"/>
      <c r="G2" s="215"/>
      <c r="H2" s="215"/>
      <c r="I2" s="215"/>
      <c r="J2" s="215"/>
      <c r="K2" s="215"/>
      <c r="L2" s="215"/>
      <c r="M2" s="215"/>
      <c r="N2" s="215"/>
      <c r="O2" s="215"/>
      <c r="P2" s="215"/>
      <c r="Q2" s="215"/>
      <c r="R2" s="215"/>
    </row>
    <row r="3" spans="1:19" x14ac:dyDescent="0.25">
      <c r="B3" s="151" t="s">
        <v>1</v>
      </c>
      <c r="C3" s="151"/>
      <c r="D3" s="151"/>
      <c r="E3" s="15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75</v>
      </c>
      <c r="D8" s="6">
        <v>41715</v>
      </c>
      <c r="F8" s="21"/>
    </row>
    <row r="9" spans="1:19" x14ac:dyDescent="0.25">
      <c r="C9" s="145" t="s">
        <v>76</v>
      </c>
      <c r="D9" s="5" t="s">
        <v>77</v>
      </c>
      <c r="F9" s="20"/>
      <c r="G9" s="7"/>
    </row>
    <row r="10" spans="1:19" x14ac:dyDescent="0.25">
      <c r="C10" s="145"/>
      <c r="D10" s="5" t="s">
        <v>13</v>
      </c>
      <c r="F10" s="20"/>
    </row>
    <row r="11" spans="1:19" x14ac:dyDescent="0.25">
      <c r="C11" s="2" t="s">
        <v>78</v>
      </c>
      <c r="D11" s="5" t="s">
        <v>116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216" t="s">
        <v>14</v>
      </c>
      <c r="B15" s="217"/>
      <c r="C15" s="217"/>
      <c r="D15" s="217"/>
      <c r="E15" s="217"/>
      <c r="F15" s="217"/>
      <c r="G15" s="217"/>
      <c r="H15" s="218" t="s">
        <v>80</v>
      </c>
      <c r="I15" s="201"/>
      <c r="J15" s="201"/>
      <c r="K15" s="201"/>
      <c r="L15" s="201"/>
      <c r="M15" s="201"/>
      <c r="N15" s="201"/>
      <c r="O15" s="201"/>
      <c r="P15" s="201"/>
      <c r="Q15" s="201"/>
      <c r="R15" s="202"/>
    </row>
    <row r="16" spans="1:19" ht="28.5" customHeight="1" x14ac:dyDescent="0.25">
      <c r="A16" s="101" t="s">
        <v>17</v>
      </c>
      <c r="B16" s="101" t="s">
        <v>18</v>
      </c>
      <c r="C16" s="105" t="s">
        <v>19</v>
      </c>
      <c r="D16" s="101" t="s">
        <v>20</v>
      </c>
      <c r="E16" s="101" t="s">
        <v>81</v>
      </c>
      <c r="F16" s="101" t="s">
        <v>22</v>
      </c>
      <c r="G16" s="36" t="s">
        <v>23</v>
      </c>
      <c r="H16" s="219" t="s">
        <v>82</v>
      </c>
      <c r="I16" s="220"/>
      <c r="J16" s="220"/>
      <c r="K16" s="221"/>
      <c r="L16" s="101" t="s">
        <v>83</v>
      </c>
      <c r="M16" s="222" t="s">
        <v>84</v>
      </c>
      <c r="N16" s="224" t="s">
        <v>85</v>
      </c>
      <c r="O16" s="226" t="s">
        <v>86</v>
      </c>
      <c r="P16" s="227"/>
      <c r="Q16" s="219" t="s">
        <v>16</v>
      </c>
      <c r="R16" s="221"/>
    </row>
    <row r="17" spans="1:18" ht="30" customHeight="1" x14ac:dyDescent="0.25">
      <c r="A17" s="149" t="s">
        <v>26</v>
      </c>
      <c r="B17" s="150">
        <v>0.3</v>
      </c>
      <c r="C17" s="128" t="s">
        <v>27</v>
      </c>
      <c r="D17" s="10" t="s">
        <v>28</v>
      </c>
      <c r="E17" s="128">
        <v>4</v>
      </c>
      <c r="F17" s="128" t="s">
        <v>29</v>
      </c>
      <c r="G17" s="142" t="s">
        <v>30</v>
      </c>
      <c r="H17" s="98" t="s">
        <v>87</v>
      </c>
      <c r="I17" s="98" t="s">
        <v>88</v>
      </c>
      <c r="J17" s="98" t="s">
        <v>89</v>
      </c>
      <c r="K17" s="98" t="s">
        <v>90</v>
      </c>
      <c r="L17" s="9" t="s">
        <v>91</v>
      </c>
      <c r="M17" s="223"/>
      <c r="N17" s="225"/>
      <c r="O17" s="22" t="s">
        <v>92</v>
      </c>
      <c r="P17" s="22" t="s">
        <v>70</v>
      </c>
      <c r="Q17" s="22" t="s">
        <v>24</v>
      </c>
      <c r="R17" s="99" t="s">
        <v>25</v>
      </c>
    </row>
    <row r="18" spans="1:18" ht="45" customHeight="1" x14ac:dyDescent="0.25">
      <c r="A18" s="149"/>
      <c r="B18" s="149"/>
      <c r="C18" s="129"/>
      <c r="D18" s="11" t="s">
        <v>31</v>
      </c>
      <c r="E18" s="129"/>
      <c r="F18" s="129"/>
      <c r="G18" s="142"/>
      <c r="H18" s="203">
        <f>1/E17</f>
        <v>0.25</v>
      </c>
      <c r="I18" s="203">
        <f>+'Seguimiento 2'!I18:I20</f>
        <v>0.25</v>
      </c>
      <c r="J18" s="203">
        <f>+'Seguimiento 3'!J18:J20</f>
        <v>0.5</v>
      </c>
      <c r="K18" s="203">
        <v>0</v>
      </c>
      <c r="L18" s="209">
        <f>+H18+I18+J18+K18</f>
        <v>1</v>
      </c>
      <c r="M18" s="209">
        <f>4*B17/E17</f>
        <v>0.3</v>
      </c>
      <c r="N18" s="206" t="s">
        <v>93</v>
      </c>
      <c r="O18" s="206" t="s">
        <v>94</v>
      </c>
      <c r="P18" s="128" t="s">
        <v>95</v>
      </c>
      <c r="Q18" s="206" t="s">
        <v>96</v>
      </c>
      <c r="R18" s="128"/>
    </row>
    <row r="19" spans="1:18" ht="35.25" customHeight="1" x14ac:dyDescent="0.25">
      <c r="A19" s="149"/>
      <c r="B19" s="149"/>
      <c r="C19" s="129"/>
      <c r="D19" s="11" t="s">
        <v>32</v>
      </c>
      <c r="E19" s="129"/>
      <c r="F19" s="129"/>
      <c r="G19" s="142"/>
      <c r="H19" s="204"/>
      <c r="I19" s="204"/>
      <c r="J19" s="204"/>
      <c r="K19" s="204"/>
      <c r="L19" s="210"/>
      <c r="M19" s="210"/>
      <c r="N19" s="207"/>
      <c r="O19" s="207"/>
      <c r="P19" s="129"/>
      <c r="Q19" s="207"/>
      <c r="R19" s="129"/>
    </row>
    <row r="20" spans="1:18" ht="39.75" customHeight="1" x14ac:dyDescent="0.25">
      <c r="A20" s="149"/>
      <c r="B20" s="149"/>
      <c r="C20" s="130"/>
      <c r="D20" s="11" t="s">
        <v>33</v>
      </c>
      <c r="E20" s="130"/>
      <c r="F20" s="130"/>
      <c r="G20" s="142"/>
      <c r="H20" s="205"/>
      <c r="I20" s="205"/>
      <c r="J20" s="205"/>
      <c r="K20" s="205"/>
      <c r="L20" s="211"/>
      <c r="M20" s="211"/>
      <c r="N20" s="208"/>
      <c r="O20" s="208"/>
      <c r="P20" s="130"/>
      <c r="Q20" s="208"/>
      <c r="R20" s="130"/>
    </row>
    <row r="21" spans="1:18" ht="56.25" customHeight="1" x14ac:dyDescent="0.25">
      <c r="A21" s="138" t="s">
        <v>34</v>
      </c>
      <c r="B21" s="135">
        <v>0.4</v>
      </c>
      <c r="C21" s="128" t="s">
        <v>35</v>
      </c>
      <c r="D21" s="11" t="s">
        <v>97</v>
      </c>
      <c r="E21" s="128">
        <v>20</v>
      </c>
      <c r="F21" s="128" t="s">
        <v>37</v>
      </c>
      <c r="G21" s="128" t="s">
        <v>98</v>
      </c>
      <c r="H21" s="203">
        <f>7/25</f>
        <v>0.28000000000000003</v>
      </c>
      <c r="I21" s="194">
        <f>+'Seguimiento 2'!I21:I23</f>
        <v>0.35</v>
      </c>
      <c r="J21" s="194">
        <f>+'Seguimiento 3'!J21:J23</f>
        <v>0.25</v>
      </c>
      <c r="K21" s="203">
        <f>8/E21</f>
        <v>0.4</v>
      </c>
      <c r="L21" s="194">
        <f>+H21+I21+J21+K21</f>
        <v>1.28</v>
      </c>
      <c r="M21" s="194">
        <f>22*B21/E21</f>
        <v>0.44000000000000006</v>
      </c>
      <c r="N21" s="128"/>
      <c r="O21" s="128"/>
      <c r="P21" s="128"/>
      <c r="Q21" s="128"/>
      <c r="R21" s="132"/>
    </row>
    <row r="22" spans="1:18" ht="47.25" customHeight="1" x14ac:dyDescent="0.25">
      <c r="A22" s="139"/>
      <c r="B22" s="136"/>
      <c r="C22" s="129"/>
      <c r="D22" s="11" t="s">
        <v>39</v>
      </c>
      <c r="E22" s="129"/>
      <c r="F22" s="129"/>
      <c r="G22" s="129"/>
      <c r="H22" s="204"/>
      <c r="I22" s="129"/>
      <c r="J22" s="129"/>
      <c r="K22" s="204"/>
      <c r="L22" s="195"/>
      <c r="M22" s="195"/>
      <c r="N22" s="129"/>
      <c r="O22" s="129"/>
      <c r="P22" s="129"/>
      <c r="Q22" s="129"/>
      <c r="R22" s="133"/>
    </row>
    <row r="23" spans="1:18" ht="57" customHeight="1" x14ac:dyDescent="0.25">
      <c r="A23" s="140"/>
      <c r="B23" s="137"/>
      <c r="C23" s="130"/>
      <c r="D23" s="11" t="s">
        <v>41</v>
      </c>
      <c r="E23" s="129"/>
      <c r="F23" s="130"/>
      <c r="G23" s="130"/>
      <c r="H23" s="205"/>
      <c r="I23" s="130"/>
      <c r="J23" s="130"/>
      <c r="K23" s="205"/>
      <c r="L23" s="196"/>
      <c r="M23" s="196"/>
      <c r="N23" s="130"/>
      <c r="O23" s="130"/>
      <c r="P23" s="130"/>
      <c r="Q23" s="130"/>
      <c r="R23" s="134"/>
    </row>
    <row r="24" spans="1:18" ht="55.5" customHeight="1" x14ac:dyDescent="0.25">
      <c r="A24" s="138" t="s">
        <v>43</v>
      </c>
      <c r="B24" s="135">
        <v>0.3</v>
      </c>
      <c r="C24" s="128" t="s">
        <v>44</v>
      </c>
      <c r="D24" s="11" t="s">
        <v>45</v>
      </c>
      <c r="E24" s="128">
        <v>15</v>
      </c>
      <c r="F24" s="128" t="s">
        <v>29</v>
      </c>
      <c r="G24" s="128" t="s">
        <v>42</v>
      </c>
      <c r="H24" s="203">
        <f>3/30</f>
        <v>0.1</v>
      </c>
      <c r="I24" s="194">
        <f>+'Seguimiento 2'!I24:I26</f>
        <v>0.33333333333333331</v>
      </c>
      <c r="J24" s="194">
        <f>+'Seguimiento 3'!J24:J26</f>
        <v>0.4</v>
      </c>
      <c r="K24" s="203">
        <f>1/E24</f>
        <v>6.6666666666666666E-2</v>
      </c>
      <c r="L24" s="194">
        <f>+H24+I24+J24+K24</f>
        <v>0.9</v>
      </c>
      <c r="M24" s="194">
        <f>15*B24/E24</f>
        <v>0.3</v>
      </c>
      <c r="N24" s="128"/>
      <c r="O24" s="128"/>
      <c r="P24" s="128"/>
      <c r="Q24" s="128"/>
      <c r="R24" s="128"/>
    </row>
    <row r="25" spans="1:18" ht="39.75" customHeight="1" x14ac:dyDescent="0.25">
      <c r="A25" s="139"/>
      <c r="B25" s="136"/>
      <c r="C25" s="129"/>
      <c r="D25" s="11" t="s">
        <v>46</v>
      </c>
      <c r="E25" s="129"/>
      <c r="F25" s="129"/>
      <c r="G25" s="129"/>
      <c r="H25" s="204"/>
      <c r="I25" s="129"/>
      <c r="J25" s="129"/>
      <c r="K25" s="204"/>
      <c r="L25" s="195"/>
      <c r="M25" s="195"/>
      <c r="N25" s="129"/>
      <c r="O25" s="129"/>
      <c r="P25" s="129"/>
      <c r="Q25" s="129"/>
      <c r="R25" s="129"/>
    </row>
    <row r="26" spans="1:18" ht="39" customHeight="1" x14ac:dyDescent="0.25">
      <c r="A26" s="140"/>
      <c r="B26" s="137"/>
      <c r="C26" s="130"/>
      <c r="D26" s="11" t="s">
        <v>47</v>
      </c>
      <c r="E26" s="130"/>
      <c r="F26" s="130"/>
      <c r="G26" s="130"/>
      <c r="H26" s="205"/>
      <c r="I26" s="130"/>
      <c r="J26" s="130"/>
      <c r="K26" s="205"/>
      <c r="L26" s="196"/>
      <c r="M26" s="196"/>
      <c r="N26" s="130"/>
      <c r="O26" s="130"/>
      <c r="P26" s="130"/>
      <c r="Q26" s="130"/>
      <c r="R26" s="130"/>
    </row>
    <row r="27" spans="1:18" ht="33.75" customHeight="1" x14ac:dyDescent="0.25">
      <c r="A27" s="99" t="s">
        <v>48</v>
      </c>
      <c r="B27" s="100">
        <f>SUM(B17:B26)</f>
        <v>1</v>
      </c>
      <c r="C27" s="100"/>
      <c r="D27" s="5"/>
      <c r="E27" s="5"/>
      <c r="F27" s="5"/>
      <c r="G27" s="11"/>
      <c r="H27" s="100">
        <f>SUM(H18:H26)</f>
        <v>0.63</v>
      </c>
      <c r="I27" s="100">
        <f>SUM(I18:I26)</f>
        <v>0.93333333333333335</v>
      </c>
      <c r="J27" s="100">
        <f>SUM(J18:J26)</f>
        <v>1.1499999999999999</v>
      </c>
      <c r="K27" s="100">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123"/>
      <c r="E29" s="124"/>
      <c r="F29" s="197"/>
      <c r="G29" s="198"/>
      <c r="H29" s="199"/>
      <c r="I29" s="24"/>
      <c r="J29" s="24"/>
      <c r="K29" s="24"/>
      <c r="L29" s="24"/>
      <c r="M29" s="24"/>
      <c r="N29" s="24"/>
      <c r="O29" s="24"/>
      <c r="P29" s="24"/>
      <c r="Q29" s="24"/>
      <c r="R29" s="24"/>
    </row>
    <row r="30" spans="1:18" ht="15.75" thickBot="1" x14ac:dyDescent="0.3">
      <c r="A30" s="13"/>
      <c r="D30" s="121" t="s">
        <v>49</v>
      </c>
      <c r="E30" s="122"/>
      <c r="F30" s="103"/>
      <c r="G30" s="122" t="s">
        <v>50</v>
      </c>
      <c r="H30" s="125"/>
      <c r="I30" s="25"/>
      <c r="J30" s="25"/>
      <c r="K30" s="25"/>
      <c r="L30" s="25"/>
      <c r="M30" s="25"/>
      <c r="N30" s="25"/>
      <c r="O30" s="25"/>
      <c r="P30" s="25"/>
      <c r="Q30" s="25"/>
      <c r="R30" s="25"/>
    </row>
    <row r="31" spans="1:18" ht="15.75" thickBot="1" x14ac:dyDescent="0.3">
      <c r="A31" s="13"/>
    </row>
    <row r="32" spans="1:18" ht="15.75" thickBot="1" x14ac:dyDescent="0.3">
      <c r="A32" s="13"/>
      <c r="B32" s="200" t="s">
        <v>99</v>
      </c>
      <c r="C32" s="201"/>
      <c r="D32" s="201"/>
      <c r="E32" s="201"/>
      <c r="F32" s="201"/>
      <c r="G32" s="201"/>
      <c r="H32" s="202"/>
      <c r="I32" s="34"/>
      <c r="J32" s="34"/>
      <c r="K32" s="34"/>
      <c r="L32" s="34"/>
      <c r="M32" s="34"/>
      <c r="N32" s="34"/>
      <c r="O32" s="34"/>
      <c r="P32" s="34"/>
      <c r="Q32" s="34"/>
      <c r="R32" s="34"/>
    </row>
    <row r="33" spans="1:18" ht="42.75" x14ac:dyDescent="0.25">
      <c r="A33" s="13"/>
      <c r="B33" s="14" t="s">
        <v>100</v>
      </c>
      <c r="C33" s="30" t="s">
        <v>101</v>
      </c>
      <c r="D33" s="15" t="s">
        <v>102</v>
      </c>
      <c r="E33" s="15" t="s">
        <v>103</v>
      </c>
      <c r="F33" s="15" t="s">
        <v>104</v>
      </c>
      <c r="G33" s="105" t="s">
        <v>105</v>
      </c>
      <c r="H33" s="105" t="s">
        <v>106</v>
      </c>
      <c r="I33" s="25"/>
      <c r="J33" s="25"/>
      <c r="K33" s="25"/>
      <c r="L33" s="25"/>
      <c r="M33" s="25"/>
      <c r="N33" s="25"/>
      <c r="O33" s="25"/>
      <c r="P33" s="25"/>
      <c r="Q33" s="25"/>
      <c r="R33" s="25"/>
    </row>
    <row r="34" spans="1:18" ht="105" x14ac:dyDescent="0.25">
      <c r="B34" s="26" t="s">
        <v>107</v>
      </c>
      <c r="C34" s="11" t="s">
        <v>108</v>
      </c>
      <c r="D34" s="11" t="s">
        <v>109</v>
      </c>
      <c r="E34" s="16">
        <v>41807</v>
      </c>
      <c r="F34" s="11" t="s">
        <v>110</v>
      </c>
      <c r="G34" s="20"/>
      <c r="H34" s="17"/>
      <c r="I34" s="20"/>
      <c r="J34" s="20"/>
      <c r="K34" s="20"/>
      <c r="L34" s="20"/>
      <c r="M34" s="20"/>
      <c r="N34" s="20"/>
      <c r="O34" s="20"/>
      <c r="P34" s="20"/>
      <c r="Q34" s="20"/>
      <c r="R34" s="20"/>
    </row>
    <row r="35" spans="1:18" ht="42.75" x14ac:dyDescent="0.25">
      <c r="B35" s="27" t="s">
        <v>111</v>
      </c>
      <c r="C35" s="31"/>
      <c r="D35" s="5"/>
      <c r="E35" s="5"/>
      <c r="F35" s="5"/>
      <c r="G35" s="5"/>
      <c r="H35" s="17"/>
      <c r="I35" s="20"/>
      <c r="J35" s="20"/>
      <c r="K35" s="20"/>
      <c r="L35" s="20"/>
      <c r="M35" s="20"/>
      <c r="N35" s="20"/>
      <c r="O35" s="20"/>
      <c r="P35" s="20"/>
      <c r="Q35" s="20"/>
      <c r="R35" s="20"/>
    </row>
    <row r="36" spans="1:18" x14ac:dyDescent="0.25">
      <c r="B36" s="28" t="s">
        <v>62</v>
      </c>
      <c r="C36" s="32"/>
      <c r="D36" s="5"/>
      <c r="E36" s="5"/>
      <c r="F36" s="5"/>
      <c r="G36" s="5"/>
      <c r="H36" s="17"/>
      <c r="I36" s="20"/>
      <c r="J36" s="20"/>
      <c r="K36" s="20"/>
      <c r="L36" s="20"/>
      <c r="M36" s="20"/>
      <c r="N36" s="20"/>
      <c r="O36" s="20"/>
      <c r="P36" s="20"/>
      <c r="Q36" s="20"/>
      <c r="R36" s="20"/>
    </row>
    <row r="37" spans="1:18" x14ac:dyDescent="0.25">
      <c r="B37" s="28" t="s">
        <v>112</v>
      </c>
      <c r="C37" s="32"/>
      <c r="D37" s="5"/>
      <c r="E37" s="5"/>
      <c r="F37" s="5"/>
      <c r="G37" s="5"/>
      <c r="H37" s="17"/>
      <c r="I37" s="20"/>
      <c r="J37" s="20"/>
      <c r="K37" s="20"/>
      <c r="L37" s="20"/>
      <c r="M37" s="20"/>
      <c r="N37" s="20"/>
      <c r="O37" s="20"/>
      <c r="P37" s="20"/>
      <c r="Q37" s="20"/>
      <c r="R37" s="20"/>
    </row>
    <row r="38" spans="1:18" ht="15.75" thickBot="1" x14ac:dyDescent="0.3">
      <c r="B38" s="102" t="s">
        <v>113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141" t="s">
        <v>74</v>
      </c>
      <c r="C2" s="141"/>
      <c r="D2" s="141"/>
      <c r="E2" s="141"/>
      <c r="F2" s="215"/>
      <c r="G2" s="215"/>
      <c r="H2" s="215"/>
      <c r="I2" s="215"/>
      <c r="J2" s="215"/>
      <c r="K2" s="215"/>
      <c r="L2" s="215"/>
      <c r="M2" s="215"/>
    </row>
    <row r="3" spans="1:13" ht="15.75" thickBot="1" x14ac:dyDescent="0.3"/>
    <row r="4" spans="1:13" ht="15.75" thickBot="1" x14ac:dyDescent="0.3">
      <c r="A4" s="216" t="s">
        <v>14</v>
      </c>
      <c r="B4" s="217"/>
      <c r="C4" s="217"/>
      <c r="D4" s="217"/>
      <c r="E4" s="217"/>
      <c r="F4" s="217"/>
      <c r="G4" s="217"/>
      <c r="H4" s="218" t="s">
        <v>80</v>
      </c>
      <c r="I4" s="201"/>
      <c r="J4" s="201"/>
      <c r="K4" s="201"/>
      <c r="L4" s="201"/>
      <c r="M4" s="201"/>
    </row>
    <row r="5" spans="1:13" ht="28.5" customHeight="1" x14ac:dyDescent="0.25">
      <c r="A5" s="101" t="s">
        <v>17</v>
      </c>
      <c r="B5" s="101" t="s">
        <v>18</v>
      </c>
      <c r="C5" s="105" t="s">
        <v>19</v>
      </c>
      <c r="D5" s="101" t="s">
        <v>20</v>
      </c>
      <c r="E5" s="101" t="s">
        <v>81</v>
      </c>
      <c r="F5" s="101" t="s">
        <v>22</v>
      </c>
      <c r="G5" s="36" t="s">
        <v>23</v>
      </c>
      <c r="H5" s="219" t="s">
        <v>82</v>
      </c>
      <c r="I5" s="220"/>
      <c r="J5" s="220"/>
      <c r="K5" s="221"/>
      <c r="L5" s="101" t="s">
        <v>83</v>
      </c>
      <c r="M5" s="222" t="s">
        <v>84</v>
      </c>
    </row>
    <row r="6" spans="1:13" ht="30" customHeight="1" x14ac:dyDescent="0.25">
      <c r="A6" s="149" t="s">
        <v>26</v>
      </c>
      <c r="B6" s="150">
        <v>0.3</v>
      </c>
      <c r="C6" s="128" t="s">
        <v>27</v>
      </c>
      <c r="D6" s="10" t="s">
        <v>28</v>
      </c>
      <c r="E6" s="128">
        <v>4</v>
      </c>
      <c r="F6" s="128" t="s">
        <v>29</v>
      </c>
      <c r="G6" s="142" t="s">
        <v>30</v>
      </c>
      <c r="H6" s="98" t="s">
        <v>87</v>
      </c>
      <c r="I6" s="98" t="s">
        <v>88</v>
      </c>
      <c r="J6" s="98" t="s">
        <v>89</v>
      </c>
      <c r="K6" s="98" t="s">
        <v>90</v>
      </c>
      <c r="L6" s="9" t="s">
        <v>91</v>
      </c>
      <c r="M6" s="223"/>
    </row>
    <row r="7" spans="1:13" ht="45" customHeight="1" x14ac:dyDescent="0.25">
      <c r="A7" s="149"/>
      <c r="B7" s="149"/>
      <c r="C7" s="129"/>
      <c r="D7" s="11" t="s">
        <v>31</v>
      </c>
      <c r="E7" s="129"/>
      <c r="F7" s="129"/>
      <c r="G7" s="142"/>
      <c r="H7" s="203">
        <f>1/E6</f>
        <v>0.25</v>
      </c>
      <c r="I7" s="203">
        <v>0.25</v>
      </c>
      <c r="J7" s="203">
        <v>0.5</v>
      </c>
      <c r="K7" s="203">
        <v>0</v>
      </c>
      <c r="L7" s="209">
        <f>+H7+I7+J7+K7</f>
        <v>1</v>
      </c>
      <c r="M7" s="209">
        <f>4*B6/E6</f>
        <v>0.3</v>
      </c>
    </row>
    <row r="8" spans="1:13" ht="35.25" customHeight="1" x14ac:dyDescent="0.25">
      <c r="A8" s="149"/>
      <c r="B8" s="149"/>
      <c r="C8" s="129"/>
      <c r="D8" s="11" t="s">
        <v>32</v>
      </c>
      <c r="E8" s="129"/>
      <c r="F8" s="129"/>
      <c r="G8" s="142"/>
      <c r="H8" s="204"/>
      <c r="I8" s="204"/>
      <c r="J8" s="204"/>
      <c r="K8" s="204"/>
      <c r="L8" s="210"/>
      <c r="M8" s="210"/>
    </row>
    <row r="9" spans="1:13" ht="39.75" customHeight="1" x14ac:dyDescent="0.25">
      <c r="A9" s="149"/>
      <c r="B9" s="149"/>
      <c r="C9" s="130"/>
      <c r="D9" s="11" t="s">
        <v>33</v>
      </c>
      <c r="E9" s="130"/>
      <c r="F9" s="130"/>
      <c r="G9" s="142"/>
      <c r="H9" s="205"/>
      <c r="I9" s="205"/>
      <c r="J9" s="205"/>
      <c r="K9" s="205"/>
      <c r="L9" s="211"/>
      <c r="M9" s="211"/>
    </row>
    <row r="10" spans="1:13" ht="56.25" customHeight="1" x14ac:dyDescent="0.25">
      <c r="A10" s="138" t="s">
        <v>34</v>
      </c>
      <c r="B10" s="135">
        <v>0.4</v>
      </c>
      <c r="C10" s="128" t="s">
        <v>35</v>
      </c>
      <c r="D10" s="11" t="s">
        <v>97</v>
      </c>
      <c r="E10" s="128">
        <v>20</v>
      </c>
      <c r="F10" s="128" t="s">
        <v>37</v>
      </c>
      <c r="G10" s="128" t="s">
        <v>98</v>
      </c>
      <c r="H10" s="203">
        <f>7/25</f>
        <v>0.28000000000000003</v>
      </c>
      <c r="I10" s="194">
        <v>0.35</v>
      </c>
      <c r="J10" s="194">
        <v>0.25</v>
      </c>
      <c r="K10" s="203">
        <f>8/E10</f>
        <v>0.4</v>
      </c>
      <c r="L10" s="194">
        <f>+H10+I10+J10+K10</f>
        <v>1.28</v>
      </c>
      <c r="M10" s="194">
        <f>22*B10/E10</f>
        <v>0.44000000000000006</v>
      </c>
    </row>
    <row r="11" spans="1:13" ht="47.25" customHeight="1" x14ac:dyDescent="0.25">
      <c r="A11" s="139"/>
      <c r="B11" s="136"/>
      <c r="C11" s="129"/>
      <c r="D11" s="11" t="s">
        <v>39</v>
      </c>
      <c r="E11" s="129"/>
      <c r="F11" s="129"/>
      <c r="G11" s="129"/>
      <c r="H11" s="204"/>
      <c r="I11" s="129"/>
      <c r="J11" s="129"/>
      <c r="K11" s="204"/>
      <c r="L11" s="195"/>
      <c r="M11" s="195"/>
    </row>
    <row r="12" spans="1:13" ht="57" customHeight="1" x14ac:dyDescent="0.25">
      <c r="A12" s="140"/>
      <c r="B12" s="137"/>
      <c r="C12" s="130"/>
      <c r="D12" s="11" t="s">
        <v>41</v>
      </c>
      <c r="E12" s="129"/>
      <c r="F12" s="130"/>
      <c r="G12" s="130"/>
      <c r="H12" s="205"/>
      <c r="I12" s="130"/>
      <c r="J12" s="130"/>
      <c r="K12" s="205"/>
      <c r="L12" s="196"/>
      <c r="M12" s="196"/>
    </row>
    <row r="13" spans="1:13" ht="55.5" customHeight="1" x14ac:dyDescent="0.25">
      <c r="A13" s="138" t="s">
        <v>43</v>
      </c>
      <c r="B13" s="135">
        <v>0.3</v>
      </c>
      <c r="C13" s="128" t="s">
        <v>44</v>
      </c>
      <c r="D13" s="11" t="s">
        <v>45</v>
      </c>
      <c r="E13" s="128">
        <v>15</v>
      </c>
      <c r="F13" s="128" t="s">
        <v>29</v>
      </c>
      <c r="G13" s="128" t="s">
        <v>42</v>
      </c>
      <c r="H13" s="203">
        <f>3/30</f>
        <v>0.1</v>
      </c>
      <c r="I13" s="194">
        <v>0.33</v>
      </c>
      <c r="J13" s="194">
        <v>0.4</v>
      </c>
      <c r="K13" s="203">
        <f>1/E13</f>
        <v>6.6666666666666666E-2</v>
      </c>
      <c r="L13" s="194">
        <f>+H13+I13+J13+K13</f>
        <v>0.89666666666666672</v>
      </c>
      <c r="M13" s="194">
        <f>15*B13/E13</f>
        <v>0.3</v>
      </c>
    </row>
    <row r="14" spans="1:13" ht="39.75" customHeight="1" x14ac:dyDescent="0.25">
      <c r="A14" s="139"/>
      <c r="B14" s="136"/>
      <c r="C14" s="129"/>
      <c r="D14" s="11" t="s">
        <v>46</v>
      </c>
      <c r="E14" s="129"/>
      <c r="F14" s="129"/>
      <c r="G14" s="129"/>
      <c r="H14" s="204"/>
      <c r="I14" s="129"/>
      <c r="J14" s="129"/>
      <c r="K14" s="204"/>
      <c r="L14" s="195"/>
      <c r="M14" s="195"/>
    </row>
    <row r="15" spans="1:13" ht="39" customHeight="1" x14ac:dyDescent="0.25">
      <c r="A15" s="140"/>
      <c r="B15" s="137"/>
      <c r="C15" s="130"/>
      <c r="D15" s="11" t="s">
        <v>47</v>
      </c>
      <c r="E15" s="130"/>
      <c r="F15" s="130"/>
      <c r="G15" s="130"/>
      <c r="H15" s="205"/>
      <c r="I15" s="130"/>
      <c r="J15" s="130"/>
      <c r="K15" s="205"/>
      <c r="L15" s="196"/>
      <c r="M15" s="196"/>
    </row>
    <row r="16" spans="1:13" ht="33.75" customHeight="1" x14ac:dyDescent="0.25">
      <c r="A16" s="99" t="s">
        <v>48</v>
      </c>
      <c r="B16" s="100">
        <f>SUM(B6:B15)</f>
        <v>1</v>
      </c>
      <c r="C16" s="100"/>
      <c r="D16" s="5"/>
      <c r="E16" s="5"/>
      <c r="F16" s="5"/>
      <c r="G16" s="11"/>
      <c r="H16" s="100">
        <f>SUM(H7:H15)</f>
        <v>0.63</v>
      </c>
      <c r="I16" s="100">
        <f>SUM(I7:I15)</f>
        <v>0.92999999999999994</v>
      </c>
      <c r="J16" s="100">
        <f>SUM(J7:J15)</f>
        <v>1.1499999999999999</v>
      </c>
      <c r="K16" s="100">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241" t="s">
        <v>117</v>
      </c>
      <c r="C3" s="242"/>
      <c r="D3" s="242"/>
      <c r="E3" s="242"/>
      <c r="F3" s="242"/>
      <c r="G3" s="242"/>
      <c r="H3" s="242"/>
      <c r="I3" s="243"/>
    </row>
    <row r="4" spans="2:9" ht="15.75" thickBot="1" x14ac:dyDescent="0.3">
      <c r="B4" s="239" t="s">
        <v>118</v>
      </c>
      <c r="C4" s="235"/>
      <c r="D4" s="235"/>
      <c r="E4" s="244" t="s">
        <v>119</v>
      </c>
      <c r="F4" s="245"/>
      <c r="G4" s="246"/>
      <c r="H4" s="235" t="s">
        <v>120</v>
      </c>
      <c r="I4" s="236"/>
    </row>
    <row r="5" spans="2:9" ht="15.75" thickBot="1" x14ac:dyDescent="0.3">
      <c r="B5" s="240"/>
      <c r="C5" s="237"/>
      <c r="D5" s="237"/>
      <c r="E5" s="54">
        <v>1</v>
      </c>
      <c r="F5" s="55">
        <v>2</v>
      </c>
      <c r="G5" s="55">
        <v>3</v>
      </c>
      <c r="H5" s="237"/>
      <c r="I5" s="238"/>
    </row>
    <row r="6" spans="2:9" ht="30.75" customHeight="1" x14ac:dyDescent="0.25">
      <c r="B6" s="53">
        <v>1</v>
      </c>
      <c r="C6" s="231" t="s">
        <v>121</v>
      </c>
      <c r="D6" s="231"/>
      <c r="E6" s="56"/>
      <c r="F6" s="56"/>
      <c r="G6" s="56"/>
      <c r="H6" s="247"/>
      <c r="I6" s="248"/>
    </row>
    <row r="7" spans="2:9" ht="39" customHeight="1" x14ac:dyDescent="0.25">
      <c r="B7" s="52">
        <v>2</v>
      </c>
      <c r="C7" s="232" t="s">
        <v>122</v>
      </c>
      <c r="D7" s="232"/>
      <c r="E7" s="50"/>
      <c r="F7" s="50"/>
      <c r="G7" s="50"/>
      <c r="H7" s="229"/>
      <c r="I7" s="230"/>
    </row>
    <row r="8" spans="2:9" ht="30" customHeight="1" x14ac:dyDescent="0.25">
      <c r="B8" s="52">
        <v>3</v>
      </c>
      <c r="C8" s="232" t="s">
        <v>123</v>
      </c>
      <c r="D8" s="232"/>
      <c r="E8" s="50"/>
      <c r="F8" s="50"/>
      <c r="G8" s="50"/>
      <c r="H8" s="229"/>
      <c r="I8" s="230"/>
    </row>
    <row r="9" spans="2:9" ht="34.5" customHeight="1" x14ac:dyDescent="0.25">
      <c r="B9" s="52">
        <v>4</v>
      </c>
      <c r="C9" s="232" t="s">
        <v>124</v>
      </c>
      <c r="D9" s="232"/>
      <c r="E9" s="50"/>
      <c r="F9" s="50"/>
      <c r="G9" s="50"/>
      <c r="H9" s="229"/>
      <c r="I9" s="230"/>
    </row>
    <row r="10" spans="2:9" ht="30.75" customHeight="1" x14ac:dyDescent="0.25">
      <c r="B10" s="52">
        <v>5</v>
      </c>
      <c r="C10" s="232" t="s">
        <v>125</v>
      </c>
      <c r="D10" s="232"/>
      <c r="E10" s="50"/>
      <c r="F10" s="50"/>
      <c r="G10" s="50"/>
      <c r="H10" s="229"/>
      <c r="I10" s="230"/>
    </row>
    <row r="11" spans="2:9" ht="33.75" customHeight="1" x14ac:dyDescent="0.25">
      <c r="B11" s="52">
        <v>6</v>
      </c>
      <c r="C11" s="232" t="s">
        <v>126</v>
      </c>
      <c r="D11" s="232"/>
      <c r="E11" s="50"/>
      <c r="F11" s="50"/>
      <c r="G11" s="50"/>
      <c r="H11" s="229"/>
      <c r="I11" s="230"/>
    </row>
    <row r="12" spans="2:9" ht="25.5" customHeight="1" x14ac:dyDescent="0.25">
      <c r="B12" s="52">
        <v>7</v>
      </c>
      <c r="C12" s="232" t="s">
        <v>127</v>
      </c>
      <c r="D12" s="232"/>
      <c r="E12" s="51"/>
      <c r="F12" s="51"/>
      <c r="G12" s="51"/>
      <c r="H12" s="233"/>
      <c r="I12" s="234"/>
    </row>
    <row r="13" spans="2:9" ht="46.5" customHeight="1" x14ac:dyDescent="0.25">
      <c r="B13" s="52">
        <v>8</v>
      </c>
      <c r="C13" s="232" t="s">
        <v>128</v>
      </c>
      <c r="D13" s="232"/>
      <c r="E13" s="51"/>
      <c r="F13" s="51"/>
      <c r="G13" s="51"/>
      <c r="H13" s="233"/>
      <c r="I13" s="234"/>
    </row>
    <row r="14" spans="2:9" ht="30.75" customHeight="1" x14ac:dyDescent="0.25">
      <c r="B14" s="52">
        <v>9</v>
      </c>
      <c r="C14" s="232" t="s">
        <v>129</v>
      </c>
      <c r="D14" s="232"/>
      <c r="E14" s="51"/>
      <c r="F14" s="51"/>
      <c r="G14" s="51"/>
      <c r="H14" s="233"/>
      <c r="I14" s="234"/>
    </row>
    <row r="15" spans="2:9" x14ac:dyDescent="0.25">
      <c r="B15" s="52">
        <v>10</v>
      </c>
      <c r="C15" s="232"/>
      <c r="D15" s="232"/>
      <c r="E15" s="51"/>
      <c r="F15" s="51"/>
      <c r="G15" s="51"/>
      <c r="H15" s="233"/>
      <c r="I15" s="234"/>
    </row>
    <row r="16" spans="2:9" x14ac:dyDescent="0.25">
      <c r="B16" s="52">
        <v>11</v>
      </c>
      <c r="C16" s="232"/>
      <c r="D16" s="232"/>
      <c r="E16" s="51"/>
      <c r="F16" s="51"/>
      <c r="G16" s="51"/>
      <c r="H16" s="233"/>
      <c r="I16" s="234"/>
    </row>
    <row r="17" spans="2:9" x14ac:dyDescent="0.25">
      <c r="B17" s="52">
        <v>12</v>
      </c>
      <c r="C17" s="232"/>
      <c r="D17" s="232"/>
      <c r="E17" s="51"/>
      <c r="F17" s="51"/>
      <c r="G17" s="51"/>
      <c r="H17" s="233"/>
      <c r="I17" s="234"/>
    </row>
    <row r="18" spans="2:9" ht="15.75" thickBot="1" x14ac:dyDescent="0.3"/>
    <row r="19" spans="2:9" ht="11.25" customHeight="1" thickBot="1" x14ac:dyDescent="0.3">
      <c r="B19" s="228" t="s">
        <v>130</v>
      </c>
      <c r="C19" s="228"/>
      <c r="D19" s="228"/>
      <c r="E19" s="228"/>
      <c r="F19" s="228"/>
      <c r="G19" s="228"/>
      <c r="H19" s="228"/>
      <c r="I19" s="228"/>
    </row>
    <row r="20" spans="2:9" ht="6.75" customHeight="1" thickBot="1" x14ac:dyDescent="0.3">
      <c r="B20" s="228"/>
      <c r="C20" s="228"/>
      <c r="D20" s="228"/>
      <c r="E20" s="228"/>
      <c r="F20" s="228"/>
      <c r="G20" s="228"/>
      <c r="H20" s="228"/>
      <c r="I20" s="228"/>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256" t="s">
        <v>152</v>
      </c>
      <c r="C2" s="38" t="s">
        <v>2</v>
      </c>
      <c r="D2" s="37"/>
      <c r="E2" s="37"/>
    </row>
    <row r="3" spans="2:5" x14ac:dyDescent="0.25">
      <c r="B3" s="256"/>
      <c r="C3" s="39" t="s">
        <v>153</v>
      </c>
    </row>
    <row r="4" spans="2:5" x14ac:dyDescent="0.25">
      <c r="B4" s="256"/>
      <c r="C4" s="39" t="s">
        <v>154</v>
      </c>
    </row>
    <row r="5" spans="2:5" x14ac:dyDescent="0.25">
      <c r="B5" s="256"/>
      <c r="C5" s="39" t="s">
        <v>155</v>
      </c>
    </row>
    <row r="6" spans="2:5" x14ac:dyDescent="0.25">
      <c r="B6" s="256"/>
      <c r="C6" s="254" t="s">
        <v>156</v>
      </c>
    </row>
    <row r="7" spans="2:5" x14ac:dyDescent="0.25">
      <c r="B7" s="256"/>
      <c r="C7" s="255"/>
    </row>
    <row r="8" spans="2:5" ht="135.75" customHeight="1" x14ac:dyDescent="0.25">
      <c r="B8" s="249" t="s">
        <v>14</v>
      </c>
      <c r="C8" s="41" t="s">
        <v>18</v>
      </c>
      <c r="D8" s="44" t="s">
        <v>157</v>
      </c>
    </row>
    <row r="9" spans="2:5" ht="106.5" customHeight="1" x14ac:dyDescent="0.25">
      <c r="B9" s="250"/>
      <c r="C9" s="42" t="s">
        <v>19</v>
      </c>
      <c r="D9" s="45" t="s">
        <v>158</v>
      </c>
    </row>
    <row r="10" spans="2:5" ht="60" x14ac:dyDescent="0.25">
      <c r="B10" s="250"/>
      <c r="C10" s="41" t="s">
        <v>20</v>
      </c>
      <c r="D10" s="45" t="s">
        <v>159</v>
      </c>
    </row>
    <row r="11" spans="2:5" ht="45" x14ac:dyDescent="0.25">
      <c r="B11" s="250"/>
      <c r="C11" s="43" t="s">
        <v>21</v>
      </c>
      <c r="D11" s="46" t="s">
        <v>160</v>
      </c>
    </row>
    <row r="12" spans="2:5" ht="75" x14ac:dyDescent="0.25">
      <c r="B12" s="250"/>
      <c r="C12" s="43" t="s">
        <v>22</v>
      </c>
      <c r="D12" s="46" t="s">
        <v>161</v>
      </c>
    </row>
    <row r="13" spans="2:5" ht="51.75" customHeight="1" x14ac:dyDescent="0.25">
      <c r="B13" s="250"/>
      <c r="C13" s="43" t="s">
        <v>23</v>
      </c>
      <c r="D13" s="47" t="s">
        <v>162</v>
      </c>
    </row>
    <row r="14" spans="2:5" ht="48" customHeight="1" x14ac:dyDescent="0.25">
      <c r="B14" s="250"/>
      <c r="C14" s="41" t="s">
        <v>163</v>
      </c>
    </row>
    <row r="15" spans="2:5" ht="39" customHeight="1" x14ac:dyDescent="0.25">
      <c r="B15" s="251"/>
      <c r="C15" s="41" t="s">
        <v>164</v>
      </c>
    </row>
    <row r="16" spans="2:5" ht="39" customHeight="1" x14ac:dyDescent="0.25">
      <c r="B16" s="252" t="s">
        <v>165</v>
      </c>
      <c r="C16" s="40" t="s">
        <v>82</v>
      </c>
    </row>
    <row r="17" spans="2:3" x14ac:dyDescent="0.25">
      <c r="B17" s="253"/>
      <c r="C17" s="40" t="s">
        <v>166</v>
      </c>
    </row>
    <row r="18" spans="2:3" x14ac:dyDescent="0.25">
      <c r="B18" s="253"/>
      <c r="C18" s="48" t="s">
        <v>84</v>
      </c>
    </row>
    <row r="19" spans="2:3" x14ac:dyDescent="0.25">
      <c r="B19" s="253"/>
      <c r="C19" s="48" t="s">
        <v>85</v>
      </c>
    </row>
    <row r="20" spans="2:3" x14ac:dyDescent="0.25">
      <c r="B20" s="253"/>
      <c r="C20" s="48" t="s">
        <v>167</v>
      </c>
    </row>
    <row r="21" spans="2:3" x14ac:dyDescent="0.25">
      <c r="B21" s="253"/>
      <c r="C21" s="48" t="s">
        <v>168</v>
      </c>
    </row>
  </sheetData>
  <mergeCells count="4">
    <mergeCell ref="B8:B15"/>
    <mergeCell ref="B16:B21"/>
    <mergeCell ref="C6:C7"/>
    <mergeCell ref="B2:B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M248"/>
  <sheetViews>
    <sheetView tabSelected="1" view="pageBreakPreview" topLeftCell="B13" zoomScaleNormal="121" zoomScaleSheetLayoutView="100" zoomScalePageLayoutView="121" workbookViewId="0">
      <selection activeCell="E21" sqref="E21"/>
    </sheetView>
  </sheetViews>
  <sheetFormatPr baseColWidth="10" defaultColWidth="10.85546875" defaultRowHeight="15" x14ac:dyDescent="0.25"/>
  <cols>
    <col min="1" max="1" width="2.42578125" style="65" customWidth="1"/>
    <col min="2" max="2" width="4" style="57" customWidth="1"/>
    <col min="3" max="3" width="24.7109375" style="57" customWidth="1"/>
    <col min="4" max="4" width="35.42578125" style="58" customWidth="1"/>
    <col min="5" max="5" width="12" style="57" customWidth="1"/>
    <col min="6" max="6" width="9.85546875" style="57" customWidth="1"/>
    <col min="7" max="7" width="12.7109375" style="57" customWidth="1"/>
    <col min="8" max="8" width="14.140625" style="57" customWidth="1"/>
    <col min="9" max="9" width="24.42578125" style="57" customWidth="1"/>
    <col min="10" max="10" width="32.140625" style="57" customWidth="1"/>
    <col min="11" max="11" width="1.7109375" style="65" customWidth="1"/>
    <col min="12" max="12" width="16.42578125" style="65" customWidth="1"/>
    <col min="13" max="16384" width="10.85546875" style="57"/>
  </cols>
  <sheetData>
    <row r="1" spans="1:12" ht="72" customHeight="1" thickBot="1" x14ac:dyDescent="0.3">
      <c r="B1" s="65"/>
      <c r="C1" s="65"/>
      <c r="D1" s="65"/>
      <c r="E1" s="65"/>
      <c r="F1" s="65"/>
      <c r="G1" s="65"/>
      <c r="H1" s="65"/>
      <c r="I1" s="65"/>
      <c r="J1" s="65"/>
      <c r="L1"/>
    </row>
    <row r="2" spans="1:12" ht="35.1" customHeight="1" thickBot="1" x14ac:dyDescent="0.3">
      <c r="A2" s="84"/>
      <c r="B2" s="258" t="s">
        <v>131</v>
      </c>
      <c r="C2" s="259"/>
      <c r="D2" s="259"/>
      <c r="E2" s="259"/>
      <c r="F2" s="259"/>
      <c r="G2" s="259"/>
      <c r="H2" s="259"/>
      <c r="I2" s="259"/>
      <c r="J2" s="260"/>
      <c r="K2" s="84"/>
      <c r="L2"/>
    </row>
    <row r="3" spans="1:12" ht="5.0999999999999996" customHeight="1" thickBot="1" x14ac:dyDescent="0.3">
      <c r="A3" s="84"/>
      <c r="B3" s="85"/>
      <c r="C3" s="85"/>
      <c r="D3" s="86"/>
      <c r="E3" s="85"/>
      <c r="F3" s="85"/>
      <c r="G3" s="85"/>
      <c r="H3" s="85"/>
      <c r="I3" s="85"/>
      <c r="J3" s="85"/>
      <c r="K3" s="84"/>
      <c r="L3"/>
    </row>
    <row r="4" spans="1:12" ht="21.95" customHeight="1" thickBot="1" x14ac:dyDescent="0.3">
      <c r="A4" s="84"/>
      <c r="B4" s="261" t="s">
        <v>132</v>
      </c>
      <c r="C4" s="262"/>
      <c r="D4" s="262"/>
      <c r="E4" s="262"/>
      <c r="F4" s="262"/>
      <c r="G4" s="262"/>
      <c r="H4" s="262"/>
      <c r="I4" s="262"/>
      <c r="J4" s="263"/>
      <c r="K4" s="84"/>
      <c r="L4"/>
    </row>
    <row r="5" spans="1:12" s="59" customFormat="1" ht="16.5" x14ac:dyDescent="0.3">
      <c r="A5" s="84"/>
      <c r="B5" s="87"/>
      <c r="C5" s="264" t="s">
        <v>133</v>
      </c>
      <c r="D5" s="264"/>
      <c r="E5" s="264"/>
      <c r="F5" s="264"/>
      <c r="G5" s="264"/>
      <c r="H5" s="264"/>
      <c r="I5" s="264"/>
      <c r="J5" s="88">
        <v>5</v>
      </c>
      <c r="K5" s="84"/>
      <c r="L5"/>
    </row>
    <row r="6" spans="1:12" s="59" customFormat="1" ht="16.5" x14ac:dyDescent="0.3">
      <c r="A6" s="84"/>
      <c r="B6" s="89"/>
      <c r="C6" s="257" t="s">
        <v>134</v>
      </c>
      <c r="D6" s="257"/>
      <c r="E6" s="257"/>
      <c r="F6" s="257"/>
      <c r="G6" s="257"/>
      <c r="H6" s="257"/>
      <c r="I6" s="257"/>
      <c r="J6" s="90">
        <v>4</v>
      </c>
      <c r="K6" s="84"/>
      <c r="L6"/>
    </row>
    <row r="7" spans="1:12" s="59" customFormat="1" ht="16.5" x14ac:dyDescent="0.3">
      <c r="A7" s="84"/>
      <c r="B7" s="89"/>
      <c r="C7" s="257" t="s">
        <v>57</v>
      </c>
      <c r="D7" s="257"/>
      <c r="E7" s="257"/>
      <c r="F7" s="257"/>
      <c r="G7" s="257"/>
      <c r="H7" s="257"/>
      <c r="I7" s="257"/>
      <c r="J7" s="90">
        <v>3</v>
      </c>
      <c r="K7" s="84"/>
      <c r="L7"/>
    </row>
    <row r="8" spans="1:12" s="59" customFormat="1" ht="16.5" x14ac:dyDescent="0.3">
      <c r="A8" s="84"/>
      <c r="B8" s="89"/>
      <c r="C8" s="257" t="s">
        <v>58</v>
      </c>
      <c r="D8" s="257"/>
      <c r="E8" s="257"/>
      <c r="F8" s="257"/>
      <c r="G8" s="257"/>
      <c r="H8" s="257"/>
      <c r="I8" s="257"/>
      <c r="J8" s="90">
        <v>2</v>
      </c>
      <c r="K8" s="84"/>
      <c r="L8"/>
    </row>
    <row r="9" spans="1:12" s="59" customFormat="1" ht="17.25" thickBot="1" x14ac:dyDescent="0.35">
      <c r="A9" s="84"/>
      <c r="B9" s="91"/>
      <c r="C9" s="265" t="s">
        <v>135</v>
      </c>
      <c r="D9" s="266"/>
      <c r="E9" s="266"/>
      <c r="F9" s="266"/>
      <c r="G9" s="266"/>
      <c r="H9" s="266"/>
      <c r="I9" s="266"/>
      <c r="J9" s="92">
        <v>1</v>
      </c>
      <c r="K9" s="84"/>
      <c r="L9"/>
    </row>
    <row r="10" spans="1:12" s="59" customFormat="1" ht="22.5" customHeight="1" thickBot="1" x14ac:dyDescent="0.35">
      <c r="A10" s="84"/>
      <c r="B10" s="93"/>
      <c r="C10" s="94"/>
      <c r="D10" s="94"/>
      <c r="E10" s="94"/>
      <c r="F10" s="94"/>
      <c r="G10" s="94"/>
      <c r="H10" s="94"/>
      <c r="I10" s="94"/>
      <c r="J10" s="95"/>
      <c r="K10" s="84"/>
      <c r="L10"/>
    </row>
    <row r="11" spans="1:12" ht="33" customHeight="1" x14ac:dyDescent="0.25">
      <c r="A11" s="84"/>
      <c r="B11" s="267" t="s">
        <v>136</v>
      </c>
      <c r="C11" s="268"/>
      <c r="D11" s="268" t="s">
        <v>137</v>
      </c>
      <c r="E11" s="268" t="s">
        <v>138</v>
      </c>
      <c r="F11" s="268"/>
      <c r="G11" s="268"/>
      <c r="H11" s="273" t="s">
        <v>139</v>
      </c>
      <c r="I11" s="276" t="s">
        <v>140</v>
      </c>
      <c r="J11" s="278" t="s">
        <v>141</v>
      </c>
      <c r="K11" s="66"/>
      <c r="L11"/>
    </row>
    <row r="12" spans="1:12" ht="27.75" customHeight="1" x14ac:dyDescent="0.25">
      <c r="A12" s="84"/>
      <c r="B12" s="269"/>
      <c r="C12" s="270"/>
      <c r="D12" s="270"/>
      <c r="E12" s="108" t="s">
        <v>142</v>
      </c>
      <c r="F12" s="108" t="s">
        <v>143</v>
      </c>
      <c r="G12" s="108" t="s">
        <v>144</v>
      </c>
      <c r="H12" s="274"/>
      <c r="I12" s="277"/>
      <c r="J12" s="279"/>
      <c r="K12" s="66"/>
      <c r="L12"/>
    </row>
    <row r="13" spans="1:12" ht="15.75" customHeight="1" x14ac:dyDescent="0.25">
      <c r="A13" s="84"/>
      <c r="B13" s="271"/>
      <c r="C13" s="272"/>
      <c r="D13" s="272"/>
      <c r="E13" s="60">
        <v>0.6</v>
      </c>
      <c r="F13" s="60">
        <v>0.2</v>
      </c>
      <c r="G13" s="60">
        <v>0.2</v>
      </c>
      <c r="H13" s="275"/>
      <c r="I13" s="277"/>
      <c r="J13" s="280"/>
      <c r="K13" s="66"/>
      <c r="L13"/>
    </row>
    <row r="14" spans="1:12" ht="22.5" x14ac:dyDescent="0.25">
      <c r="A14" s="84"/>
      <c r="B14" s="281">
        <v>1</v>
      </c>
      <c r="C14" s="281" t="s">
        <v>172</v>
      </c>
      <c r="D14" s="116" t="s">
        <v>173</v>
      </c>
      <c r="E14" s="97"/>
      <c r="F14" s="97"/>
      <c r="G14" s="97"/>
      <c r="H14" s="282"/>
      <c r="I14" s="282">
        <f>SUM(E21:G21)</f>
        <v>0</v>
      </c>
      <c r="J14" s="283"/>
      <c r="K14" s="66"/>
      <c r="L14"/>
    </row>
    <row r="15" spans="1:12" ht="67.5" x14ac:dyDescent="0.25">
      <c r="A15" s="84"/>
      <c r="B15" s="281"/>
      <c r="C15" s="281"/>
      <c r="D15" s="116" t="s">
        <v>174</v>
      </c>
      <c r="E15" s="97"/>
      <c r="F15" s="97"/>
      <c r="G15" s="97"/>
      <c r="H15" s="282"/>
      <c r="I15" s="282"/>
      <c r="J15" s="283"/>
      <c r="K15" s="66"/>
      <c r="L15"/>
    </row>
    <row r="16" spans="1:12" ht="33.75" x14ac:dyDescent="0.25">
      <c r="A16" s="84"/>
      <c r="B16" s="281"/>
      <c r="C16" s="281"/>
      <c r="D16" s="116" t="s">
        <v>175</v>
      </c>
      <c r="E16" s="97"/>
      <c r="F16" s="97"/>
      <c r="G16" s="97"/>
      <c r="H16" s="282"/>
      <c r="I16" s="282"/>
      <c r="J16" s="283"/>
      <c r="K16" s="66"/>
      <c r="L16"/>
    </row>
    <row r="17" spans="1:12" ht="33.75" x14ac:dyDescent="0.25">
      <c r="A17" s="84"/>
      <c r="B17" s="281"/>
      <c r="C17" s="281"/>
      <c r="D17" s="116" t="s">
        <v>176</v>
      </c>
      <c r="E17" s="97"/>
      <c r="F17" s="97"/>
      <c r="G17" s="97"/>
      <c r="H17" s="282"/>
      <c r="I17" s="282"/>
      <c r="J17" s="283"/>
      <c r="K17" s="66"/>
      <c r="L17"/>
    </row>
    <row r="18" spans="1:12" ht="45" x14ac:dyDescent="0.25">
      <c r="A18" s="84"/>
      <c r="B18" s="281"/>
      <c r="C18" s="281"/>
      <c r="D18" s="116" t="s">
        <v>177</v>
      </c>
      <c r="E18" s="97"/>
      <c r="F18" s="97"/>
      <c r="G18" s="97"/>
      <c r="H18" s="282"/>
      <c r="I18" s="282"/>
      <c r="J18" s="283"/>
      <c r="K18" s="66"/>
      <c r="L18"/>
    </row>
    <row r="19" spans="1:12" ht="45" x14ac:dyDescent="0.25">
      <c r="A19" s="84"/>
      <c r="B19" s="281"/>
      <c r="C19" s="281"/>
      <c r="D19" s="116" t="s">
        <v>178</v>
      </c>
      <c r="E19" s="97"/>
      <c r="F19" s="97"/>
      <c r="G19" s="97"/>
      <c r="H19" s="282"/>
      <c r="I19" s="282"/>
      <c r="J19" s="283"/>
      <c r="K19" s="66"/>
      <c r="L19"/>
    </row>
    <row r="20" spans="1:12" ht="33.75" x14ac:dyDescent="0.25">
      <c r="A20" s="84"/>
      <c r="B20" s="281"/>
      <c r="C20" s="281"/>
      <c r="D20" s="116" t="s">
        <v>180</v>
      </c>
      <c r="E20" s="97"/>
      <c r="F20" s="97"/>
      <c r="G20" s="97"/>
      <c r="H20" s="282"/>
      <c r="I20" s="282"/>
      <c r="J20" s="283"/>
      <c r="K20" s="66"/>
      <c r="L20"/>
    </row>
    <row r="21" spans="1:12" ht="24.75" customHeight="1" x14ac:dyDescent="0.25">
      <c r="A21" s="84"/>
      <c r="B21" s="284" t="s">
        <v>170</v>
      </c>
      <c r="C21" s="284"/>
      <c r="D21" s="284"/>
      <c r="E21" s="62">
        <f>SUM(E14:E20)/4*60%</f>
        <v>0</v>
      </c>
      <c r="F21" s="62">
        <f>SUM(F14:F20)/4*20%</f>
        <v>0</v>
      </c>
      <c r="G21" s="62">
        <f>SUM(G14:G20)/4*20%</f>
        <v>0</v>
      </c>
      <c r="H21" s="282"/>
      <c r="I21" s="282"/>
      <c r="J21" s="283"/>
      <c r="K21" s="66"/>
      <c r="L21"/>
    </row>
    <row r="22" spans="1:12" ht="45" x14ac:dyDescent="0.25">
      <c r="A22" s="84"/>
      <c r="B22" s="281">
        <v>2</v>
      </c>
      <c r="C22" s="281" t="s">
        <v>179</v>
      </c>
      <c r="D22" s="116" t="s">
        <v>181</v>
      </c>
      <c r="E22" s="109"/>
      <c r="F22" s="109"/>
      <c r="G22" s="109"/>
      <c r="H22" s="282"/>
      <c r="I22" s="282">
        <f>SUM(E27:G27)</f>
        <v>0</v>
      </c>
      <c r="J22" s="285"/>
      <c r="K22" s="66"/>
      <c r="L22"/>
    </row>
    <row r="23" spans="1:12" ht="45" x14ac:dyDescent="0.25">
      <c r="A23" s="84"/>
      <c r="B23" s="281"/>
      <c r="C23" s="281"/>
      <c r="D23" s="116" t="s">
        <v>182</v>
      </c>
      <c r="E23" s="109"/>
      <c r="F23" s="109"/>
      <c r="G23" s="109"/>
      <c r="H23" s="282"/>
      <c r="I23" s="282"/>
      <c r="J23" s="285"/>
      <c r="K23" s="66"/>
      <c r="L23"/>
    </row>
    <row r="24" spans="1:12" ht="56.25" x14ac:dyDescent="0.25">
      <c r="A24" s="84"/>
      <c r="B24" s="281"/>
      <c r="C24" s="281"/>
      <c r="D24" s="116" t="s">
        <v>183</v>
      </c>
      <c r="E24" s="114"/>
      <c r="F24" s="114"/>
      <c r="G24" s="114"/>
      <c r="H24" s="282"/>
      <c r="I24" s="282"/>
      <c r="J24" s="285"/>
      <c r="K24" s="66"/>
      <c r="L24"/>
    </row>
    <row r="25" spans="1:12" ht="33.75" x14ac:dyDescent="0.25">
      <c r="A25" s="84"/>
      <c r="B25" s="281"/>
      <c r="C25" s="281"/>
      <c r="D25" s="116" t="s">
        <v>184</v>
      </c>
      <c r="E25" s="114"/>
      <c r="F25" s="114"/>
      <c r="G25" s="114"/>
      <c r="H25" s="282"/>
      <c r="I25" s="282"/>
      <c r="J25" s="285"/>
      <c r="K25" s="66"/>
      <c r="L25"/>
    </row>
    <row r="26" spans="1:12" ht="22.5" x14ac:dyDescent="0.25">
      <c r="A26" s="84"/>
      <c r="B26" s="281"/>
      <c r="C26" s="281"/>
      <c r="D26" s="116" t="s">
        <v>185</v>
      </c>
      <c r="E26" s="114"/>
      <c r="F26" s="114"/>
      <c r="G26" s="114"/>
      <c r="H26" s="282"/>
      <c r="I26" s="282"/>
      <c r="J26" s="285"/>
      <c r="K26" s="66"/>
      <c r="L26"/>
    </row>
    <row r="27" spans="1:12" ht="24.75" customHeight="1" x14ac:dyDescent="0.25">
      <c r="A27" s="84"/>
      <c r="B27" s="284" t="s">
        <v>145</v>
      </c>
      <c r="C27" s="284"/>
      <c r="D27" s="284"/>
      <c r="E27" s="62">
        <f>SUM(E22:E26)/5*60%</f>
        <v>0</v>
      </c>
      <c r="F27" s="62">
        <f>SUM(F22:F26)/5*20%</f>
        <v>0</v>
      </c>
      <c r="G27" s="62">
        <f>SUM(G22:G26)/5*20%</f>
        <v>0</v>
      </c>
      <c r="H27" s="282"/>
      <c r="I27" s="282"/>
      <c r="J27" s="285"/>
      <c r="K27" s="66"/>
      <c r="L27"/>
    </row>
    <row r="28" spans="1:12" x14ac:dyDescent="0.25">
      <c r="A28" s="84"/>
      <c r="B28" s="281">
        <v>3</v>
      </c>
      <c r="C28" s="281" t="s">
        <v>188</v>
      </c>
      <c r="D28" s="116" t="s">
        <v>186</v>
      </c>
      <c r="E28" s="109"/>
      <c r="F28" s="109"/>
      <c r="G28" s="109"/>
      <c r="H28" s="286"/>
      <c r="I28" s="282">
        <f>SUM(E34:G34)</f>
        <v>0</v>
      </c>
      <c r="J28" s="285"/>
      <c r="K28" s="66"/>
      <c r="L28"/>
    </row>
    <row r="29" spans="1:12" ht="56.25" x14ac:dyDescent="0.25">
      <c r="A29" s="84"/>
      <c r="B29" s="281"/>
      <c r="C29" s="281"/>
      <c r="D29" s="116" t="s">
        <v>187</v>
      </c>
      <c r="E29" s="114"/>
      <c r="F29" s="114"/>
      <c r="G29" s="114"/>
      <c r="H29" s="286"/>
      <c r="I29" s="282"/>
      <c r="J29" s="285"/>
      <c r="K29" s="66"/>
      <c r="L29"/>
    </row>
    <row r="30" spans="1:12" ht="45" x14ac:dyDescent="0.25">
      <c r="A30" s="84"/>
      <c r="B30" s="281"/>
      <c r="C30" s="281"/>
      <c r="D30" s="116" t="s">
        <v>189</v>
      </c>
      <c r="E30" s="114"/>
      <c r="F30" s="114"/>
      <c r="G30" s="114"/>
      <c r="H30" s="286"/>
      <c r="I30" s="282"/>
      <c r="J30" s="285"/>
      <c r="K30" s="66"/>
      <c r="L30"/>
    </row>
    <row r="31" spans="1:12" ht="33.75" x14ac:dyDescent="0.25">
      <c r="A31" s="84"/>
      <c r="B31" s="281"/>
      <c r="C31" s="281"/>
      <c r="D31" s="116" t="s">
        <v>190</v>
      </c>
      <c r="E31" s="114"/>
      <c r="F31" s="114"/>
      <c r="G31" s="114"/>
      <c r="H31" s="286"/>
      <c r="I31" s="282"/>
      <c r="J31" s="285"/>
      <c r="K31" s="66"/>
      <c r="L31"/>
    </row>
    <row r="32" spans="1:12" x14ac:dyDescent="0.25">
      <c r="A32" s="84"/>
      <c r="B32" s="281"/>
      <c r="C32" s="281"/>
      <c r="D32" s="116" t="s">
        <v>191</v>
      </c>
      <c r="E32" s="114"/>
      <c r="F32" s="114"/>
      <c r="G32" s="114"/>
      <c r="H32" s="286"/>
      <c r="I32" s="282"/>
      <c r="J32" s="285"/>
      <c r="K32" s="66"/>
      <c r="L32"/>
    </row>
    <row r="33" spans="1:12" ht="22.5" x14ac:dyDescent="0.25">
      <c r="A33" s="84"/>
      <c r="B33" s="281"/>
      <c r="C33" s="281"/>
      <c r="D33" s="116" t="s">
        <v>192</v>
      </c>
      <c r="E33" s="109"/>
      <c r="F33" s="109"/>
      <c r="G33" s="109"/>
      <c r="H33" s="286"/>
      <c r="I33" s="282"/>
      <c r="J33" s="285"/>
      <c r="K33" s="66"/>
      <c r="L33"/>
    </row>
    <row r="34" spans="1:12" ht="24.75" customHeight="1" x14ac:dyDescent="0.25">
      <c r="A34" s="84"/>
      <c r="B34" s="284" t="s">
        <v>145</v>
      </c>
      <c r="C34" s="284"/>
      <c r="D34" s="284"/>
      <c r="E34" s="62">
        <f>SUM(E28:E33)/5*60%</f>
        <v>0</v>
      </c>
      <c r="F34" s="62">
        <f>SUM(F28:F33)/5*20%</f>
        <v>0</v>
      </c>
      <c r="G34" s="62">
        <f>SUM(G28:G33)/5*20%</f>
        <v>0</v>
      </c>
      <c r="H34" s="286"/>
      <c r="I34" s="282"/>
      <c r="J34" s="285"/>
      <c r="K34" s="66"/>
      <c r="L34"/>
    </row>
    <row r="35" spans="1:12" ht="45" x14ac:dyDescent="0.25">
      <c r="A35" s="84"/>
      <c r="B35" s="281">
        <v>4</v>
      </c>
      <c r="C35" s="281" t="s">
        <v>195</v>
      </c>
      <c r="D35" s="116" t="s">
        <v>193</v>
      </c>
      <c r="E35" s="110"/>
      <c r="F35" s="110"/>
      <c r="G35" s="110"/>
      <c r="H35" s="287"/>
      <c r="I35" s="290">
        <f>SUM(E41:G41)</f>
        <v>0</v>
      </c>
      <c r="J35" s="293"/>
      <c r="K35" s="66"/>
      <c r="L35"/>
    </row>
    <row r="36" spans="1:12" ht="45" x14ac:dyDescent="0.25">
      <c r="A36" s="84"/>
      <c r="B36" s="281"/>
      <c r="C36" s="281"/>
      <c r="D36" s="116" t="s">
        <v>196</v>
      </c>
      <c r="E36" s="115"/>
      <c r="F36" s="115"/>
      <c r="G36" s="115"/>
      <c r="H36" s="288"/>
      <c r="I36" s="291"/>
      <c r="J36" s="293"/>
      <c r="K36" s="66"/>
      <c r="L36"/>
    </row>
    <row r="37" spans="1:12" ht="33.75" x14ac:dyDescent="0.25">
      <c r="A37" s="84"/>
      <c r="B37" s="281"/>
      <c r="C37" s="281"/>
      <c r="D37" s="116" t="s">
        <v>197</v>
      </c>
      <c r="E37" s="115"/>
      <c r="F37" s="115"/>
      <c r="G37" s="115"/>
      <c r="H37" s="288"/>
      <c r="I37" s="291"/>
      <c r="J37" s="293"/>
      <c r="K37" s="66"/>
      <c r="L37"/>
    </row>
    <row r="38" spans="1:12" ht="45" x14ac:dyDescent="0.25">
      <c r="A38" s="84"/>
      <c r="B38" s="281"/>
      <c r="C38" s="281"/>
      <c r="D38" s="116" t="s">
        <v>198</v>
      </c>
      <c r="E38" s="115"/>
      <c r="F38" s="115"/>
      <c r="G38" s="115"/>
      <c r="H38" s="288"/>
      <c r="I38" s="291"/>
      <c r="J38" s="293"/>
      <c r="K38" s="66"/>
      <c r="L38"/>
    </row>
    <row r="39" spans="1:12" ht="22.5" x14ac:dyDescent="0.25">
      <c r="A39" s="84"/>
      <c r="B39" s="281"/>
      <c r="C39" s="281"/>
      <c r="D39" s="116" t="s">
        <v>199</v>
      </c>
      <c r="E39" s="115"/>
      <c r="F39" s="115"/>
      <c r="G39" s="115"/>
      <c r="H39" s="288"/>
      <c r="I39" s="291"/>
      <c r="J39" s="293"/>
      <c r="K39" s="66"/>
      <c r="L39"/>
    </row>
    <row r="40" spans="1:12" x14ac:dyDescent="0.25">
      <c r="A40" s="84"/>
      <c r="B40" s="281"/>
      <c r="C40" s="281"/>
      <c r="D40" s="116" t="s">
        <v>200</v>
      </c>
      <c r="E40" s="115"/>
      <c r="F40" s="115"/>
      <c r="G40" s="115"/>
      <c r="H40" s="288"/>
      <c r="I40" s="291"/>
      <c r="J40" s="293"/>
      <c r="K40" s="66"/>
      <c r="L40"/>
    </row>
    <row r="41" spans="1:12" ht="24.75" customHeight="1" x14ac:dyDescent="0.25">
      <c r="A41" s="84"/>
      <c r="B41" s="284" t="s">
        <v>145</v>
      </c>
      <c r="C41" s="284"/>
      <c r="D41" s="284"/>
      <c r="E41" s="62">
        <f>SUM(E35:E40)/4*60%</f>
        <v>0</v>
      </c>
      <c r="F41" s="62">
        <f>SUM(F35:F40)/4*20%</f>
        <v>0</v>
      </c>
      <c r="G41" s="62">
        <f>SUM(G35:G40)/4*20%</f>
        <v>0</v>
      </c>
      <c r="H41" s="289"/>
      <c r="I41" s="292"/>
      <c r="J41" s="293"/>
      <c r="K41" s="66"/>
      <c r="L41"/>
    </row>
    <row r="42" spans="1:12" ht="45" x14ac:dyDescent="0.25">
      <c r="A42" s="84"/>
      <c r="B42" s="281">
        <v>5</v>
      </c>
      <c r="C42" s="281" t="s">
        <v>194</v>
      </c>
      <c r="D42" s="116" t="s">
        <v>201</v>
      </c>
      <c r="E42" s="97"/>
      <c r="F42" s="97"/>
      <c r="G42" s="97"/>
      <c r="H42" s="282"/>
      <c r="I42" s="282">
        <f>SUM(E48:G48)</f>
        <v>0</v>
      </c>
      <c r="J42" s="283"/>
      <c r="K42" s="66"/>
      <c r="L42"/>
    </row>
    <row r="43" spans="1:12" ht="45" x14ac:dyDescent="0.25">
      <c r="A43" s="84"/>
      <c r="B43" s="281"/>
      <c r="C43" s="281"/>
      <c r="D43" s="116" t="s">
        <v>202</v>
      </c>
      <c r="E43" s="97"/>
      <c r="F43" s="97"/>
      <c r="G43" s="97"/>
      <c r="H43" s="282"/>
      <c r="I43" s="282"/>
      <c r="J43" s="283"/>
      <c r="K43" s="66"/>
      <c r="L43"/>
    </row>
    <row r="44" spans="1:12" ht="45" x14ac:dyDescent="0.25">
      <c r="A44" s="84"/>
      <c r="B44" s="281"/>
      <c r="C44" s="281"/>
      <c r="D44" s="116" t="s">
        <v>203</v>
      </c>
      <c r="E44" s="97"/>
      <c r="F44" s="97"/>
      <c r="G44" s="97"/>
      <c r="H44" s="282"/>
      <c r="I44" s="282"/>
      <c r="J44" s="283"/>
      <c r="K44" s="66"/>
      <c r="L44"/>
    </row>
    <row r="45" spans="1:12" ht="22.5" x14ac:dyDescent="0.25">
      <c r="A45" s="84"/>
      <c r="B45" s="281"/>
      <c r="C45" s="281"/>
      <c r="D45" s="116" t="s">
        <v>204</v>
      </c>
      <c r="E45" s="97"/>
      <c r="F45" s="97"/>
      <c r="G45" s="97"/>
      <c r="H45" s="282"/>
      <c r="I45" s="282"/>
      <c r="J45" s="283"/>
      <c r="K45" s="66"/>
      <c r="L45"/>
    </row>
    <row r="46" spans="1:12" ht="45" x14ac:dyDescent="0.25">
      <c r="A46" s="84"/>
      <c r="B46" s="281"/>
      <c r="C46" s="281"/>
      <c r="D46" s="116" t="s">
        <v>205</v>
      </c>
      <c r="E46" s="97"/>
      <c r="F46" s="97"/>
      <c r="G46" s="97"/>
      <c r="H46" s="282"/>
      <c r="I46" s="282"/>
      <c r="J46" s="283"/>
      <c r="K46" s="66"/>
      <c r="L46"/>
    </row>
    <row r="47" spans="1:12" ht="26.25" customHeight="1" x14ac:dyDescent="0.25">
      <c r="A47" s="84"/>
      <c r="B47" s="281"/>
      <c r="C47" s="281"/>
      <c r="D47" s="116" t="s">
        <v>206</v>
      </c>
      <c r="E47" s="97"/>
      <c r="F47" s="97"/>
      <c r="G47" s="97"/>
      <c r="H47" s="282"/>
      <c r="I47" s="282"/>
      <c r="J47" s="283"/>
      <c r="K47" s="66"/>
      <c r="L47"/>
    </row>
    <row r="48" spans="1:12" ht="24.75" customHeight="1" x14ac:dyDescent="0.25">
      <c r="A48" s="84"/>
      <c r="B48" s="284" t="s">
        <v>145</v>
      </c>
      <c r="C48" s="284"/>
      <c r="D48" s="284"/>
      <c r="E48" s="62">
        <f>SUM(E42:E47)/5*60%</f>
        <v>0</v>
      </c>
      <c r="F48" s="62">
        <f>SUM(F42:F47)/5*20%</f>
        <v>0</v>
      </c>
      <c r="G48" s="62">
        <f>SUM(G42:G47)/5*20%</f>
        <v>0</v>
      </c>
      <c r="H48" s="282"/>
      <c r="I48" s="282"/>
      <c r="J48" s="283"/>
      <c r="K48" s="66"/>
      <c r="L48"/>
    </row>
    <row r="49" spans="1:13" ht="22.5" x14ac:dyDescent="0.25">
      <c r="A49" s="84"/>
      <c r="B49" s="281">
        <v>6</v>
      </c>
      <c r="C49" s="281" t="s">
        <v>207</v>
      </c>
      <c r="D49" s="116" t="s">
        <v>208</v>
      </c>
      <c r="E49" s="109"/>
      <c r="F49" s="109"/>
      <c r="G49" s="109"/>
      <c r="H49" s="282"/>
      <c r="I49" s="282">
        <f>SUM(E54:G54)</f>
        <v>0</v>
      </c>
      <c r="J49" s="285"/>
      <c r="K49" s="66"/>
      <c r="L49"/>
    </row>
    <row r="50" spans="1:13" ht="33.75" x14ac:dyDescent="0.25">
      <c r="A50" s="84"/>
      <c r="B50" s="281"/>
      <c r="C50" s="281"/>
      <c r="D50" s="116" t="s">
        <v>209</v>
      </c>
      <c r="E50" s="109"/>
      <c r="F50" s="109"/>
      <c r="G50" s="109"/>
      <c r="H50" s="282"/>
      <c r="I50" s="282"/>
      <c r="J50" s="285"/>
      <c r="K50" s="66"/>
      <c r="L50"/>
    </row>
    <row r="51" spans="1:13" ht="33.75" x14ac:dyDescent="0.25">
      <c r="A51" s="84"/>
      <c r="B51" s="281"/>
      <c r="C51" s="281"/>
      <c r="D51" s="116" t="s">
        <v>210</v>
      </c>
      <c r="E51" s="109"/>
      <c r="F51" s="109"/>
      <c r="G51" s="109"/>
      <c r="H51" s="282"/>
      <c r="I51" s="282"/>
      <c r="J51" s="285"/>
      <c r="K51" s="66"/>
      <c r="L51"/>
    </row>
    <row r="52" spans="1:13" ht="33.75" x14ac:dyDescent="0.25">
      <c r="A52" s="84"/>
      <c r="B52" s="281"/>
      <c r="C52" s="281"/>
      <c r="D52" s="116" t="s">
        <v>211</v>
      </c>
      <c r="E52" s="109"/>
      <c r="F52" s="109"/>
      <c r="G52" s="109"/>
      <c r="H52" s="282"/>
      <c r="I52" s="282"/>
      <c r="J52" s="285"/>
      <c r="K52" s="66"/>
      <c r="L52"/>
    </row>
    <row r="53" spans="1:13" ht="45" x14ac:dyDescent="0.25">
      <c r="A53" s="84"/>
      <c r="B53" s="281"/>
      <c r="C53" s="281"/>
      <c r="D53" s="116" t="s">
        <v>212</v>
      </c>
      <c r="E53" s="109"/>
      <c r="F53" s="109"/>
      <c r="G53" s="109"/>
      <c r="H53" s="282"/>
      <c r="I53" s="282"/>
      <c r="J53" s="285"/>
      <c r="K53" s="66"/>
      <c r="L53"/>
    </row>
    <row r="54" spans="1:13" ht="24.75" customHeight="1" x14ac:dyDescent="0.25">
      <c r="A54" s="84"/>
      <c r="B54" s="284" t="s">
        <v>145</v>
      </c>
      <c r="C54" s="284"/>
      <c r="D54" s="284"/>
      <c r="E54" s="62">
        <f>SUM(E49:E53)/6*60%</f>
        <v>0</v>
      </c>
      <c r="F54" s="62">
        <f>SUM(F49:F53)/6*20%</f>
        <v>0</v>
      </c>
      <c r="G54" s="62">
        <f>SUM(G49:G53)/6*20%</f>
        <v>0</v>
      </c>
      <c r="H54" s="282"/>
      <c r="I54" s="282"/>
      <c r="J54" s="285"/>
      <c r="K54" s="66"/>
      <c r="L54"/>
    </row>
    <row r="55" spans="1:13" ht="24.75" customHeight="1" x14ac:dyDescent="0.25">
      <c r="A55" s="84"/>
      <c r="B55" s="281">
        <v>7</v>
      </c>
      <c r="C55" s="281" t="s">
        <v>213</v>
      </c>
      <c r="D55" s="61" t="s">
        <v>146</v>
      </c>
      <c r="E55" s="109"/>
      <c r="F55" s="109"/>
      <c r="G55" s="109"/>
      <c r="H55" s="286"/>
      <c r="I55" s="290">
        <f>SUM(E59:G59)</f>
        <v>0</v>
      </c>
      <c r="J55" s="285"/>
      <c r="K55" s="66"/>
      <c r="L55"/>
    </row>
    <row r="56" spans="1:13" ht="47.25" customHeight="1" x14ac:dyDescent="0.25">
      <c r="A56" s="84"/>
      <c r="B56" s="281"/>
      <c r="C56" s="281"/>
      <c r="D56" s="61" t="s">
        <v>147</v>
      </c>
      <c r="E56" s="109"/>
      <c r="F56" s="109"/>
      <c r="G56" s="109"/>
      <c r="H56" s="286"/>
      <c r="I56" s="291"/>
      <c r="J56" s="285"/>
      <c r="K56" s="66"/>
      <c r="L56"/>
    </row>
    <row r="57" spans="1:13" ht="14.25" customHeight="1" x14ac:dyDescent="0.25">
      <c r="A57" s="84"/>
      <c r="B57" s="281"/>
      <c r="C57" s="281"/>
      <c r="D57" s="61" t="s">
        <v>148</v>
      </c>
      <c r="E57" s="109"/>
      <c r="F57" s="109"/>
      <c r="G57" s="109"/>
      <c r="H57" s="286"/>
      <c r="I57" s="291"/>
      <c r="J57" s="285"/>
      <c r="K57" s="66"/>
      <c r="L57"/>
    </row>
    <row r="58" spans="1:13" ht="27" customHeight="1" x14ac:dyDescent="0.25">
      <c r="A58" s="84"/>
      <c r="B58" s="281"/>
      <c r="C58" s="281"/>
      <c r="D58" s="61" t="s">
        <v>149</v>
      </c>
      <c r="E58" s="109"/>
      <c r="F58" s="109"/>
      <c r="G58" s="109"/>
      <c r="H58" s="286"/>
      <c r="I58" s="291"/>
      <c r="J58" s="285"/>
      <c r="K58" s="66"/>
      <c r="L58"/>
    </row>
    <row r="59" spans="1:13" ht="24.75" customHeight="1" x14ac:dyDescent="0.25">
      <c r="A59" s="84"/>
      <c r="B59" s="284" t="s">
        <v>145</v>
      </c>
      <c r="C59" s="284"/>
      <c r="D59" s="284"/>
      <c r="E59" s="62">
        <f>SUM(E55:E58)/4*60%</f>
        <v>0</v>
      </c>
      <c r="F59" s="62">
        <f>SUM(F55:F58)/4*20%</f>
        <v>0</v>
      </c>
      <c r="G59" s="62">
        <f>SUM(G55:G58)/4*20%</f>
        <v>0</v>
      </c>
      <c r="H59" s="286"/>
      <c r="I59" s="292"/>
      <c r="J59" s="285"/>
      <c r="K59" s="66"/>
      <c r="L59"/>
    </row>
    <row r="60" spans="1:13" x14ac:dyDescent="0.25">
      <c r="A60" s="84"/>
      <c r="B60" s="284" t="s">
        <v>169</v>
      </c>
      <c r="C60" s="284"/>
      <c r="D60" s="284"/>
      <c r="E60" s="107">
        <f>AVERAGE(E59,E54,E48,E41,E34,E27,E21)</f>
        <v>0</v>
      </c>
      <c r="F60" s="107">
        <f t="shared" ref="F60:G60" si="0">AVERAGE(F59,F54,F48,F41,F34,F27,F21)</f>
        <v>0</v>
      </c>
      <c r="G60" s="107">
        <f t="shared" si="0"/>
        <v>0</v>
      </c>
      <c r="H60" s="66"/>
      <c r="I60" s="66"/>
      <c r="J60" s="66"/>
      <c r="K60" s="66"/>
      <c r="L60"/>
    </row>
    <row r="61" spans="1:13" ht="15.75" thickBot="1" x14ac:dyDescent="0.3">
      <c r="A61" s="84"/>
      <c r="B61" s="66"/>
      <c r="C61" s="66"/>
      <c r="D61" s="67"/>
      <c r="E61" s="106"/>
      <c r="F61" s="106"/>
      <c r="G61" s="106"/>
      <c r="H61" s="66"/>
      <c r="I61" s="66"/>
      <c r="J61" s="66"/>
      <c r="K61" s="66"/>
      <c r="L61"/>
    </row>
    <row r="62" spans="1:13" ht="18.75" customHeight="1" thickBot="1" x14ac:dyDescent="0.3">
      <c r="A62" s="84"/>
      <c r="B62" s="68"/>
      <c r="C62" s="68"/>
      <c r="D62" s="68"/>
      <c r="E62" s="294" t="s">
        <v>150</v>
      </c>
      <c r="F62" s="295"/>
      <c r="G62" s="296"/>
      <c r="H62" s="118"/>
      <c r="I62" s="119">
        <f>AVERAGE(I14:I59)</f>
        <v>0</v>
      </c>
      <c r="J62" s="120">
        <f>I62/5*100%</f>
        <v>0</v>
      </c>
      <c r="K62" s="66"/>
      <c r="L62"/>
    </row>
    <row r="63" spans="1:13" ht="36" customHeight="1" x14ac:dyDescent="0.25">
      <c r="A63" s="84"/>
      <c r="B63" s="84"/>
      <c r="C63" s="84"/>
      <c r="D63" s="96"/>
      <c r="E63" s="84"/>
      <c r="F63" s="84"/>
      <c r="G63" s="84"/>
      <c r="H63" s="84"/>
      <c r="I63" s="84"/>
      <c r="J63" s="84"/>
      <c r="K63" s="66"/>
      <c r="L63"/>
      <c r="M63"/>
    </row>
    <row r="64" spans="1:13" ht="30" customHeight="1" x14ac:dyDescent="0.25">
      <c r="A64" s="84"/>
      <c r="B64" s="84"/>
      <c r="C64" s="111" t="s">
        <v>71</v>
      </c>
      <c r="D64" s="111"/>
      <c r="E64" s="84"/>
      <c r="F64" s="84"/>
      <c r="G64" s="84"/>
      <c r="H64" s="297"/>
      <c r="I64" s="297"/>
      <c r="J64" s="69"/>
      <c r="K64" s="66"/>
      <c r="L64"/>
      <c r="M64"/>
    </row>
    <row r="65" spans="1:13" ht="30" customHeight="1" x14ac:dyDescent="0.25">
      <c r="A65" s="84"/>
      <c r="B65" s="84"/>
      <c r="C65" s="111" t="s">
        <v>72</v>
      </c>
      <c r="D65" s="111"/>
      <c r="E65" s="84"/>
      <c r="F65" s="84"/>
      <c r="G65" s="84"/>
      <c r="H65" s="298" t="s">
        <v>73</v>
      </c>
      <c r="I65" s="298"/>
      <c r="J65" s="111" t="s">
        <v>151</v>
      </c>
      <c r="K65" s="66"/>
      <c r="L65"/>
      <c r="M65"/>
    </row>
    <row r="66" spans="1:13" x14ac:dyDescent="0.25">
      <c r="A66" s="84"/>
      <c r="B66" s="84"/>
      <c r="C66" s="84"/>
      <c r="D66" s="84"/>
      <c r="E66" s="84"/>
      <c r="F66" s="84"/>
      <c r="G66" s="84"/>
      <c r="H66" s="84"/>
      <c r="I66" s="84"/>
      <c r="J66" s="84"/>
      <c r="K66" s="84"/>
      <c r="L66"/>
      <c r="M66"/>
    </row>
    <row r="67" spans="1:13" x14ac:dyDescent="0.25">
      <c r="A67"/>
      <c r="K67"/>
      <c r="L67"/>
    </row>
    <row r="68" spans="1:13" x14ac:dyDescent="0.25">
      <c r="A68"/>
      <c r="K68"/>
      <c r="L68"/>
    </row>
    <row r="69" spans="1:13" x14ac:dyDescent="0.25">
      <c r="A69"/>
      <c r="K69"/>
      <c r="L69"/>
    </row>
    <row r="70" spans="1:13" x14ac:dyDescent="0.25">
      <c r="A70"/>
      <c r="K70"/>
      <c r="L70"/>
    </row>
    <row r="71" spans="1:13" x14ac:dyDescent="0.25">
      <c r="A71"/>
      <c r="K71"/>
      <c r="L71"/>
    </row>
    <row r="72" spans="1:13" x14ac:dyDescent="0.25">
      <c r="A72"/>
      <c r="K72"/>
      <c r="L72"/>
    </row>
    <row r="73" spans="1:13" x14ac:dyDescent="0.25">
      <c r="A73"/>
      <c r="K73"/>
      <c r="L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K136"/>
      <c r="L136"/>
    </row>
    <row r="137" spans="1:12" x14ac:dyDescent="0.25">
      <c r="K137"/>
      <c r="L137"/>
    </row>
    <row r="138" spans="1:12" x14ac:dyDescent="0.25">
      <c r="K138"/>
      <c r="L138"/>
    </row>
    <row r="139" spans="1:12" x14ac:dyDescent="0.25">
      <c r="K139"/>
      <c r="L139"/>
    </row>
    <row r="140" spans="1:12" x14ac:dyDescent="0.25">
      <c r="K140"/>
      <c r="L140"/>
    </row>
    <row r="141" spans="1:12" x14ac:dyDescent="0.25">
      <c r="K141"/>
      <c r="L141"/>
    </row>
    <row r="142" spans="1:12" x14ac:dyDescent="0.25">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sheetData>
  <mergeCells count="59">
    <mergeCell ref="B60:D60"/>
    <mergeCell ref="E62:G62"/>
    <mergeCell ref="H64:I64"/>
    <mergeCell ref="H65:I65"/>
    <mergeCell ref="B55:B58"/>
    <mergeCell ref="C55:C58"/>
    <mergeCell ref="H55:H59"/>
    <mergeCell ref="I55:I59"/>
    <mergeCell ref="J55:J59"/>
    <mergeCell ref="B59:D59"/>
    <mergeCell ref="B49:B53"/>
    <mergeCell ref="C49:C53"/>
    <mergeCell ref="H49:H54"/>
    <mergeCell ref="I49:I54"/>
    <mergeCell ref="J49:J54"/>
    <mergeCell ref="B54:D54"/>
    <mergeCell ref="B42:B47"/>
    <mergeCell ref="C42:C47"/>
    <mergeCell ref="H42:H48"/>
    <mergeCell ref="I42:I48"/>
    <mergeCell ref="J42:J48"/>
    <mergeCell ref="B48:D48"/>
    <mergeCell ref="B35:B40"/>
    <mergeCell ref="C35:C40"/>
    <mergeCell ref="H35:H41"/>
    <mergeCell ref="I35:I41"/>
    <mergeCell ref="J35:J41"/>
    <mergeCell ref="B41:D41"/>
    <mergeCell ref="B28:B33"/>
    <mergeCell ref="C28:C33"/>
    <mergeCell ref="H28:H34"/>
    <mergeCell ref="I28:I34"/>
    <mergeCell ref="J28:J34"/>
    <mergeCell ref="B34:D34"/>
    <mergeCell ref="B22:B26"/>
    <mergeCell ref="C22:C26"/>
    <mergeCell ref="H22:H27"/>
    <mergeCell ref="I22:I27"/>
    <mergeCell ref="J22:J27"/>
    <mergeCell ref="B27:D27"/>
    <mergeCell ref="J11:J13"/>
    <mergeCell ref="B14:B20"/>
    <mergeCell ref="C14:C20"/>
    <mergeCell ref="H14:H21"/>
    <mergeCell ref="I14:I21"/>
    <mergeCell ref="J14:J21"/>
    <mergeCell ref="B21:D21"/>
    <mergeCell ref="C9:I9"/>
    <mergeCell ref="B11:C13"/>
    <mergeCell ref="D11:D13"/>
    <mergeCell ref="E11:G11"/>
    <mergeCell ref="H11:H13"/>
    <mergeCell ref="I11:I13"/>
    <mergeCell ref="C8:I8"/>
    <mergeCell ref="B2:J2"/>
    <mergeCell ref="B4:J4"/>
    <mergeCell ref="C5:I5"/>
    <mergeCell ref="C6:I6"/>
    <mergeCell ref="C7:I7"/>
  </mergeCells>
  <dataValidations count="2">
    <dataValidation type="whole" allowBlank="1" showInputMessage="1" showErrorMessage="1" sqref="E55:G58">
      <formula1>1</formula1>
      <formula2>5</formula2>
    </dataValidation>
    <dataValidation type="whole" showInputMessage="1" showErrorMessage="1" sqref="E14:G20 E22:G26 E28:G33 E35:G40 E42:G47 E49:G53">
      <formula1>1</formula1>
      <formula2>5</formula2>
    </dataValidation>
  </dataValidations>
  <pageMargins left="0.7" right="0.7" top="0.75" bottom="0.75" header="0.3" footer="0.3"/>
  <pageSetup paperSize="120" scale="42"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64454E78071C0459250C931E6372AB4" ma:contentTypeVersion="11" ma:contentTypeDescription="Crear nuevo documento." ma:contentTypeScope="" ma:versionID="90bcc038fac5bcb535342d9d90d74c18">
  <xsd:schema xmlns:xsd="http://www.w3.org/2001/XMLSchema" xmlns:xs="http://www.w3.org/2001/XMLSchema" xmlns:p="http://schemas.microsoft.com/office/2006/metadata/properties" xmlns:ns3="e005b361-1b45-4344-bcf3-bcf64b9ffc1f" xmlns:ns4="3a6ebed4-ca78-4498-ac91-6b1043cf37bf" targetNamespace="http://schemas.microsoft.com/office/2006/metadata/properties" ma:root="true" ma:fieldsID="135230dc8f13cd608f581259e65a9b13" ns3:_="" ns4:_="">
    <xsd:import namespace="e005b361-1b45-4344-bcf3-bcf64b9ffc1f"/>
    <xsd:import namespace="3a6ebed4-ca78-4498-ac91-6b1043cf37bf"/>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5b361-1b45-4344-bcf3-bcf64b9ff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6ebed4-ca78-4498-ac91-6b1043cf37bf"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23D8CA-EFE4-4436-AC64-77209DE5E26F}">
  <ds:schemaRefs>
    <ds:schemaRef ds:uri="http://schemas.microsoft.com/sharepoint/v3/contenttype/forms"/>
  </ds:schemaRefs>
</ds:datastoreItem>
</file>

<file path=customXml/itemProps2.xml><?xml version="1.0" encoding="utf-8"?>
<ds:datastoreItem xmlns:ds="http://schemas.openxmlformats.org/officeDocument/2006/customXml" ds:itemID="{E72609EC-E857-4622-994B-E96659D84623}">
  <ds:schemaRefs>
    <ds:schemaRef ds:uri="http://purl.org/dc/elements/1.1/"/>
    <ds:schemaRef ds:uri="http://schemas.microsoft.com/office/2006/documentManagement/types"/>
    <ds:schemaRef ds:uri="http://schemas.microsoft.com/office/infopath/2007/PartnerControls"/>
    <ds:schemaRef ds:uri="http://purl.org/dc/terms/"/>
    <ds:schemaRef ds:uri="http://www.w3.org/XML/1998/namespace"/>
    <ds:schemaRef ds:uri="e005b361-1b45-4344-bcf3-bcf64b9ffc1f"/>
    <ds:schemaRef ds:uri="http://schemas.openxmlformats.org/package/2006/metadata/core-properties"/>
    <ds:schemaRef ds:uri="3a6ebed4-ca78-4498-ac91-6b1043cf37b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510C73D-462E-4E00-B2CE-C089A083E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5b361-1b45-4344-bcf3-bcf64b9ffc1f"/>
    <ds:schemaRef ds:uri="3a6ebed4-ca78-4498-ac91-6b1043cf3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Concertacion </vt:lpstr>
      <vt:lpstr>instructivo de diligenciamiento</vt:lpstr>
      <vt:lpstr>Seguimiento 2</vt:lpstr>
      <vt:lpstr>Seguimiento 3</vt:lpstr>
      <vt:lpstr>Seguimiento 4</vt:lpstr>
      <vt:lpstr>Final</vt:lpstr>
      <vt:lpstr>Componente de Gestion Adicional</vt:lpstr>
      <vt:lpstr>Instructivo</vt:lpstr>
      <vt:lpstr>ANEXO 2</vt:lpstr>
      <vt:lpstr>'ANEXO 2'!Área_de_impresión</vt:lpstr>
      <vt:lpstr>'Componente de Gestion Adicional'!Área_de_impresión</vt:lpstr>
      <vt:lpstr>'instructivo de diligenciamiento'!Área_de_impresión</vt:lpstr>
    </vt:vector>
  </TitlesOfParts>
  <Manager>Departamento Administrativo de la Función Publica</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Anexo_2_Valoracion de competencias</dc:title>
  <dc:subject>GEstión pública</dc:subject>
  <dc:creator>Jeimy Paola Ortiz Gracia</dc:creator>
  <cp:keywords>gerentes públicos;Gobierno de Colombia</cp:keywords>
  <dc:description/>
  <cp:lastModifiedBy>Sonia Liliana Sanabria Ramos</cp:lastModifiedBy>
  <cp:revision/>
  <cp:lastPrinted>2021-05-21T15:39:43Z</cp:lastPrinted>
  <dcterms:created xsi:type="dcterms:W3CDTF">2014-03-17T17:12:16Z</dcterms:created>
  <dcterms:modified xsi:type="dcterms:W3CDTF">2021-05-21T15:40:50Z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0x010100364454E78071C0459250C931E6372AB4</vt:lpwstr>
  </property>
</Properties>
</file>